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リクウェイ_Excel追加\3 次連立チェビシェフフィルタ(LPF)\"/>
    </mc:Choice>
  </mc:AlternateContent>
  <xr:revisionPtr revIDLastSave="0" documentId="13_ncr:1_{A668017E-47B0-40AF-9614-9B1ED6F37EF4}" xr6:coauthVersionLast="47" xr6:coauthVersionMax="47" xr10:uidLastSave="{00000000-0000-0000-0000-000000000000}"/>
  <bookViews>
    <workbookView xWindow="-108" yWindow="-108" windowWidth="23256" windowHeight="12576" activeTab="2" xr2:uid="{513A6DA4-D062-4697-BBA0-FD01E693E1A0}"/>
  </bookViews>
  <sheets>
    <sheet name="設定部" sheetId="2" r:id="rId1"/>
    <sheet name="E系列変換" sheetId="3" r:id="rId2"/>
    <sheet name="演算部" sheetId="1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3506" i="1" l="1"/>
  <c r="Q3506" i="1"/>
  <c r="P3506" i="1"/>
  <c r="J3506" i="1"/>
  <c r="V3503" i="1"/>
  <c r="G3503" i="1"/>
  <c r="AC3499" i="1"/>
  <c r="Q3499" i="1"/>
  <c r="P3499" i="1"/>
  <c r="J3499" i="1"/>
  <c r="V3496" i="1"/>
  <c r="G3496" i="1"/>
  <c r="AC3492" i="1"/>
  <c r="Q3492" i="1"/>
  <c r="P3492" i="1"/>
  <c r="J3492" i="1"/>
  <c r="V3489" i="1"/>
  <c r="G3489" i="1"/>
  <c r="AC3485" i="1"/>
  <c r="Q3485" i="1"/>
  <c r="P3485" i="1"/>
  <c r="J3485" i="1"/>
  <c r="V3482" i="1"/>
  <c r="G3482" i="1"/>
  <c r="AC3478" i="1"/>
  <c r="Q3478" i="1"/>
  <c r="P3478" i="1"/>
  <c r="J3478" i="1"/>
  <c r="V3475" i="1"/>
  <c r="G3475" i="1"/>
  <c r="AC3471" i="1"/>
  <c r="Q3471" i="1"/>
  <c r="P3471" i="1"/>
  <c r="J3471" i="1"/>
  <c r="V3468" i="1"/>
  <c r="G3468" i="1"/>
  <c r="AC3464" i="1"/>
  <c r="Q3464" i="1"/>
  <c r="P3464" i="1"/>
  <c r="J3464" i="1"/>
  <c r="V3461" i="1"/>
  <c r="G3461" i="1"/>
  <c r="AC3457" i="1"/>
  <c r="Q3457" i="1"/>
  <c r="P3457" i="1"/>
  <c r="J3457" i="1"/>
  <c r="V3454" i="1"/>
  <c r="G3454" i="1"/>
  <c r="AC3450" i="1"/>
  <c r="Q3450" i="1"/>
  <c r="P3450" i="1"/>
  <c r="J3450" i="1"/>
  <c r="V3447" i="1"/>
  <c r="G3447" i="1"/>
  <c r="AC3443" i="1"/>
  <c r="Q3443" i="1"/>
  <c r="P3443" i="1"/>
  <c r="J3443" i="1"/>
  <c r="V3440" i="1"/>
  <c r="G3440" i="1"/>
  <c r="AC3436" i="1"/>
  <c r="Q3436" i="1"/>
  <c r="P3436" i="1"/>
  <c r="J3436" i="1"/>
  <c r="V3433" i="1"/>
  <c r="G3433" i="1"/>
  <c r="AC3429" i="1"/>
  <c r="Q3429" i="1"/>
  <c r="P3429" i="1"/>
  <c r="J3429" i="1"/>
  <c r="V3426" i="1"/>
  <c r="G3426" i="1"/>
  <c r="AC3422" i="1"/>
  <c r="Q3422" i="1"/>
  <c r="P3422" i="1"/>
  <c r="J3422" i="1"/>
  <c r="V3419" i="1"/>
  <c r="G3419" i="1"/>
  <c r="AC3415" i="1"/>
  <c r="Q3415" i="1"/>
  <c r="P3415" i="1"/>
  <c r="J3415" i="1"/>
  <c r="V3412" i="1"/>
  <c r="G3412" i="1"/>
  <c r="AC3408" i="1"/>
  <c r="Q3408" i="1"/>
  <c r="P3408" i="1"/>
  <c r="J3408" i="1"/>
  <c r="V3405" i="1"/>
  <c r="G3405" i="1"/>
  <c r="AC3401" i="1"/>
  <c r="Q3401" i="1"/>
  <c r="P3401" i="1"/>
  <c r="J3401" i="1"/>
  <c r="V3398" i="1"/>
  <c r="G3398" i="1"/>
  <c r="AC3394" i="1"/>
  <c r="Q3394" i="1"/>
  <c r="P3394" i="1"/>
  <c r="J3394" i="1"/>
  <c r="V3391" i="1"/>
  <c r="G3391" i="1"/>
  <c r="AC3387" i="1"/>
  <c r="Q3387" i="1"/>
  <c r="P3387" i="1"/>
  <c r="J3387" i="1"/>
  <c r="V3384" i="1"/>
  <c r="G3384" i="1"/>
  <c r="AC3380" i="1"/>
  <c r="Q3380" i="1"/>
  <c r="P3380" i="1"/>
  <c r="J3380" i="1"/>
  <c r="V3377" i="1"/>
  <c r="G3377" i="1"/>
  <c r="AC3373" i="1"/>
  <c r="Q3373" i="1"/>
  <c r="P3373" i="1"/>
  <c r="J3373" i="1"/>
  <c r="V3370" i="1"/>
  <c r="G3370" i="1"/>
  <c r="AC3366" i="1"/>
  <c r="Q3366" i="1"/>
  <c r="P3366" i="1"/>
  <c r="J3366" i="1"/>
  <c r="V3363" i="1"/>
  <c r="G3363" i="1"/>
  <c r="AC3359" i="1"/>
  <c r="Q3359" i="1"/>
  <c r="P3359" i="1"/>
  <c r="J3359" i="1"/>
  <c r="N3359" i="1" s="1"/>
  <c r="V3356" i="1"/>
  <c r="Q3356" i="1"/>
  <c r="P3356" i="1"/>
  <c r="O3356" i="1"/>
  <c r="G3356" i="1"/>
  <c r="AC3352" i="1"/>
  <c r="AA3352" i="1"/>
  <c r="Q3352" i="1"/>
  <c r="P3352" i="1"/>
  <c r="O3352" i="1"/>
  <c r="J3352" i="1"/>
  <c r="N3352" i="1" s="1"/>
  <c r="V3349" i="1"/>
  <c r="Q3349" i="1"/>
  <c r="O3349" i="1"/>
  <c r="G3349" i="1"/>
  <c r="AC3345" i="1"/>
  <c r="Q3345" i="1"/>
  <c r="P3345" i="1"/>
  <c r="J3345" i="1"/>
  <c r="V3342" i="1"/>
  <c r="G3342" i="1"/>
  <c r="AC3338" i="1"/>
  <c r="Q3338" i="1"/>
  <c r="P3338" i="1"/>
  <c r="J3338" i="1"/>
  <c r="N3338" i="1" s="1"/>
  <c r="V3335" i="1"/>
  <c r="P3335" i="1"/>
  <c r="O3335" i="1"/>
  <c r="G3335" i="1"/>
  <c r="AC3331" i="1"/>
  <c r="Q3331" i="1"/>
  <c r="P3331" i="1"/>
  <c r="J3331" i="1"/>
  <c r="N3331" i="1" s="1"/>
  <c r="V3328" i="1"/>
  <c r="Q3328" i="1"/>
  <c r="P3328" i="1"/>
  <c r="N3328" i="1"/>
  <c r="G3328" i="1"/>
  <c r="AC3324" i="1"/>
  <c r="Q3324" i="1"/>
  <c r="P3324" i="1"/>
  <c r="N3324" i="1"/>
  <c r="J3324" i="1"/>
  <c r="O3324" i="1" s="1"/>
  <c r="Y3324" i="1" s="1"/>
  <c r="V3321" i="1"/>
  <c r="Q3321" i="1"/>
  <c r="P3321" i="1"/>
  <c r="N3321" i="1"/>
  <c r="G3321" i="1"/>
  <c r="AC3317" i="1"/>
  <c r="Q3317" i="1"/>
  <c r="P3317" i="1"/>
  <c r="N3317" i="1"/>
  <c r="J3317" i="1"/>
  <c r="O3317" i="1" s="1"/>
  <c r="V3314" i="1"/>
  <c r="P3314" i="1"/>
  <c r="N3314" i="1"/>
  <c r="G3314" i="1"/>
  <c r="Q3314" i="1" s="1"/>
  <c r="AC3310" i="1"/>
  <c r="Q3310" i="1"/>
  <c r="P3310" i="1"/>
  <c r="N3310" i="1"/>
  <c r="J3310" i="1"/>
  <c r="O3310" i="1" s="1"/>
  <c r="Y3310" i="1" s="1"/>
  <c r="V3307" i="1"/>
  <c r="P3307" i="1"/>
  <c r="N3307" i="1"/>
  <c r="G3307" i="1"/>
  <c r="Q3307" i="1" s="1"/>
  <c r="AC3303" i="1"/>
  <c r="Q3303" i="1"/>
  <c r="P3303" i="1"/>
  <c r="N3303" i="1"/>
  <c r="J3303" i="1"/>
  <c r="O3303" i="1" s="1"/>
  <c r="V3300" i="1"/>
  <c r="P3300" i="1"/>
  <c r="N3300" i="1"/>
  <c r="G3300" i="1"/>
  <c r="Q3300" i="1" s="1"/>
  <c r="AC3296" i="1"/>
  <c r="Q3296" i="1"/>
  <c r="P3296" i="1"/>
  <c r="N3296" i="1"/>
  <c r="AA3296" i="1" s="1"/>
  <c r="J3296" i="1"/>
  <c r="O3296" i="1" s="1"/>
  <c r="V3293" i="1"/>
  <c r="P3293" i="1"/>
  <c r="N3293" i="1"/>
  <c r="G3293" i="1"/>
  <c r="Q3293" i="1" s="1"/>
  <c r="AC3289" i="1"/>
  <c r="Q3289" i="1"/>
  <c r="P3289" i="1"/>
  <c r="N3289" i="1"/>
  <c r="J3289" i="1"/>
  <c r="O3289" i="1" s="1"/>
  <c r="V3286" i="1"/>
  <c r="P3286" i="1"/>
  <c r="N3286" i="1"/>
  <c r="G3286" i="1"/>
  <c r="Q3286" i="1" s="1"/>
  <c r="AC3282" i="1"/>
  <c r="Q3282" i="1"/>
  <c r="P3282" i="1"/>
  <c r="N3282" i="1"/>
  <c r="AA3282" i="1" s="1"/>
  <c r="J3282" i="1"/>
  <c r="O3282" i="1" s="1"/>
  <c r="V3279" i="1"/>
  <c r="P3279" i="1"/>
  <c r="N3279" i="1"/>
  <c r="G3279" i="1"/>
  <c r="Q3279" i="1" s="1"/>
  <c r="AC3275" i="1"/>
  <c r="Q3275" i="1"/>
  <c r="P3275" i="1"/>
  <c r="N3275" i="1"/>
  <c r="J3275" i="1"/>
  <c r="O3275" i="1" s="1"/>
  <c r="V3272" i="1"/>
  <c r="P3272" i="1"/>
  <c r="N3272" i="1"/>
  <c r="G3272" i="1"/>
  <c r="Q3272" i="1" s="1"/>
  <c r="AC3268" i="1"/>
  <c r="Q3268" i="1"/>
  <c r="P3268" i="1"/>
  <c r="N3268" i="1"/>
  <c r="AA3268" i="1" s="1"/>
  <c r="J3268" i="1"/>
  <c r="O3268" i="1" s="1"/>
  <c r="V3265" i="1"/>
  <c r="P3265" i="1"/>
  <c r="N3265" i="1"/>
  <c r="G3265" i="1"/>
  <c r="Q3265" i="1" s="1"/>
  <c r="AC3261" i="1"/>
  <c r="Q3261" i="1"/>
  <c r="P3261" i="1"/>
  <c r="N3261" i="1"/>
  <c r="J3261" i="1"/>
  <c r="O3261" i="1" s="1"/>
  <c r="V3258" i="1"/>
  <c r="P3258" i="1"/>
  <c r="N3258" i="1"/>
  <c r="G3258" i="1"/>
  <c r="Q3258" i="1" s="1"/>
  <c r="AC3254" i="1"/>
  <c r="Q3254" i="1"/>
  <c r="P3254" i="1"/>
  <c r="N3254" i="1"/>
  <c r="J3254" i="1"/>
  <c r="O3254" i="1" s="1"/>
  <c r="V3251" i="1"/>
  <c r="P3251" i="1"/>
  <c r="N3251" i="1"/>
  <c r="G3251" i="1"/>
  <c r="Q3251" i="1" s="1"/>
  <c r="AC3247" i="1"/>
  <c r="Q3247" i="1"/>
  <c r="P3247" i="1"/>
  <c r="N3247" i="1"/>
  <c r="J3247" i="1"/>
  <c r="O3247" i="1" s="1"/>
  <c r="V3244" i="1"/>
  <c r="P3244" i="1"/>
  <c r="N3244" i="1"/>
  <c r="G3244" i="1"/>
  <c r="Q3244" i="1" s="1"/>
  <c r="AC3240" i="1"/>
  <c r="Q3240" i="1"/>
  <c r="P3240" i="1"/>
  <c r="N3240" i="1"/>
  <c r="J3240" i="1"/>
  <c r="O3240" i="1" s="1"/>
  <c r="V3237" i="1"/>
  <c r="P3237" i="1"/>
  <c r="N3237" i="1"/>
  <c r="G3237" i="1"/>
  <c r="Q3237" i="1" s="1"/>
  <c r="AC3233" i="1"/>
  <c r="Q3233" i="1"/>
  <c r="P3233" i="1"/>
  <c r="N3233" i="1"/>
  <c r="J3233" i="1"/>
  <c r="O3233" i="1" s="1"/>
  <c r="V3230" i="1"/>
  <c r="P3230" i="1"/>
  <c r="N3230" i="1"/>
  <c r="G3230" i="1"/>
  <c r="Q3230" i="1" s="1"/>
  <c r="AC3226" i="1"/>
  <c r="Q3226" i="1"/>
  <c r="P3226" i="1"/>
  <c r="J3226" i="1"/>
  <c r="V3223" i="1"/>
  <c r="Q3223" i="1"/>
  <c r="G3223" i="1"/>
  <c r="P3223" i="1" s="1"/>
  <c r="AC3219" i="1"/>
  <c r="Q3219" i="1"/>
  <c r="P3219" i="1"/>
  <c r="O3219" i="1"/>
  <c r="N3219" i="1"/>
  <c r="J3219" i="1"/>
  <c r="V3216" i="1"/>
  <c r="Q3216" i="1"/>
  <c r="P3216" i="1"/>
  <c r="O3216" i="1"/>
  <c r="N3216" i="1"/>
  <c r="G3216" i="1"/>
  <c r="AC3212" i="1"/>
  <c r="Q3212" i="1"/>
  <c r="P3212" i="1"/>
  <c r="O3212" i="1"/>
  <c r="N3212" i="1"/>
  <c r="J3212" i="1"/>
  <c r="V3209" i="1"/>
  <c r="Q3209" i="1"/>
  <c r="P3209" i="1"/>
  <c r="O3209" i="1"/>
  <c r="N3209" i="1"/>
  <c r="AA3209" i="1" s="1"/>
  <c r="G3209" i="1"/>
  <c r="AC3205" i="1"/>
  <c r="Q3205" i="1"/>
  <c r="P3205" i="1"/>
  <c r="O3205" i="1"/>
  <c r="N3205" i="1"/>
  <c r="AA3205" i="1" s="1"/>
  <c r="J3205" i="1"/>
  <c r="V3202" i="1"/>
  <c r="Q3202" i="1"/>
  <c r="P3202" i="1"/>
  <c r="O3202" i="1"/>
  <c r="N3202" i="1"/>
  <c r="G3202" i="1"/>
  <c r="AC3198" i="1"/>
  <c r="Q3198" i="1"/>
  <c r="P3198" i="1"/>
  <c r="O3198" i="1"/>
  <c r="N3198" i="1"/>
  <c r="AA3198" i="1" s="1"/>
  <c r="J3198" i="1"/>
  <c r="V3195" i="1"/>
  <c r="Q3195" i="1"/>
  <c r="P3195" i="1"/>
  <c r="O3195" i="1"/>
  <c r="N3195" i="1"/>
  <c r="AA3195" i="1" s="1"/>
  <c r="G3195" i="1"/>
  <c r="AC3191" i="1"/>
  <c r="Q3191" i="1"/>
  <c r="P3191" i="1"/>
  <c r="O3191" i="1"/>
  <c r="N3191" i="1"/>
  <c r="J3191" i="1"/>
  <c r="V3188" i="1"/>
  <c r="Q3188" i="1"/>
  <c r="P3188" i="1"/>
  <c r="O3188" i="1"/>
  <c r="N3188" i="1"/>
  <c r="G3188" i="1"/>
  <c r="AC3184" i="1"/>
  <c r="Q3184" i="1"/>
  <c r="P3184" i="1"/>
  <c r="O3184" i="1"/>
  <c r="N3184" i="1"/>
  <c r="J3184" i="1"/>
  <c r="V3181" i="1"/>
  <c r="Q3181" i="1"/>
  <c r="P3181" i="1"/>
  <c r="O3181" i="1"/>
  <c r="N3181" i="1"/>
  <c r="AA3181" i="1" s="1"/>
  <c r="G3181" i="1"/>
  <c r="AC3177" i="1"/>
  <c r="Q3177" i="1"/>
  <c r="P3177" i="1"/>
  <c r="O3177" i="1"/>
  <c r="N3177" i="1"/>
  <c r="AA3177" i="1" s="1"/>
  <c r="J3177" i="1"/>
  <c r="V3174" i="1"/>
  <c r="Q3174" i="1"/>
  <c r="P3174" i="1"/>
  <c r="O3174" i="1"/>
  <c r="N3174" i="1"/>
  <c r="G3174" i="1"/>
  <c r="AC3170" i="1"/>
  <c r="Q3170" i="1"/>
  <c r="P3170" i="1"/>
  <c r="O3170" i="1"/>
  <c r="N3170" i="1"/>
  <c r="AA3170" i="1" s="1"/>
  <c r="J3170" i="1"/>
  <c r="V3167" i="1"/>
  <c r="Q3167" i="1"/>
  <c r="P3167" i="1"/>
  <c r="O3167" i="1"/>
  <c r="N3167" i="1"/>
  <c r="AA3167" i="1" s="1"/>
  <c r="G3167" i="1"/>
  <c r="AC3163" i="1"/>
  <c r="Q3163" i="1"/>
  <c r="P3163" i="1"/>
  <c r="O3163" i="1"/>
  <c r="N3163" i="1"/>
  <c r="J3163" i="1"/>
  <c r="V3160" i="1"/>
  <c r="Q3160" i="1"/>
  <c r="P3160" i="1"/>
  <c r="O3160" i="1"/>
  <c r="N3160" i="1"/>
  <c r="G3160" i="1"/>
  <c r="AC3156" i="1"/>
  <c r="Q3156" i="1"/>
  <c r="P3156" i="1"/>
  <c r="O3156" i="1"/>
  <c r="N3156" i="1"/>
  <c r="J3156" i="1"/>
  <c r="AA3153" i="1"/>
  <c r="V3153" i="1"/>
  <c r="Q3153" i="1"/>
  <c r="P3153" i="1"/>
  <c r="O3153" i="1"/>
  <c r="N3153" i="1"/>
  <c r="G3153" i="1"/>
  <c r="AC3149" i="1"/>
  <c r="Q3149" i="1"/>
  <c r="P3149" i="1"/>
  <c r="O3149" i="1"/>
  <c r="N3149" i="1"/>
  <c r="J3149" i="1"/>
  <c r="V3146" i="1"/>
  <c r="Q3146" i="1"/>
  <c r="P3146" i="1"/>
  <c r="O3146" i="1"/>
  <c r="N3146" i="1"/>
  <c r="AA3146" i="1" s="1"/>
  <c r="G3146" i="1"/>
  <c r="AC3142" i="1"/>
  <c r="Q3142" i="1"/>
  <c r="P3142" i="1"/>
  <c r="O3142" i="1"/>
  <c r="N3142" i="1"/>
  <c r="J3142" i="1"/>
  <c r="V3139" i="1"/>
  <c r="Q3139" i="1"/>
  <c r="P3139" i="1"/>
  <c r="O3139" i="1"/>
  <c r="N3139" i="1"/>
  <c r="G3139" i="1"/>
  <c r="AC3135" i="1"/>
  <c r="Q3135" i="1"/>
  <c r="P3135" i="1"/>
  <c r="O3135" i="1"/>
  <c r="N3135" i="1"/>
  <c r="J3135" i="1"/>
  <c r="V3132" i="1"/>
  <c r="Q3132" i="1"/>
  <c r="P3132" i="1"/>
  <c r="O3132" i="1"/>
  <c r="N3132" i="1"/>
  <c r="G3132" i="1"/>
  <c r="AC3128" i="1"/>
  <c r="X3128" i="1"/>
  <c r="Q3128" i="1"/>
  <c r="P3128" i="1"/>
  <c r="O3128" i="1"/>
  <c r="N3128" i="1"/>
  <c r="J3128" i="1"/>
  <c r="AA3125" i="1"/>
  <c r="V3125" i="1"/>
  <c r="Q3125" i="1"/>
  <c r="P3125" i="1"/>
  <c r="O3125" i="1"/>
  <c r="N3125" i="1"/>
  <c r="G3125" i="1"/>
  <c r="AC3121" i="1"/>
  <c r="Q3121" i="1"/>
  <c r="P3121" i="1"/>
  <c r="O3121" i="1"/>
  <c r="N3121" i="1"/>
  <c r="J3121" i="1"/>
  <c r="V3118" i="1"/>
  <c r="Q3118" i="1"/>
  <c r="P3118" i="1"/>
  <c r="O3118" i="1"/>
  <c r="AA3118" i="1" s="1"/>
  <c r="N3118" i="1"/>
  <c r="G3118" i="1"/>
  <c r="AC3114" i="1"/>
  <c r="Q3114" i="1"/>
  <c r="P3114" i="1"/>
  <c r="O3114" i="1"/>
  <c r="N3114" i="1"/>
  <c r="J3114" i="1"/>
  <c r="V3111" i="1"/>
  <c r="Q3111" i="1"/>
  <c r="P3111" i="1"/>
  <c r="O3111" i="1"/>
  <c r="AA3111" i="1" s="1"/>
  <c r="N3111" i="1"/>
  <c r="G3111" i="1"/>
  <c r="AC3107" i="1"/>
  <c r="Q3107" i="1"/>
  <c r="P3107" i="1"/>
  <c r="O3107" i="1"/>
  <c r="N3107" i="1"/>
  <c r="J3107" i="1"/>
  <c r="V3104" i="1"/>
  <c r="Q3104" i="1"/>
  <c r="P3104" i="1"/>
  <c r="O3104" i="1"/>
  <c r="N3104" i="1"/>
  <c r="G3104" i="1"/>
  <c r="AC3100" i="1"/>
  <c r="Q3100" i="1"/>
  <c r="P3100" i="1"/>
  <c r="O3100" i="1"/>
  <c r="X3100" i="1" s="1"/>
  <c r="N3100" i="1"/>
  <c r="J3100" i="1"/>
  <c r="AA3097" i="1"/>
  <c r="V3097" i="1"/>
  <c r="Q3097" i="1"/>
  <c r="P3097" i="1"/>
  <c r="O3097" i="1"/>
  <c r="N3097" i="1"/>
  <c r="G3097" i="1"/>
  <c r="AC3093" i="1"/>
  <c r="X3093" i="1"/>
  <c r="Q3093" i="1"/>
  <c r="P3093" i="1"/>
  <c r="O3093" i="1"/>
  <c r="N3093" i="1"/>
  <c r="J3093" i="1"/>
  <c r="V3090" i="1"/>
  <c r="P3090" i="1"/>
  <c r="O3090" i="1"/>
  <c r="N3090" i="1"/>
  <c r="G3090" i="1"/>
  <c r="Q3090" i="1" s="1"/>
  <c r="AC3086" i="1"/>
  <c r="X3086" i="1"/>
  <c r="Q3086" i="1"/>
  <c r="P3086" i="1"/>
  <c r="O3086" i="1"/>
  <c r="N3086" i="1"/>
  <c r="Y3086" i="1" s="1"/>
  <c r="J3086" i="1"/>
  <c r="AA3083" i="1"/>
  <c r="V3083" i="1"/>
  <c r="P3083" i="1"/>
  <c r="O3083" i="1"/>
  <c r="N3083" i="1"/>
  <c r="G3083" i="1"/>
  <c r="Q3083" i="1" s="1"/>
  <c r="AC3079" i="1"/>
  <c r="Q3079" i="1"/>
  <c r="P3079" i="1"/>
  <c r="O3079" i="1"/>
  <c r="Y3079" i="1" s="1"/>
  <c r="N3079" i="1"/>
  <c r="J3079" i="1"/>
  <c r="V3076" i="1"/>
  <c r="P3076" i="1"/>
  <c r="O3076" i="1"/>
  <c r="N3076" i="1"/>
  <c r="G3076" i="1"/>
  <c r="Q3076" i="1" s="1"/>
  <c r="AC3072" i="1"/>
  <c r="X3072" i="1"/>
  <c r="Q3072" i="1"/>
  <c r="P3072" i="1"/>
  <c r="O3072" i="1"/>
  <c r="N3072" i="1"/>
  <c r="Y3072" i="1" s="1"/>
  <c r="J3072" i="1"/>
  <c r="AA3069" i="1"/>
  <c r="V3069" i="1"/>
  <c r="P3069" i="1"/>
  <c r="O3069" i="1"/>
  <c r="N3069" i="1"/>
  <c r="G3069" i="1"/>
  <c r="Q3069" i="1" s="1"/>
  <c r="X3069" i="1" s="1"/>
  <c r="AC3065" i="1"/>
  <c r="Q3065" i="1"/>
  <c r="P3065" i="1"/>
  <c r="O3065" i="1"/>
  <c r="N3065" i="1"/>
  <c r="J3065" i="1"/>
  <c r="V3062" i="1"/>
  <c r="Q3062" i="1"/>
  <c r="P3062" i="1"/>
  <c r="O3062" i="1"/>
  <c r="N3062" i="1"/>
  <c r="G3062" i="1"/>
  <c r="AC3058" i="1"/>
  <c r="Q3058" i="1"/>
  <c r="P3058" i="1"/>
  <c r="O3058" i="1"/>
  <c r="N3058" i="1"/>
  <c r="X3058" i="1" s="1"/>
  <c r="J3058" i="1"/>
  <c r="V3055" i="1"/>
  <c r="P3055" i="1"/>
  <c r="X3055" i="1" s="1"/>
  <c r="O3055" i="1"/>
  <c r="N3055" i="1"/>
  <c r="G3055" i="1"/>
  <c r="Q3055" i="1" s="1"/>
  <c r="AC3051" i="1"/>
  <c r="Q3051" i="1"/>
  <c r="P3051" i="1"/>
  <c r="O3051" i="1"/>
  <c r="N3051" i="1"/>
  <c r="J3051" i="1"/>
  <c r="V3048" i="1"/>
  <c r="AA3048" i="1" s="1"/>
  <c r="Q3048" i="1"/>
  <c r="P3048" i="1"/>
  <c r="O3048" i="1"/>
  <c r="N3048" i="1"/>
  <c r="G3048" i="1"/>
  <c r="AC3044" i="1"/>
  <c r="Q3044" i="1"/>
  <c r="P3044" i="1"/>
  <c r="O3044" i="1"/>
  <c r="N3044" i="1"/>
  <c r="J3044" i="1"/>
  <c r="V3041" i="1"/>
  <c r="AA3041" i="1" s="1"/>
  <c r="Q3041" i="1"/>
  <c r="P3041" i="1"/>
  <c r="O3041" i="1"/>
  <c r="N3041" i="1"/>
  <c r="X3041" i="1" s="1"/>
  <c r="G3041" i="1"/>
  <c r="AC3037" i="1"/>
  <c r="Q3037" i="1"/>
  <c r="P3037" i="1"/>
  <c r="O3037" i="1"/>
  <c r="N3037" i="1"/>
  <c r="J3037" i="1"/>
  <c r="V3034" i="1"/>
  <c r="AA3034" i="1" s="1"/>
  <c r="Q3034" i="1"/>
  <c r="P3034" i="1"/>
  <c r="O3034" i="1"/>
  <c r="N3034" i="1"/>
  <c r="G3034" i="1"/>
  <c r="AC3030" i="1"/>
  <c r="Q3030" i="1"/>
  <c r="P3030" i="1"/>
  <c r="O3030" i="1"/>
  <c r="N3030" i="1"/>
  <c r="J3030" i="1"/>
  <c r="V3027" i="1"/>
  <c r="AA3027" i="1" s="1"/>
  <c r="Q3027" i="1"/>
  <c r="P3027" i="1"/>
  <c r="O3027" i="1"/>
  <c r="N3027" i="1"/>
  <c r="X3027" i="1" s="1"/>
  <c r="G3027" i="1"/>
  <c r="AC3023" i="1"/>
  <c r="Q3023" i="1"/>
  <c r="P3023" i="1"/>
  <c r="O3023" i="1"/>
  <c r="N3023" i="1"/>
  <c r="J3023" i="1"/>
  <c r="V3020" i="1"/>
  <c r="P3020" i="1"/>
  <c r="O3020" i="1"/>
  <c r="N3020" i="1"/>
  <c r="G3020" i="1"/>
  <c r="Q3020" i="1" s="1"/>
  <c r="AC3016" i="1"/>
  <c r="Q3016" i="1"/>
  <c r="P3016" i="1"/>
  <c r="N3016" i="1"/>
  <c r="J3016" i="1"/>
  <c r="O3016" i="1" s="1"/>
  <c r="V3013" i="1"/>
  <c r="Q3013" i="1"/>
  <c r="N3013" i="1"/>
  <c r="G3013" i="1"/>
  <c r="P3013" i="1" s="1"/>
  <c r="AC3009" i="1"/>
  <c r="AA3009" i="1"/>
  <c r="Q3009" i="1"/>
  <c r="P3009" i="1"/>
  <c r="O3009" i="1"/>
  <c r="J3009" i="1"/>
  <c r="N3009" i="1" s="1"/>
  <c r="V3006" i="1"/>
  <c r="G3006" i="1"/>
  <c r="AC3002" i="1"/>
  <c r="Q3002" i="1"/>
  <c r="P3002" i="1"/>
  <c r="N3002" i="1"/>
  <c r="J3002" i="1"/>
  <c r="O3002" i="1" s="1"/>
  <c r="Z2999" i="1"/>
  <c r="V2999" i="1"/>
  <c r="Q2999" i="1"/>
  <c r="O2999" i="1"/>
  <c r="N2999" i="1"/>
  <c r="G2999" i="1"/>
  <c r="P2999" i="1" s="1"/>
  <c r="AC2995" i="1"/>
  <c r="Q2995" i="1"/>
  <c r="P2995" i="1"/>
  <c r="J2995" i="1"/>
  <c r="V2992" i="1"/>
  <c r="G2992" i="1"/>
  <c r="AC2988" i="1"/>
  <c r="Q2988" i="1"/>
  <c r="P2988" i="1"/>
  <c r="O2988" i="1"/>
  <c r="N2988" i="1"/>
  <c r="J2988" i="1"/>
  <c r="V2985" i="1"/>
  <c r="Q2985" i="1"/>
  <c r="G2985" i="1"/>
  <c r="P2985" i="1" s="1"/>
  <c r="AC2981" i="1"/>
  <c r="Q2981" i="1"/>
  <c r="P2981" i="1"/>
  <c r="J2981" i="1"/>
  <c r="N2981" i="1" s="1"/>
  <c r="V2978" i="1"/>
  <c r="O2978" i="1"/>
  <c r="G2978" i="1"/>
  <c r="AC2974" i="1"/>
  <c r="Q2974" i="1"/>
  <c r="P2974" i="1"/>
  <c r="J2974" i="1"/>
  <c r="O2974" i="1" s="1"/>
  <c r="V2971" i="1"/>
  <c r="O2971" i="1"/>
  <c r="N2971" i="1"/>
  <c r="G2971" i="1"/>
  <c r="P2971" i="1" s="1"/>
  <c r="AC2967" i="1"/>
  <c r="Q2967" i="1"/>
  <c r="P2967" i="1"/>
  <c r="J2967" i="1"/>
  <c r="N2967" i="1" s="1"/>
  <c r="V2964" i="1"/>
  <c r="Q2964" i="1"/>
  <c r="O2964" i="1"/>
  <c r="G2964" i="1"/>
  <c r="P2964" i="1" s="1"/>
  <c r="AC2960" i="1"/>
  <c r="Q2960" i="1"/>
  <c r="P2960" i="1"/>
  <c r="O2960" i="1"/>
  <c r="N2960" i="1"/>
  <c r="J2960" i="1"/>
  <c r="V2957" i="1"/>
  <c r="Q2957" i="1"/>
  <c r="N2957" i="1"/>
  <c r="G2957" i="1"/>
  <c r="P2957" i="1" s="1"/>
  <c r="AC2953" i="1"/>
  <c r="Q2953" i="1"/>
  <c r="P2953" i="1"/>
  <c r="O2953" i="1"/>
  <c r="J2953" i="1"/>
  <c r="N2953" i="1" s="1"/>
  <c r="V2950" i="1"/>
  <c r="G2950" i="1"/>
  <c r="AC2946" i="1"/>
  <c r="Q2946" i="1"/>
  <c r="P2946" i="1"/>
  <c r="N2946" i="1"/>
  <c r="J2946" i="1"/>
  <c r="O2946" i="1" s="1"/>
  <c r="V2943" i="1"/>
  <c r="Q2943" i="1"/>
  <c r="O2943" i="1"/>
  <c r="N2943" i="1"/>
  <c r="G2943" i="1"/>
  <c r="P2943" i="1" s="1"/>
  <c r="AC2939" i="1"/>
  <c r="Q2939" i="1"/>
  <c r="P2939" i="1"/>
  <c r="J2939" i="1"/>
  <c r="V2936" i="1"/>
  <c r="G2936" i="1"/>
  <c r="O2936" i="1" s="1"/>
  <c r="AC2932" i="1"/>
  <c r="Q2932" i="1"/>
  <c r="P2932" i="1"/>
  <c r="O2932" i="1"/>
  <c r="N2932" i="1"/>
  <c r="J2932" i="1"/>
  <c r="V2929" i="1"/>
  <c r="P2929" i="1"/>
  <c r="N2929" i="1"/>
  <c r="G2929" i="1"/>
  <c r="Q2929" i="1" s="1"/>
  <c r="AC2925" i="1"/>
  <c r="Q2925" i="1"/>
  <c r="P2925" i="1"/>
  <c r="N2925" i="1"/>
  <c r="J2925" i="1"/>
  <c r="O2925" i="1" s="1"/>
  <c r="V2922" i="1"/>
  <c r="P2922" i="1"/>
  <c r="N2922" i="1"/>
  <c r="G2922" i="1"/>
  <c r="Q2922" i="1" s="1"/>
  <c r="AC2918" i="1"/>
  <c r="Q2918" i="1"/>
  <c r="P2918" i="1"/>
  <c r="N2918" i="1"/>
  <c r="J2918" i="1"/>
  <c r="O2918" i="1" s="1"/>
  <c r="V2915" i="1"/>
  <c r="P2915" i="1"/>
  <c r="N2915" i="1"/>
  <c r="G2915" i="1"/>
  <c r="Q2915" i="1" s="1"/>
  <c r="AC2911" i="1"/>
  <c r="Q2911" i="1"/>
  <c r="P2911" i="1"/>
  <c r="N2911" i="1"/>
  <c r="J2911" i="1"/>
  <c r="O2911" i="1" s="1"/>
  <c r="V2908" i="1"/>
  <c r="P2908" i="1"/>
  <c r="N2908" i="1"/>
  <c r="G2908" i="1"/>
  <c r="Q2908" i="1" s="1"/>
  <c r="AC2904" i="1"/>
  <c r="Q2904" i="1"/>
  <c r="P2904" i="1"/>
  <c r="N2904" i="1"/>
  <c r="J2904" i="1"/>
  <c r="O2904" i="1" s="1"/>
  <c r="V2901" i="1"/>
  <c r="P2901" i="1"/>
  <c r="N2901" i="1"/>
  <c r="G2901" i="1"/>
  <c r="Q2901" i="1" s="1"/>
  <c r="AC2897" i="1"/>
  <c r="Q2897" i="1"/>
  <c r="P2897" i="1"/>
  <c r="N2897" i="1"/>
  <c r="J2897" i="1"/>
  <c r="O2897" i="1" s="1"/>
  <c r="V2894" i="1"/>
  <c r="P2894" i="1"/>
  <c r="N2894" i="1"/>
  <c r="G2894" i="1"/>
  <c r="Q2894" i="1" s="1"/>
  <c r="AC2890" i="1"/>
  <c r="Q2890" i="1"/>
  <c r="P2890" i="1"/>
  <c r="N2890" i="1"/>
  <c r="J2890" i="1"/>
  <c r="O2890" i="1" s="1"/>
  <c r="V2887" i="1"/>
  <c r="P2887" i="1"/>
  <c r="N2887" i="1"/>
  <c r="G2887" i="1"/>
  <c r="Q2887" i="1" s="1"/>
  <c r="AC2883" i="1"/>
  <c r="Q2883" i="1"/>
  <c r="P2883" i="1"/>
  <c r="N2883" i="1"/>
  <c r="J2883" i="1"/>
  <c r="O2883" i="1" s="1"/>
  <c r="V2880" i="1"/>
  <c r="P2880" i="1"/>
  <c r="N2880" i="1"/>
  <c r="G2880" i="1"/>
  <c r="Q2880" i="1" s="1"/>
  <c r="AC2876" i="1"/>
  <c r="Q2876" i="1"/>
  <c r="P2876" i="1"/>
  <c r="N2876" i="1"/>
  <c r="J2876" i="1"/>
  <c r="O2876" i="1" s="1"/>
  <c r="V2873" i="1"/>
  <c r="P2873" i="1"/>
  <c r="N2873" i="1"/>
  <c r="G2873" i="1"/>
  <c r="Q2873" i="1" s="1"/>
  <c r="AC2869" i="1"/>
  <c r="Q2869" i="1"/>
  <c r="P2869" i="1"/>
  <c r="J2869" i="1"/>
  <c r="N2869" i="1" s="1"/>
  <c r="V2866" i="1"/>
  <c r="P2866" i="1"/>
  <c r="N2866" i="1"/>
  <c r="G2866" i="1"/>
  <c r="Q2866" i="1" s="1"/>
  <c r="AC2862" i="1"/>
  <c r="Q2862" i="1"/>
  <c r="P2862" i="1"/>
  <c r="J2862" i="1"/>
  <c r="V2859" i="1"/>
  <c r="G2859" i="1"/>
  <c r="Q2859" i="1" s="1"/>
  <c r="AC2855" i="1"/>
  <c r="Q2855" i="1"/>
  <c r="P2855" i="1"/>
  <c r="J2855" i="1"/>
  <c r="V2852" i="1"/>
  <c r="P2852" i="1"/>
  <c r="N2852" i="1"/>
  <c r="G2852" i="1"/>
  <c r="Q2852" i="1" s="1"/>
  <c r="AC2848" i="1"/>
  <c r="Q2848" i="1"/>
  <c r="P2848" i="1"/>
  <c r="N2848" i="1"/>
  <c r="J2848" i="1"/>
  <c r="O2848" i="1" s="1"/>
  <c r="V2845" i="1"/>
  <c r="G2845" i="1"/>
  <c r="AC2841" i="1"/>
  <c r="Q2841" i="1"/>
  <c r="P2841" i="1"/>
  <c r="J2841" i="1"/>
  <c r="V2838" i="1"/>
  <c r="G2838" i="1"/>
  <c r="AC2834" i="1"/>
  <c r="Q2834" i="1"/>
  <c r="P2834" i="1"/>
  <c r="J2834" i="1"/>
  <c r="V2831" i="1"/>
  <c r="G2831" i="1"/>
  <c r="AC2827" i="1"/>
  <c r="Q2827" i="1"/>
  <c r="P2827" i="1"/>
  <c r="J2827" i="1"/>
  <c r="O2824" i="1" s="1"/>
  <c r="V2824" i="1"/>
  <c r="G2824" i="1"/>
  <c r="AC2820" i="1"/>
  <c r="Q2820" i="1"/>
  <c r="P2820" i="1"/>
  <c r="O2820" i="1"/>
  <c r="AA2820" i="1" s="1"/>
  <c r="J2820" i="1"/>
  <c r="N2820" i="1" s="1"/>
  <c r="V2817" i="1"/>
  <c r="G2817" i="1"/>
  <c r="AC2813" i="1"/>
  <c r="Q2813" i="1"/>
  <c r="P2813" i="1"/>
  <c r="O2813" i="1"/>
  <c r="J2813" i="1"/>
  <c r="N2813" i="1" s="1"/>
  <c r="V2810" i="1"/>
  <c r="G2810" i="1"/>
  <c r="AC2806" i="1"/>
  <c r="Q2806" i="1"/>
  <c r="P2806" i="1"/>
  <c r="O2806" i="1"/>
  <c r="J2806" i="1"/>
  <c r="N2806" i="1" s="1"/>
  <c r="V2803" i="1"/>
  <c r="G2803" i="1"/>
  <c r="AC2799" i="1"/>
  <c r="Q2799" i="1"/>
  <c r="P2799" i="1"/>
  <c r="O2799" i="1"/>
  <c r="J2799" i="1"/>
  <c r="N2799" i="1" s="1"/>
  <c r="V2796" i="1"/>
  <c r="G2796" i="1"/>
  <c r="AC2792" i="1"/>
  <c r="Q2792" i="1"/>
  <c r="P2792" i="1"/>
  <c r="O2792" i="1"/>
  <c r="J2792" i="1"/>
  <c r="N2792" i="1" s="1"/>
  <c r="V2789" i="1"/>
  <c r="G2789" i="1"/>
  <c r="AC2785" i="1"/>
  <c r="Q2785" i="1"/>
  <c r="P2785" i="1"/>
  <c r="O2785" i="1"/>
  <c r="J2785" i="1"/>
  <c r="N2785" i="1" s="1"/>
  <c r="V2782" i="1"/>
  <c r="G2782" i="1"/>
  <c r="AC2778" i="1"/>
  <c r="Q2778" i="1"/>
  <c r="P2778" i="1"/>
  <c r="O2778" i="1"/>
  <c r="J2778" i="1"/>
  <c r="N2778" i="1" s="1"/>
  <c r="V2775" i="1"/>
  <c r="G2775" i="1"/>
  <c r="AC2771" i="1"/>
  <c r="Q2771" i="1"/>
  <c r="P2771" i="1"/>
  <c r="O2771" i="1"/>
  <c r="J2771" i="1"/>
  <c r="N2771" i="1" s="1"/>
  <c r="V2768" i="1"/>
  <c r="G2768" i="1"/>
  <c r="AC2764" i="1"/>
  <c r="Q2764" i="1"/>
  <c r="P2764" i="1"/>
  <c r="J2764" i="1"/>
  <c r="O2764" i="1" s="1"/>
  <c r="V2761" i="1"/>
  <c r="G2761" i="1"/>
  <c r="AC2757" i="1"/>
  <c r="Q2757" i="1"/>
  <c r="P2757" i="1"/>
  <c r="J2757" i="1"/>
  <c r="O2757" i="1" s="1"/>
  <c r="V2754" i="1"/>
  <c r="G2754" i="1"/>
  <c r="AC2750" i="1"/>
  <c r="Q2750" i="1"/>
  <c r="P2750" i="1"/>
  <c r="J2750" i="1"/>
  <c r="O2750" i="1" s="1"/>
  <c r="V2747" i="1"/>
  <c r="G2747" i="1"/>
  <c r="AC2743" i="1"/>
  <c r="Q2743" i="1"/>
  <c r="P2743" i="1"/>
  <c r="J2743" i="1"/>
  <c r="O2743" i="1" s="1"/>
  <c r="V2740" i="1"/>
  <c r="G2740" i="1"/>
  <c r="AC2736" i="1"/>
  <c r="Q2736" i="1"/>
  <c r="P2736" i="1"/>
  <c r="J2736" i="1"/>
  <c r="N2736" i="1" s="1"/>
  <c r="V2733" i="1"/>
  <c r="P2733" i="1"/>
  <c r="G2733" i="1"/>
  <c r="AC2729" i="1"/>
  <c r="Z2729" i="1"/>
  <c r="Y2729" i="1"/>
  <c r="Q2729" i="1"/>
  <c r="P2729" i="1"/>
  <c r="O2729" i="1"/>
  <c r="J2729" i="1"/>
  <c r="N2729" i="1" s="1"/>
  <c r="AA2729" i="1" s="1"/>
  <c r="V2726" i="1"/>
  <c r="G2726" i="1"/>
  <c r="AC2722" i="1"/>
  <c r="Q2722" i="1"/>
  <c r="P2722" i="1"/>
  <c r="J2722" i="1"/>
  <c r="N2722" i="1" s="1"/>
  <c r="V2719" i="1"/>
  <c r="O2719" i="1"/>
  <c r="G2719" i="1"/>
  <c r="AC2715" i="1"/>
  <c r="AA2715" i="1"/>
  <c r="Z2715" i="1"/>
  <c r="Q2715" i="1"/>
  <c r="P2715" i="1"/>
  <c r="O2715" i="1"/>
  <c r="Y2715" i="1" s="1"/>
  <c r="J2715" i="1"/>
  <c r="N2715" i="1" s="1"/>
  <c r="Z2712" i="1"/>
  <c r="V2712" i="1"/>
  <c r="Q2712" i="1"/>
  <c r="P2712" i="1"/>
  <c r="Y2712" i="1" s="1"/>
  <c r="O2712" i="1"/>
  <c r="G2712" i="1"/>
  <c r="N2712" i="1" s="1"/>
  <c r="X2712" i="1" s="1"/>
  <c r="AC2708" i="1"/>
  <c r="Q2708" i="1"/>
  <c r="P2708" i="1"/>
  <c r="J2708" i="1"/>
  <c r="O2705" i="1" s="1"/>
  <c r="V2705" i="1"/>
  <c r="Q2705" i="1"/>
  <c r="P2705" i="1"/>
  <c r="G2705" i="1"/>
  <c r="AC2701" i="1"/>
  <c r="Q2701" i="1"/>
  <c r="P2701" i="1"/>
  <c r="J2701" i="1"/>
  <c r="V2698" i="1"/>
  <c r="Q2698" i="1"/>
  <c r="P2698" i="1"/>
  <c r="O2698" i="1"/>
  <c r="G2698" i="1"/>
  <c r="AC2694" i="1"/>
  <c r="Q2694" i="1"/>
  <c r="P2694" i="1"/>
  <c r="O2694" i="1"/>
  <c r="J2694" i="1"/>
  <c r="N2694" i="1" s="1"/>
  <c r="V2691" i="1"/>
  <c r="P2691" i="1"/>
  <c r="O2691" i="1"/>
  <c r="G2691" i="1"/>
  <c r="N2691" i="1" s="1"/>
  <c r="AC2687" i="1"/>
  <c r="Q2687" i="1"/>
  <c r="P2687" i="1"/>
  <c r="O2687" i="1"/>
  <c r="J2687" i="1"/>
  <c r="N2687" i="1" s="1"/>
  <c r="Z2687" i="1" s="1"/>
  <c r="V2684" i="1"/>
  <c r="P2684" i="1"/>
  <c r="O2684" i="1"/>
  <c r="G2684" i="1"/>
  <c r="N2684" i="1" s="1"/>
  <c r="AC2680" i="1"/>
  <c r="Z2680" i="1"/>
  <c r="Q2680" i="1"/>
  <c r="P2680" i="1"/>
  <c r="O2680" i="1"/>
  <c r="J2680" i="1"/>
  <c r="N2680" i="1" s="1"/>
  <c r="V2677" i="1"/>
  <c r="P2677" i="1"/>
  <c r="O2677" i="1"/>
  <c r="G2677" i="1"/>
  <c r="N2677" i="1" s="1"/>
  <c r="AC2673" i="1"/>
  <c r="Q2673" i="1"/>
  <c r="P2673" i="1"/>
  <c r="Z2673" i="1" s="1"/>
  <c r="O2673" i="1"/>
  <c r="J2673" i="1"/>
  <c r="N2673" i="1" s="1"/>
  <c r="V2670" i="1"/>
  <c r="P2670" i="1"/>
  <c r="O2670" i="1"/>
  <c r="G2670" i="1"/>
  <c r="N2670" i="1" s="1"/>
  <c r="AC2666" i="1"/>
  <c r="Q2666" i="1"/>
  <c r="P2666" i="1"/>
  <c r="Z2666" i="1" s="1"/>
  <c r="O2666" i="1"/>
  <c r="J2666" i="1"/>
  <c r="N2666" i="1" s="1"/>
  <c r="V2663" i="1"/>
  <c r="P2663" i="1"/>
  <c r="O2663" i="1"/>
  <c r="G2663" i="1"/>
  <c r="N2663" i="1" s="1"/>
  <c r="AC2659" i="1"/>
  <c r="Z2659" i="1"/>
  <c r="Q2659" i="1"/>
  <c r="P2659" i="1"/>
  <c r="O2659" i="1"/>
  <c r="J2659" i="1"/>
  <c r="N2659" i="1" s="1"/>
  <c r="V2656" i="1"/>
  <c r="P2656" i="1"/>
  <c r="O2656" i="1"/>
  <c r="G2656" i="1"/>
  <c r="N2656" i="1" s="1"/>
  <c r="AC2652" i="1"/>
  <c r="Z2652" i="1"/>
  <c r="Q2652" i="1"/>
  <c r="P2652" i="1"/>
  <c r="O2652" i="1"/>
  <c r="J2652" i="1"/>
  <c r="N2652" i="1" s="1"/>
  <c r="V2649" i="1"/>
  <c r="P2649" i="1"/>
  <c r="O2649" i="1"/>
  <c r="G2649" i="1"/>
  <c r="N2649" i="1" s="1"/>
  <c r="AC2645" i="1"/>
  <c r="Q2645" i="1"/>
  <c r="P2645" i="1"/>
  <c r="O2645" i="1"/>
  <c r="J2645" i="1"/>
  <c r="N2645" i="1" s="1"/>
  <c r="V2642" i="1"/>
  <c r="P2642" i="1"/>
  <c r="O2642" i="1"/>
  <c r="G2642" i="1"/>
  <c r="N2642" i="1" s="1"/>
  <c r="AC2638" i="1"/>
  <c r="Q2638" i="1"/>
  <c r="P2638" i="1"/>
  <c r="O2638" i="1"/>
  <c r="J2638" i="1"/>
  <c r="N2638" i="1" s="1"/>
  <c r="V2635" i="1"/>
  <c r="P2635" i="1"/>
  <c r="O2635" i="1"/>
  <c r="G2635" i="1"/>
  <c r="N2635" i="1" s="1"/>
  <c r="AC2631" i="1"/>
  <c r="Q2631" i="1"/>
  <c r="P2631" i="1"/>
  <c r="O2631" i="1"/>
  <c r="J2631" i="1"/>
  <c r="N2631" i="1" s="1"/>
  <c r="V2628" i="1"/>
  <c r="P2628" i="1"/>
  <c r="O2628" i="1"/>
  <c r="G2628" i="1"/>
  <c r="N2628" i="1" s="1"/>
  <c r="AC2624" i="1"/>
  <c r="Z2624" i="1"/>
  <c r="Q2624" i="1"/>
  <c r="P2624" i="1"/>
  <c r="O2624" i="1"/>
  <c r="J2624" i="1"/>
  <c r="N2624" i="1" s="1"/>
  <c r="V2621" i="1"/>
  <c r="P2621" i="1"/>
  <c r="O2621" i="1"/>
  <c r="G2621" i="1"/>
  <c r="N2621" i="1" s="1"/>
  <c r="AC2617" i="1"/>
  <c r="Q2617" i="1"/>
  <c r="P2617" i="1"/>
  <c r="Z2617" i="1" s="1"/>
  <c r="O2617" i="1"/>
  <c r="J2617" i="1"/>
  <c r="N2617" i="1" s="1"/>
  <c r="V2614" i="1"/>
  <c r="P2614" i="1"/>
  <c r="O2614" i="1"/>
  <c r="G2614" i="1"/>
  <c r="N2614" i="1" s="1"/>
  <c r="AC2610" i="1"/>
  <c r="Q2610" i="1"/>
  <c r="P2610" i="1"/>
  <c r="Z2610" i="1" s="1"/>
  <c r="O2610" i="1"/>
  <c r="J2610" i="1"/>
  <c r="N2610" i="1" s="1"/>
  <c r="V2607" i="1"/>
  <c r="P2607" i="1"/>
  <c r="O2607" i="1"/>
  <c r="G2607" i="1"/>
  <c r="N2607" i="1" s="1"/>
  <c r="AC2603" i="1"/>
  <c r="Q2603" i="1"/>
  <c r="P2603" i="1"/>
  <c r="O2603" i="1"/>
  <c r="J2603" i="1"/>
  <c r="N2603" i="1" s="1"/>
  <c r="Z2603" i="1" s="1"/>
  <c r="V2600" i="1"/>
  <c r="P2600" i="1"/>
  <c r="O2600" i="1"/>
  <c r="G2600" i="1"/>
  <c r="N2600" i="1" s="1"/>
  <c r="AC2596" i="1"/>
  <c r="Q2596" i="1"/>
  <c r="P2596" i="1"/>
  <c r="O2596" i="1"/>
  <c r="Z2596" i="1" s="1"/>
  <c r="N2596" i="1"/>
  <c r="J2596" i="1"/>
  <c r="V2593" i="1"/>
  <c r="P2593" i="1"/>
  <c r="O2593" i="1"/>
  <c r="N2593" i="1"/>
  <c r="G2593" i="1"/>
  <c r="Q2593" i="1" s="1"/>
  <c r="AC2589" i="1"/>
  <c r="Q2589" i="1"/>
  <c r="P2589" i="1"/>
  <c r="J2589" i="1"/>
  <c r="V2586" i="1"/>
  <c r="Q2586" i="1"/>
  <c r="P2586" i="1"/>
  <c r="G2586" i="1"/>
  <c r="AC2582" i="1"/>
  <c r="Q2582" i="1"/>
  <c r="P2582" i="1"/>
  <c r="J2582" i="1"/>
  <c r="V2579" i="1"/>
  <c r="P2579" i="1"/>
  <c r="G2579" i="1"/>
  <c r="AC2575" i="1"/>
  <c r="Q2575" i="1"/>
  <c r="P2575" i="1"/>
  <c r="J2575" i="1"/>
  <c r="V2572" i="1"/>
  <c r="P2572" i="1"/>
  <c r="G2572" i="1"/>
  <c r="AC2568" i="1"/>
  <c r="Q2568" i="1"/>
  <c r="P2568" i="1"/>
  <c r="J2568" i="1"/>
  <c r="V2565" i="1"/>
  <c r="Q2565" i="1"/>
  <c r="G2565" i="1"/>
  <c r="N2565" i="1" s="1"/>
  <c r="AC2561" i="1"/>
  <c r="Q2561" i="1"/>
  <c r="P2561" i="1"/>
  <c r="J2561" i="1"/>
  <c r="V2558" i="1"/>
  <c r="Q2558" i="1"/>
  <c r="P2558" i="1"/>
  <c r="G2558" i="1"/>
  <c r="AC2554" i="1"/>
  <c r="Q2554" i="1"/>
  <c r="P2554" i="1"/>
  <c r="J2554" i="1"/>
  <c r="V2551" i="1"/>
  <c r="P2551" i="1"/>
  <c r="G2551" i="1"/>
  <c r="AC2547" i="1"/>
  <c r="Q2547" i="1"/>
  <c r="P2547" i="1"/>
  <c r="J2547" i="1"/>
  <c r="V2544" i="1"/>
  <c r="P2544" i="1"/>
  <c r="G2544" i="1"/>
  <c r="AC2540" i="1"/>
  <c r="Q2540" i="1"/>
  <c r="P2540" i="1"/>
  <c r="J2540" i="1"/>
  <c r="V2537" i="1"/>
  <c r="Q2537" i="1"/>
  <c r="G2537" i="1"/>
  <c r="N2537" i="1" s="1"/>
  <c r="AC2533" i="1"/>
  <c r="Q2533" i="1"/>
  <c r="P2533" i="1"/>
  <c r="J2533" i="1"/>
  <c r="V2530" i="1"/>
  <c r="Q2530" i="1"/>
  <c r="P2530" i="1"/>
  <c r="G2530" i="1"/>
  <c r="AC2526" i="1"/>
  <c r="Q2526" i="1"/>
  <c r="P2526" i="1"/>
  <c r="J2526" i="1"/>
  <c r="V2523" i="1"/>
  <c r="P2523" i="1"/>
  <c r="G2523" i="1"/>
  <c r="AC2519" i="1"/>
  <c r="Q2519" i="1"/>
  <c r="P2519" i="1"/>
  <c r="J2519" i="1"/>
  <c r="V2516" i="1"/>
  <c r="P2516" i="1"/>
  <c r="G2516" i="1"/>
  <c r="AC2512" i="1"/>
  <c r="Q2512" i="1"/>
  <c r="P2512" i="1"/>
  <c r="J2512" i="1"/>
  <c r="V2509" i="1"/>
  <c r="Q2509" i="1"/>
  <c r="G2509" i="1"/>
  <c r="N2509" i="1" s="1"/>
  <c r="AC2505" i="1"/>
  <c r="Q2505" i="1"/>
  <c r="P2505" i="1"/>
  <c r="J2505" i="1"/>
  <c r="V2502" i="1"/>
  <c r="Q2502" i="1"/>
  <c r="P2502" i="1"/>
  <c r="G2502" i="1"/>
  <c r="AC2498" i="1"/>
  <c r="Q2498" i="1"/>
  <c r="P2498" i="1"/>
  <c r="J2498" i="1"/>
  <c r="V2495" i="1"/>
  <c r="P2495" i="1"/>
  <c r="G2495" i="1"/>
  <c r="AC2491" i="1"/>
  <c r="Q2491" i="1"/>
  <c r="P2491" i="1"/>
  <c r="J2491" i="1"/>
  <c r="V2488" i="1"/>
  <c r="P2488" i="1"/>
  <c r="G2488" i="1"/>
  <c r="AC2484" i="1"/>
  <c r="Q2484" i="1"/>
  <c r="P2484" i="1"/>
  <c r="J2484" i="1"/>
  <c r="V2481" i="1"/>
  <c r="Q2481" i="1"/>
  <c r="G2481" i="1"/>
  <c r="N2481" i="1" s="1"/>
  <c r="AC2477" i="1"/>
  <c r="Q2477" i="1"/>
  <c r="P2477" i="1"/>
  <c r="J2477" i="1"/>
  <c r="V2474" i="1"/>
  <c r="Q2474" i="1"/>
  <c r="P2474" i="1"/>
  <c r="G2474" i="1"/>
  <c r="AC2470" i="1"/>
  <c r="Q2470" i="1"/>
  <c r="P2470" i="1"/>
  <c r="J2470" i="1"/>
  <c r="N2470" i="1" s="1"/>
  <c r="V2467" i="1"/>
  <c r="G2467" i="1"/>
  <c r="P2467" i="1" s="1"/>
  <c r="AC2463" i="1"/>
  <c r="Q2463" i="1"/>
  <c r="P2463" i="1"/>
  <c r="J2463" i="1"/>
  <c r="O2463" i="1" s="1"/>
  <c r="V2460" i="1"/>
  <c r="G2460" i="1"/>
  <c r="P2460" i="1" s="1"/>
  <c r="AC2456" i="1"/>
  <c r="Q2456" i="1"/>
  <c r="P2456" i="1"/>
  <c r="J2456" i="1"/>
  <c r="O2456" i="1" s="1"/>
  <c r="V2453" i="1"/>
  <c r="G2453" i="1"/>
  <c r="P2453" i="1" s="1"/>
  <c r="AC2449" i="1"/>
  <c r="Q2449" i="1"/>
  <c r="P2449" i="1"/>
  <c r="J2449" i="1"/>
  <c r="O2449" i="1" s="1"/>
  <c r="V2446" i="1"/>
  <c r="G2446" i="1"/>
  <c r="P2446" i="1" s="1"/>
  <c r="AC2442" i="1"/>
  <c r="Q2442" i="1"/>
  <c r="P2442" i="1"/>
  <c r="J2442" i="1"/>
  <c r="O2442" i="1" s="1"/>
  <c r="V2439" i="1"/>
  <c r="G2439" i="1"/>
  <c r="P2439" i="1" s="1"/>
  <c r="AC2435" i="1"/>
  <c r="Q2435" i="1"/>
  <c r="P2435" i="1"/>
  <c r="J2435" i="1"/>
  <c r="O2435" i="1" s="1"/>
  <c r="V2432" i="1"/>
  <c r="G2432" i="1"/>
  <c r="P2432" i="1" s="1"/>
  <c r="AC2428" i="1"/>
  <c r="Q2428" i="1"/>
  <c r="P2428" i="1"/>
  <c r="J2428" i="1"/>
  <c r="O2428" i="1" s="1"/>
  <c r="V2425" i="1"/>
  <c r="G2425" i="1"/>
  <c r="P2425" i="1" s="1"/>
  <c r="AC2421" i="1"/>
  <c r="Q2421" i="1"/>
  <c r="P2421" i="1"/>
  <c r="J2421" i="1"/>
  <c r="O2421" i="1" s="1"/>
  <c r="V2418" i="1"/>
  <c r="G2418" i="1"/>
  <c r="P2418" i="1" s="1"/>
  <c r="AC2414" i="1"/>
  <c r="Q2414" i="1"/>
  <c r="P2414" i="1"/>
  <c r="J2414" i="1"/>
  <c r="O2414" i="1" s="1"/>
  <c r="V2411" i="1"/>
  <c r="G2411" i="1"/>
  <c r="P2411" i="1" s="1"/>
  <c r="AC2407" i="1"/>
  <c r="Q2407" i="1"/>
  <c r="P2407" i="1"/>
  <c r="J2407" i="1"/>
  <c r="O2407" i="1" s="1"/>
  <c r="V2404" i="1"/>
  <c r="G2404" i="1"/>
  <c r="P2404" i="1" s="1"/>
  <c r="AC2400" i="1"/>
  <c r="Q2400" i="1"/>
  <c r="P2400" i="1"/>
  <c r="J2400" i="1"/>
  <c r="O2400" i="1" s="1"/>
  <c r="V2397" i="1"/>
  <c r="G2397" i="1"/>
  <c r="P2397" i="1" s="1"/>
  <c r="AC2393" i="1"/>
  <c r="Q2393" i="1"/>
  <c r="P2393" i="1"/>
  <c r="J2393" i="1"/>
  <c r="O2393" i="1" s="1"/>
  <c r="V2390" i="1"/>
  <c r="G2390" i="1"/>
  <c r="AC2386" i="1"/>
  <c r="Q2386" i="1"/>
  <c r="P2386" i="1"/>
  <c r="J2386" i="1"/>
  <c r="V2383" i="1"/>
  <c r="G2383" i="1"/>
  <c r="AC2379" i="1"/>
  <c r="Q2379" i="1"/>
  <c r="P2379" i="1"/>
  <c r="J2379" i="1"/>
  <c r="V2376" i="1"/>
  <c r="G2376" i="1"/>
  <c r="AC2372" i="1"/>
  <c r="Q2372" i="1"/>
  <c r="P2372" i="1"/>
  <c r="J2372" i="1"/>
  <c r="V2369" i="1"/>
  <c r="G2369" i="1"/>
  <c r="AC2365" i="1"/>
  <c r="Q2365" i="1"/>
  <c r="P2365" i="1"/>
  <c r="J2365" i="1"/>
  <c r="V2362" i="1"/>
  <c r="G2362" i="1"/>
  <c r="AC2358" i="1"/>
  <c r="Q2358" i="1"/>
  <c r="P2358" i="1"/>
  <c r="J2358" i="1"/>
  <c r="N2358" i="1" s="1"/>
  <c r="V2355" i="1"/>
  <c r="G2355" i="1"/>
  <c r="AC2351" i="1"/>
  <c r="Q2351" i="1"/>
  <c r="P2351" i="1"/>
  <c r="O2351" i="1"/>
  <c r="AA2351" i="1" s="1"/>
  <c r="J2351" i="1"/>
  <c r="N2351" i="1" s="1"/>
  <c r="V2348" i="1"/>
  <c r="O2348" i="1"/>
  <c r="G2348" i="1"/>
  <c r="AC2344" i="1"/>
  <c r="Q2344" i="1"/>
  <c r="P2344" i="1"/>
  <c r="J2344" i="1"/>
  <c r="N2344" i="1" s="1"/>
  <c r="V2341" i="1"/>
  <c r="G2341" i="1"/>
  <c r="AC2337" i="1"/>
  <c r="Q2337" i="1"/>
  <c r="P2337" i="1"/>
  <c r="O2337" i="1"/>
  <c r="AA2337" i="1" s="1"/>
  <c r="J2337" i="1"/>
  <c r="N2337" i="1" s="1"/>
  <c r="V2334" i="1"/>
  <c r="O2334" i="1"/>
  <c r="G2334" i="1"/>
  <c r="AC2330" i="1"/>
  <c r="Q2330" i="1"/>
  <c r="P2330" i="1"/>
  <c r="J2330" i="1"/>
  <c r="N2330" i="1" s="1"/>
  <c r="V2327" i="1"/>
  <c r="G2327" i="1"/>
  <c r="AC2323" i="1"/>
  <c r="Q2323" i="1"/>
  <c r="P2323" i="1"/>
  <c r="O2323" i="1"/>
  <c r="AA2323" i="1" s="1"/>
  <c r="J2323" i="1"/>
  <c r="N2323" i="1" s="1"/>
  <c r="V2320" i="1"/>
  <c r="O2320" i="1"/>
  <c r="G2320" i="1"/>
  <c r="AC2316" i="1"/>
  <c r="Q2316" i="1"/>
  <c r="P2316" i="1"/>
  <c r="J2316" i="1"/>
  <c r="N2316" i="1" s="1"/>
  <c r="V2313" i="1"/>
  <c r="G2313" i="1"/>
  <c r="AC2309" i="1"/>
  <c r="Q2309" i="1"/>
  <c r="P2309" i="1"/>
  <c r="O2309" i="1"/>
  <c r="AA2309" i="1" s="1"/>
  <c r="J2309" i="1"/>
  <c r="N2309" i="1" s="1"/>
  <c r="V2306" i="1"/>
  <c r="O2306" i="1"/>
  <c r="G2306" i="1"/>
  <c r="AC2302" i="1"/>
  <c r="Q2302" i="1"/>
  <c r="P2302" i="1"/>
  <c r="J2302" i="1"/>
  <c r="N2302" i="1" s="1"/>
  <c r="V2299" i="1"/>
  <c r="G2299" i="1"/>
  <c r="AC2295" i="1"/>
  <c r="Q2295" i="1"/>
  <c r="P2295" i="1"/>
  <c r="O2295" i="1"/>
  <c r="AA2295" i="1" s="1"/>
  <c r="J2295" i="1"/>
  <c r="N2295" i="1" s="1"/>
  <c r="V2292" i="1"/>
  <c r="O2292" i="1"/>
  <c r="G2292" i="1"/>
  <c r="AC2288" i="1"/>
  <c r="Q2288" i="1"/>
  <c r="P2288" i="1"/>
  <c r="J2288" i="1"/>
  <c r="N2288" i="1" s="1"/>
  <c r="V2285" i="1"/>
  <c r="G2285" i="1"/>
  <c r="AC2281" i="1"/>
  <c r="Q2281" i="1"/>
  <c r="P2281" i="1"/>
  <c r="O2281" i="1"/>
  <c r="AA2281" i="1" s="1"/>
  <c r="J2281" i="1"/>
  <c r="N2281" i="1" s="1"/>
  <c r="V2278" i="1"/>
  <c r="O2278" i="1"/>
  <c r="G2278" i="1"/>
  <c r="AC2274" i="1"/>
  <c r="Q2274" i="1"/>
  <c r="P2274" i="1"/>
  <c r="J2274" i="1"/>
  <c r="N2274" i="1" s="1"/>
  <c r="V2271" i="1"/>
  <c r="G2271" i="1"/>
  <c r="AC2267" i="1"/>
  <c r="Q2267" i="1"/>
  <c r="P2267" i="1"/>
  <c r="O2267" i="1"/>
  <c r="AA2267" i="1" s="1"/>
  <c r="J2267" i="1"/>
  <c r="N2267" i="1" s="1"/>
  <c r="V2264" i="1"/>
  <c r="O2264" i="1"/>
  <c r="G2264" i="1"/>
  <c r="AC2260" i="1"/>
  <c r="Q2260" i="1"/>
  <c r="P2260" i="1"/>
  <c r="J2260" i="1"/>
  <c r="N2260" i="1" s="1"/>
  <c r="V2257" i="1"/>
  <c r="G2257" i="1"/>
  <c r="AC2253" i="1"/>
  <c r="Q2253" i="1"/>
  <c r="P2253" i="1"/>
  <c r="O2253" i="1"/>
  <c r="AA2253" i="1" s="1"/>
  <c r="J2253" i="1"/>
  <c r="N2253" i="1" s="1"/>
  <c r="V2250" i="1"/>
  <c r="O2250" i="1"/>
  <c r="G2250" i="1"/>
  <c r="AC2246" i="1"/>
  <c r="Q2246" i="1"/>
  <c r="P2246" i="1"/>
  <c r="J2246" i="1"/>
  <c r="N2246" i="1" s="1"/>
  <c r="V2243" i="1"/>
  <c r="G2243" i="1"/>
  <c r="AC2239" i="1"/>
  <c r="Q2239" i="1"/>
  <c r="P2239" i="1"/>
  <c r="O2239" i="1"/>
  <c r="AA2239" i="1" s="1"/>
  <c r="J2239" i="1"/>
  <c r="N2239" i="1" s="1"/>
  <c r="V2236" i="1"/>
  <c r="O2236" i="1"/>
  <c r="G2236" i="1"/>
  <c r="AC2232" i="1"/>
  <c r="Q2232" i="1"/>
  <c r="P2232" i="1"/>
  <c r="J2232" i="1"/>
  <c r="N2232" i="1" s="1"/>
  <c r="V2229" i="1"/>
  <c r="Q2229" i="1"/>
  <c r="G2229" i="1"/>
  <c r="P2229" i="1" s="1"/>
  <c r="AC2225" i="1"/>
  <c r="Q2225" i="1"/>
  <c r="P2225" i="1"/>
  <c r="J2225" i="1"/>
  <c r="O2225" i="1" s="1"/>
  <c r="V2222" i="1"/>
  <c r="Q2222" i="1"/>
  <c r="G2222" i="1"/>
  <c r="P2222" i="1" s="1"/>
  <c r="AC2218" i="1"/>
  <c r="Q2218" i="1"/>
  <c r="P2218" i="1"/>
  <c r="J2218" i="1"/>
  <c r="O2218" i="1" s="1"/>
  <c r="V2215" i="1"/>
  <c r="Q2215" i="1"/>
  <c r="G2215" i="1"/>
  <c r="P2215" i="1" s="1"/>
  <c r="AC2211" i="1"/>
  <c r="Q2211" i="1"/>
  <c r="P2211" i="1"/>
  <c r="J2211" i="1"/>
  <c r="O2211" i="1" s="1"/>
  <c r="V2208" i="1"/>
  <c r="Q2208" i="1"/>
  <c r="G2208" i="1"/>
  <c r="P2208" i="1" s="1"/>
  <c r="AC2204" i="1"/>
  <c r="Q2204" i="1"/>
  <c r="P2204" i="1"/>
  <c r="J2204" i="1"/>
  <c r="O2204" i="1" s="1"/>
  <c r="V2201" i="1"/>
  <c r="Q2201" i="1"/>
  <c r="G2201" i="1"/>
  <c r="P2201" i="1" s="1"/>
  <c r="AC2197" i="1"/>
  <c r="Q2197" i="1"/>
  <c r="P2197" i="1"/>
  <c r="J2197" i="1"/>
  <c r="O2197" i="1" s="1"/>
  <c r="V2194" i="1"/>
  <c r="Q2194" i="1"/>
  <c r="G2194" i="1"/>
  <c r="P2194" i="1" s="1"/>
  <c r="AC2190" i="1"/>
  <c r="Q2190" i="1"/>
  <c r="P2190" i="1"/>
  <c r="J2190" i="1"/>
  <c r="O2190" i="1" s="1"/>
  <c r="V2187" i="1"/>
  <c r="Q2187" i="1"/>
  <c r="G2187" i="1"/>
  <c r="P2187" i="1" s="1"/>
  <c r="AC2183" i="1"/>
  <c r="Q2183" i="1"/>
  <c r="P2183" i="1"/>
  <c r="J2183" i="1"/>
  <c r="O2183" i="1" s="1"/>
  <c r="V2180" i="1"/>
  <c r="Q2180" i="1"/>
  <c r="G2180" i="1"/>
  <c r="P2180" i="1" s="1"/>
  <c r="AC2176" i="1"/>
  <c r="Q2176" i="1"/>
  <c r="P2176" i="1"/>
  <c r="J2176" i="1"/>
  <c r="O2176" i="1" s="1"/>
  <c r="V2173" i="1"/>
  <c r="Q2173" i="1"/>
  <c r="G2173" i="1"/>
  <c r="P2173" i="1" s="1"/>
  <c r="AC2169" i="1"/>
  <c r="Q2169" i="1"/>
  <c r="P2169" i="1"/>
  <c r="J2169" i="1"/>
  <c r="O2169" i="1" s="1"/>
  <c r="V2166" i="1"/>
  <c r="Q2166" i="1"/>
  <c r="G2166" i="1"/>
  <c r="P2166" i="1" s="1"/>
  <c r="AC2162" i="1"/>
  <c r="Q2162" i="1"/>
  <c r="P2162" i="1"/>
  <c r="J2162" i="1"/>
  <c r="O2162" i="1" s="1"/>
  <c r="V2159" i="1"/>
  <c r="Q2159" i="1"/>
  <c r="G2159" i="1"/>
  <c r="P2159" i="1" s="1"/>
  <c r="AC2155" i="1"/>
  <c r="Q2155" i="1"/>
  <c r="P2155" i="1"/>
  <c r="J2155" i="1"/>
  <c r="O2155" i="1" s="1"/>
  <c r="V2152" i="1"/>
  <c r="Q2152" i="1"/>
  <c r="G2152" i="1"/>
  <c r="P2152" i="1" s="1"/>
  <c r="AC2148" i="1"/>
  <c r="Q2148" i="1"/>
  <c r="P2148" i="1"/>
  <c r="J2148" i="1"/>
  <c r="O2148" i="1" s="1"/>
  <c r="V2145" i="1"/>
  <c r="Q2145" i="1"/>
  <c r="G2145" i="1"/>
  <c r="P2145" i="1" s="1"/>
  <c r="AC2141" i="1"/>
  <c r="Q2141" i="1"/>
  <c r="P2141" i="1"/>
  <c r="J2141" i="1"/>
  <c r="O2141" i="1" s="1"/>
  <c r="V2138" i="1"/>
  <c r="Q2138" i="1"/>
  <c r="G2138" i="1"/>
  <c r="P2138" i="1" s="1"/>
  <c r="AC2134" i="1"/>
  <c r="Q2134" i="1"/>
  <c r="P2134" i="1"/>
  <c r="J2134" i="1"/>
  <c r="O2134" i="1" s="1"/>
  <c r="V2131" i="1"/>
  <c r="Q2131" i="1"/>
  <c r="G2131" i="1"/>
  <c r="P2131" i="1" s="1"/>
  <c r="AC2127" i="1"/>
  <c r="Q2127" i="1"/>
  <c r="P2127" i="1"/>
  <c r="J2127" i="1"/>
  <c r="O2127" i="1" s="1"/>
  <c r="V2124" i="1"/>
  <c r="Q2124" i="1"/>
  <c r="G2124" i="1"/>
  <c r="P2124" i="1" s="1"/>
  <c r="AC2120" i="1"/>
  <c r="Q2120" i="1"/>
  <c r="P2120" i="1"/>
  <c r="J2120" i="1"/>
  <c r="O2120" i="1" s="1"/>
  <c r="V2117" i="1"/>
  <c r="Q2117" i="1"/>
  <c r="G2117" i="1"/>
  <c r="P2117" i="1" s="1"/>
  <c r="AC2113" i="1"/>
  <c r="Q2113" i="1"/>
  <c r="P2113" i="1"/>
  <c r="J2113" i="1"/>
  <c r="O2113" i="1" s="1"/>
  <c r="V2110" i="1"/>
  <c r="Q2110" i="1"/>
  <c r="G2110" i="1"/>
  <c r="P2110" i="1" s="1"/>
  <c r="AC2106" i="1"/>
  <c r="Q2106" i="1"/>
  <c r="P2106" i="1"/>
  <c r="J2106" i="1"/>
  <c r="O2106" i="1" s="1"/>
  <c r="V2103" i="1"/>
  <c r="Q2103" i="1"/>
  <c r="G2103" i="1"/>
  <c r="P2103" i="1" s="1"/>
  <c r="AC2099" i="1"/>
  <c r="Q2099" i="1"/>
  <c r="P2099" i="1"/>
  <c r="J2099" i="1"/>
  <c r="O2099" i="1" s="1"/>
  <c r="V2096" i="1"/>
  <c r="Q2096" i="1"/>
  <c r="G2096" i="1"/>
  <c r="P2096" i="1" s="1"/>
  <c r="AC2092" i="1"/>
  <c r="Q2092" i="1"/>
  <c r="P2092" i="1"/>
  <c r="J2092" i="1"/>
  <c r="O2092" i="1" s="1"/>
  <c r="V2089" i="1"/>
  <c r="Q2089" i="1"/>
  <c r="G2089" i="1"/>
  <c r="P2089" i="1" s="1"/>
  <c r="AC2085" i="1"/>
  <c r="Q2085" i="1"/>
  <c r="P2085" i="1"/>
  <c r="J2085" i="1"/>
  <c r="O2085" i="1" s="1"/>
  <c r="V2082" i="1"/>
  <c r="Q2082" i="1"/>
  <c r="G2082" i="1"/>
  <c r="P2082" i="1" s="1"/>
  <c r="AC2078" i="1"/>
  <c r="Q2078" i="1"/>
  <c r="P2078" i="1"/>
  <c r="J2078" i="1"/>
  <c r="O2078" i="1" s="1"/>
  <c r="V2075" i="1"/>
  <c r="Q2075" i="1"/>
  <c r="G2075" i="1"/>
  <c r="P2075" i="1" s="1"/>
  <c r="AC2071" i="1"/>
  <c r="Q2071" i="1"/>
  <c r="P2071" i="1"/>
  <c r="J2071" i="1"/>
  <c r="O2071" i="1" s="1"/>
  <c r="V2068" i="1"/>
  <c r="Q2068" i="1"/>
  <c r="G2068" i="1"/>
  <c r="P2068" i="1" s="1"/>
  <c r="AC2064" i="1"/>
  <c r="Q2064" i="1"/>
  <c r="P2064" i="1"/>
  <c r="J2064" i="1"/>
  <c r="O2064" i="1" s="1"/>
  <c r="V2061" i="1"/>
  <c r="Q2061" i="1"/>
  <c r="G2061" i="1"/>
  <c r="P2061" i="1" s="1"/>
  <c r="AC2057" i="1"/>
  <c r="Q2057" i="1"/>
  <c r="P2057" i="1"/>
  <c r="J2057" i="1"/>
  <c r="O2057" i="1" s="1"/>
  <c r="V2054" i="1"/>
  <c r="Q2054" i="1"/>
  <c r="G2054" i="1"/>
  <c r="P2054" i="1" s="1"/>
  <c r="AC2050" i="1"/>
  <c r="Q2050" i="1"/>
  <c r="P2050" i="1"/>
  <c r="J2050" i="1"/>
  <c r="O2050" i="1" s="1"/>
  <c r="V2047" i="1"/>
  <c r="G2047" i="1"/>
  <c r="Q2047" i="1" s="1"/>
  <c r="AC2043" i="1"/>
  <c r="Q2043" i="1"/>
  <c r="P2043" i="1"/>
  <c r="J2043" i="1"/>
  <c r="V2040" i="1"/>
  <c r="Q2040" i="1"/>
  <c r="G2040" i="1"/>
  <c r="AC2036" i="1"/>
  <c r="Q2036" i="1"/>
  <c r="P2036" i="1"/>
  <c r="J2036" i="1"/>
  <c r="V2033" i="1"/>
  <c r="G2033" i="1"/>
  <c r="AC2029" i="1"/>
  <c r="Q2029" i="1"/>
  <c r="P2029" i="1"/>
  <c r="J2029" i="1"/>
  <c r="V2026" i="1"/>
  <c r="Q2026" i="1"/>
  <c r="G2026" i="1"/>
  <c r="AC2022" i="1"/>
  <c r="Q2022" i="1"/>
  <c r="P2022" i="1"/>
  <c r="J2022" i="1"/>
  <c r="V2019" i="1"/>
  <c r="G2019" i="1"/>
  <c r="AC2015" i="1"/>
  <c r="Q2015" i="1"/>
  <c r="P2015" i="1"/>
  <c r="J2015" i="1"/>
  <c r="V2012" i="1"/>
  <c r="G2012" i="1"/>
  <c r="AC2008" i="1"/>
  <c r="Q2008" i="1"/>
  <c r="P2008" i="1"/>
  <c r="J2008" i="1"/>
  <c r="V2005" i="1"/>
  <c r="Q2005" i="1"/>
  <c r="G2005" i="1"/>
  <c r="AC2001" i="1"/>
  <c r="Q2001" i="1"/>
  <c r="P2001" i="1"/>
  <c r="J2001" i="1"/>
  <c r="V1998" i="1"/>
  <c r="Q1998" i="1"/>
  <c r="G1998" i="1"/>
  <c r="AC1994" i="1"/>
  <c r="Q1994" i="1"/>
  <c r="P1994" i="1"/>
  <c r="J1994" i="1"/>
  <c r="V1991" i="1"/>
  <c r="G1991" i="1"/>
  <c r="AC1987" i="1"/>
  <c r="Q1987" i="1"/>
  <c r="P1987" i="1"/>
  <c r="J1987" i="1"/>
  <c r="V1984" i="1"/>
  <c r="G1984" i="1"/>
  <c r="AC1980" i="1"/>
  <c r="Q1980" i="1"/>
  <c r="P1980" i="1"/>
  <c r="J1980" i="1"/>
  <c r="V1977" i="1"/>
  <c r="G1977" i="1"/>
  <c r="Q1977" i="1" s="1"/>
  <c r="AC1973" i="1"/>
  <c r="Q1973" i="1"/>
  <c r="P1973" i="1"/>
  <c r="J1973" i="1"/>
  <c r="V1970" i="1"/>
  <c r="Q1970" i="1"/>
  <c r="X1970" i="1" s="1"/>
  <c r="P1970" i="1"/>
  <c r="O1970" i="1"/>
  <c r="N1970" i="1"/>
  <c r="G1970" i="1"/>
  <c r="AC1966" i="1"/>
  <c r="Q1966" i="1"/>
  <c r="Y1966" i="1" s="1"/>
  <c r="P1966" i="1"/>
  <c r="O1966" i="1"/>
  <c r="N1966" i="1"/>
  <c r="AA1966" i="1" s="1"/>
  <c r="J1966" i="1"/>
  <c r="V1963" i="1"/>
  <c r="Q1963" i="1"/>
  <c r="X1963" i="1" s="1"/>
  <c r="P1963" i="1"/>
  <c r="O1963" i="1"/>
  <c r="N1963" i="1"/>
  <c r="G1963" i="1"/>
  <c r="AC1959" i="1"/>
  <c r="Q1959" i="1"/>
  <c r="Y1959" i="1" s="1"/>
  <c r="P1959" i="1"/>
  <c r="O1959" i="1"/>
  <c r="N1959" i="1"/>
  <c r="AA1959" i="1" s="1"/>
  <c r="J1959" i="1"/>
  <c r="V1956" i="1"/>
  <c r="Q1956" i="1"/>
  <c r="P1956" i="1"/>
  <c r="O1956" i="1"/>
  <c r="N1956" i="1"/>
  <c r="G1956" i="1"/>
  <c r="AC1952" i="1"/>
  <c r="Q1952" i="1"/>
  <c r="P1952" i="1"/>
  <c r="O1952" i="1"/>
  <c r="N1952" i="1"/>
  <c r="AA1952" i="1" s="1"/>
  <c r="J1952" i="1"/>
  <c r="V1949" i="1"/>
  <c r="Q1949" i="1"/>
  <c r="P1949" i="1"/>
  <c r="O1949" i="1"/>
  <c r="N1949" i="1"/>
  <c r="G1949" i="1"/>
  <c r="AC1945" i="1"/>
  <c r="Q1945" i="1"/>
  <c r="P1945" i="1"/>
  <c r="O1945" i="1"/>
  <c r="N1945" i="1"/>
  <c r="AA1945" i="1" s="1"/>
  <c r="J1945" i="1"/>
  <c r="V1942" i="1"/>
  <c r="Q1942" i="1"/>
  <c r="P1942" i="1"/>
  <c r="O1942" i="1"/>
  <c r="N1942" i="1"/>
  <c r="G1942" i="1"/>
  <c r="AC1938" i="1"/>
  <c r="Q1938" i="1"/>
  <c r="P1938" i="1"/>
  <c r="O1938" i="1"/>
  <c r="N1938" i="1"/>
  <c r="AA1938" i="1" s="1"/>
  <c r="J1938" i="1"/>
  <c r="V1935" i="1"/>
  <c r="Q1935" i="1"/>
  <c r="P1935" i="1"/>
  <c r="O1935" i="1"/>
  <c r="N1935" i="1"/>
  <c r="G1935" i="1"/>
  <c r="AC1931" i="1"/>
  <c r="Q1931" i="1"/>
  <c r="P1931" i="1"/>
  <c r="O1931" i="1"/>
  <c r="N1931" i="1"/>
  <c r="AA1931" i="1" s="1"/>
  <c r="J1931" i="1"/>
  <c r="V1928" i="1"/>
  <c r="Q1928" i="1"/>
  <c r="P1928" i="1"/>
  <c r="O1928" i="1"/>
  <c r="N1928" i="1"/>
  <c r="G1928" i="1"/>
  <c r="AC1924" i="1"/>
  <c r="Q1924" i="1"/>
  <c r="P1924" i="1"/>
  <c r="O1924" i="1"/>
  <c r="N1924" i="1"/>
  <c r="AA1924" i="1" s="1"/>
  <c r="J1924" i="1"/>
  <c r="V1921" i="1"/>
  <c r="Q1921" i="1"/>
  <c r="P1921" i="1"/>
  <c r="O1921" i="1"/>
  <c r="N1921" i="1"/>
  <c r="G1921" i="1"/>
  <c r="AC1917" i="1"/>
  <c r="Q1917" i="1"/>
  <c r="P1917" i="1"/>
  <c r="O1917" i="1"/>
  <c r="N1917" i="1"/>
  <c r="AA1917" i="1" s="1"/>
  <c r="J1917" i="1"/>
  <c r="V1914" i="1"/>
  <c r="Q1914" i="1"/>
  <c r="P1914" i="1"/>
  <c r="O1914" i="1"/>
  <c r="N1914" i="1"/>
  <c r="G1914" i="1"/>
  <c r="AC1910" i="1"/>
  <c r="Q1910" i="1"/>
  <c r="P1910" i="1"/>
  <c r="O1910" i="1"/>
  <c r="N1910" i="1"/>
  <c r="AA1910" i="1" s="1"/>
  <c r="J1910" i="1"/>
  <c r="V1907" i="1"/>
  <c r="Q1907" i="1"/>
  <c r="P1907" i="1"/>
  <c r="O1907" i="1"/>
  <c r="N1907" i="1"/>
  <c r="G1907" i="1"/>
  <c r="AC1903" i="1"/>
  <c r="Q1903" i="1"/>
  <c r="P1903" i="1"/>
  <c r="O1903" i="1"/>
  <c r="N1903" i="1"/>
  <c r="AA1903" i="1" s="1"/>
  <c r="J1903" i="1"/>
  <c r="V1900" i="1"/>
  <c r="Q1900" i="1"/>
  <c r="P1900" i="1"/>
  <c r="O1900" i="1"/>
  <c r="N1900" i="1"/>
  <c r="G1900" i="1"/>
  <c r="AC1896" i="1"/>
  <c r="Q1896" i="1"/>
  <c r="P1896" i="1"/>
  <c r="O1896" i="1"/>
  <c r="N1896" i="1"/>
  <c r="AA1896" i="1" s="1"/>
  <c r="J1896" i="1"/>
  <c r="V1893" i="1"/>
  <c r="Q1893" i="1"/>
  <c r="P1893" i="1"/>
  <c r="O1893" i="1"/>
  <c r="N1893" i="1"/>
  <c r="G1893" i="1"/>
  <c r="AC1889" i="1"/>
  <c r="Q1889" i="1"/>
  <c r="P1889" i="1"/>
  <c r="O1889" i="1"/>
  <c r="N1889" i="1"/>
  <c r="AA1889" i="1" s="1"/>
  <c r="J1889" i="1"/>
  <c r="V1886" i="1"/>
  <c r="Q1886" i="1"/>
  <c r="P1886" i="1"/>
  <c r="O1886" i="1"/>
  <c r="N1886" i="1"/>
  <c r="G1886" i="1"/>
  <c r="AC1882" i="1"/>
  <c r="Q1882" i="1"/>
  <c r="P1882" i="1"/>
  <c r="O1882" i="1"/>
  <c r="N1882" i="1"/>
  <c r="AA1882" i="1" s="1"/>
  <c r="J1882" i="1"/>
  <c r="V1879" i="1"/>
  <c r="Q1879" i="1"/>
  <c r="P1879" i="1"/>
  <c r="O1879" i="1"/>
  <c r="N1879" i="1"/>
  <c r="G1879" i="1"/>
  <c r="AC1875" i="1"/>
  <c r="Q1875" i="1"/>
  <c r="P1875" i="1"/>
  <c r="O1875" i="1"/>
  <c r="N1875" i="1"/>
  <c r="AA1875" i="1" s="1"/>
  <c r="J1875" i="1"/>
  <c r="V1872" i="1"/>
  <c r="Q1872" i="1"/>
  <c r="P1872" i="1"/>
  <c r="O1872" i="1"/>
  <c r="N1872" i="1"/>
  <c r="G1872" i="1"/>
  <c r="AC1868" i="1"/>
  <c r="Q1868" i="1"/>
  <c r="P1868" i="1"/>
  <c r="O1868" i="1"/>
  <c r="N1868" i="1"/>
  <c r="AA1868" i="1" s="1"/>
  <c r="J1868" i="1"/>
  <c r="V1865" i="1"/>
  <c r="Q1865" i="1"/>
  <c r="P1865" i="1"/>
  <c r="O1865" i="1"/>
  <c r="N1865" i="1"/>
  <c r="G1865" i="1"/>
  <c r="AC1861" i="1"/>
  <c r="Q1861" i="1"/>
  <c r="P1861" i="1"/>
  <c r="O1861" i="1"/>
  <c r="N1861" i="1"/>
  <c r="AA1861" i="1" s="1"/>
  <c r="J1861" i="1"/>
  <c r="V1858" i="1"/>
  <c r="Q1858" i="1"/>
  <c r="P1858" i="1"/>
  <c r="O1858" i="1"/>
  <c r="N1858" i="1"/>
  <c r="G1858" i="1"/>
  <c r="AC1854" i="1"/>
  <c r="Q1854" i="1"/>
  <c r="P1854" i="1"/>
  <c r="O1854" i="1"/>
  <c r="N1854" i="1"/>
  <c r="AA1854" i="1" s="1"/>
  <c r="J1854" i="1"/>
  <c r="V1851" i="1"/>
  <c r="Q1851" i="1"/>
  <c r="P1851" i="1"/>
  <c r="O1851" i="1"/>
  <c r="N1851" i="1"/>
  <c r="G1851" i="1"/>
  <c r="AC1847" i="1"/>
  <c r="Q1847" i="1"/>
  <c r="P1847" i="1"/>
  <c r="O1847" i="1"/>
  <c r="N1847" i="1"/>
  <c r="AA1847" i="1" s="1"/>
  <c r="J1847" i="1"/>
  <c r="V1844" i="1"/>
  <c r="Q1844" i="1"/>
  <c r="P1844" i="1"/>
  <c r="O1844" i="1"/>
  <c r="N1844" i="1"/>
  <c r="G1844" i="1"/>
  <c r="AC1840" i="1"/>
  <c r="Q1840" i="1"/>
  <c r="P1840" i="1"/>
  <c r="O1840" i="1"/>
  <c r="N1840" i="1"/>
  <c r="AA1840" i="1" s="1"/>
  <c r="J1840" i="1"/>
  <c r="V1837" i="1"/>
  <c r="Q1837" i="1"/>
  <c r="P1837" i="1"/>
  <c r="O1837" i="1"/>
  <c r="N1837" i="1"/>
  <c r="G1837" i="1"/>
  <c r="AC1833" i="1"/>
  <c r="Q1833" i="1"/>
  <c r="P1833" i="1"/>
  <c r="O1833" i="1"/>
  <c r="N1833" i="1"/>
  <c r="AA1833" i="1" s="1"/>
  <c r="J1833" i="1"/>
  <c r="V1830" i="1"/>
  <c r="Q1830" i="1"/>
  <c r="P1830" i="1"/>
  <c r="O1830" i="1"/>
  <c r="N1830" i="1"/>
  <c r="G1830" i="1"/>
  <c r="AC1826" i="1"/>
  <c r="Q1826" i="1"/>
  <c r="P1826" i="1"/>
  <c r="O1826" i="1"/>
  <c r="N1826" i="1"/>
  <c r="AA1826" i="1" s="1"/>
  <c r="J1826" i="1"/>
  <c r="V1823" i="1"/>
  <c r="Q1823" i="1"/>
  <c r="P1823" i="1"/>
  <c r="O1823" i="1"/>
  <c r="N1823" i="1"/>
  <c r="G1823" i="1"/>
  <c r="AC1819" i="1"/>
  <c r="Q1819" i="1"/>
  <c r="P1819" i="1"/>
  <c r="O1819" i="1"/>
  <c r="N1819" i="1"/>
  <c r="AA1819" i="1" s="1"/>
  <c r="J1819" i="1"/>
  <c r="V1816" i="1"/>
  <c r="Q1816" i="1"/>
  <c r="P1816" i="1"/>
  <c r="O1816" i="1"/>
  <c r="N1816" i="1"/>
  <c r="G1816" i="1"/>
  <c r="AC1812" i="1"/>
  <c r="Q1812" i="1"/>
  <c r="P1812" i="1"/>
  <c r="O1812" i="1"/>
  <c r="N1812" i="1"/>
  <c r="AA1812" i="1" s="1"/>
  <c r="J1812" i="1"/>
  <c r="V1809" i="1"/>
  <c r="Q1809" i="1"/>
  <c r="P1809" i="1"/>
  <c r="O1809" i="1"/>
  <c r="N1809" i="1"/>
  <c r="AA1809" i="1" s="1"/>
  <c r="G1809" i="1"/>
  <c r="AC1805" i="1"/>
  <c r="Q1805" i="1"/>
  <c r="P1805" i="1"/>
  <c r="O1805" i="1"/>
  <c r="N1805" i="1"/>
  <c r="J1805" i="1"/>
  <c r="V1802" i="1"/>
  <c r="Q1802" i="1"/>
  <c r="P1802" i="1"/>
  <c r="O1802" i="1"/>
  <c r="N1802" i="1"/>
  <c r="AA1802" i="1" s="1"/>
  <c r="G1802" i="1"/>
  <c r="AC1798" i="1"/>
  <c r="Q1798" i="1"/>
  <c r="P1798" i="1"/>
  <c r="O1798" i="1"/>
  <c r="N1798" i="1"/>
  <c r="J1798" i="1"/>
  <c r="AA1795" i="1"/>
  <c r="V1795" i="1"/>
  <c r="Q1795" i="1"/>
  <c r="P1795" i="1"/>
  <c r="O1795" i="1"/>
  <c r="N1795" i="1"/>
  <c r="G1795" i="1"/>
  <c r="AC1791" i="1"/>
  <c r="Q1791" i="1"/>
  <c r="P1791" i="1"/>
  <c r="O1791" i="1"/>
  <c r="N1791" i="1"/>
  <c r="J1791" i="1"/>
  <c r="V1788" i="1"/>
  <c r="Q1788" i="1"/>
  <c r="P1788" i="1"/>
  <c r="O1788" i="1"/>
  <c r="N1788" i="1"/>
  <c r="AA1788" i="1" s="1"/>
  <c r="G1788" i="1"/>
  <c r="AC1784" i="1"/>
  <c r="Q1784" i="1"/>
  <c r="P1784" i="1"/>
  <c r="O1784" i="1"/>
  <c r="N1784" i="1"/>
  <c r="J1784" i="1"/>
  <c r="V1781" i="1"/>
  <c r="Q1781" i="1"/>
  <c r="P1781" i="1"/>
  <c r="O1781" i="1"/>
  <c r="AA1781" i="1" s="1"/>
  <c r="N1781" i="1"/>
  <c r="G1781" i="1"/>
  <c r="AC1777" i="1"/>
  <c r="Q1777" i="1"/>
  <c r="P1777" i="1"/>
  <c r="O1777" i="1"/>
  <c r="N1777" i="1"/>
  <c r="J1777" i="1"/>
  <c r="V1774" i="1"/>
  <c r="Q1774" i="1"/>
  <c r="P1774" i="1"/>
  <c r="O1774" i="1"/>
  <c r="N1774" i="1"/>
  <c r="AA1774" i="1" s="1"/>
  <c r="G1774" i="1"/>
  <c r="AC1770" i="1"/>
  <c r="Q1770" i="1"/>
  <c r="P1770" i="1"/>
  <c r="O1770" i="1"/>
  <c r="N1770" i="1"/>
  <c r="J1770" i="1"/>
  <c r="V1767" i="1"/>
  <c r="Q1767" i="1"/>
  <c r="P1767" i="1"/>
  <c r="O1767" i="1"/>
  <c r="AA1767" i="1" s="1"/>
  <c r="N1767" i="1"/>
  <c r="G1767" i="1"/>
  <c r="AC1763" i="1"/>
  <c r="Q1763" i="1"/>
  <c r="P1763" i="1"/>
  <c r="O1763" i="1"/>
  <c r="N1763" i="1"/>
  <c r="J1763" i="1"/>
  <c r="V1760" i="1"/>
  <c r="Q1760" i="1"/>
  <c r="P1760" i="1"/>
  <c r="O1760" i="1"/>
  <c r="N1760" i="1"/>
  <c r="G1760" i="1"/>
  <c r="AC1756" i="1"/>
  <c r="Q1756" i="1"/>
  <c r="P1756" i="1"/>
  <c r="O1756" i="1"/>
  <c r="N1756" i="1"/>
  <c r="J1756" i="1"/>
  <c r="AA1753" i="1"/>
  <c r="V1753" i="1"/>
  <c r="Q1753" i="1"/>
  <c r="P1753" i="1"/>
  <c r="O1753" i="1"/>
  <c r="N1753" i="1"/>
  <c r="G1753" i="1"/>
  <c r="AC1749" i="1"/>
  <c r="Q1749" i="1"/>
  <c r="P1749" i="1"/>
  <c r="O1749" i="1"/>
  <c r="N1749" i="1"/>
  <c r="J1749" i="1"/>
  <c r="V1746" i="1"/>
  <c r="Q1746" i="1"/>
  <c r="P1746" i="1"/>
  <c r="O1746" i="1"/>
  <c r="N1746" i="1"/>
  <c r="AA1746" i="1" s="1"/>
  <c r="G1746" i="1"/>
  <c r="AC1742" i="1"/>
  <c r="Q1742" i="1"/>
  <c r="P1742" i="1"/>
  <c r="O1742" i="1"/>
  <c r="N1742" i="1"/>
  <c r="J1742" i="1"/>
  <c r="V1739" i="1"/>
  <c r="Q1739" i="1"/>
  <c r="P1739" i="1"/>
  <c r="O1739" i="1"/>
  <c r="N1739" i="1"/>
  <c r="AA1739" i="1" s="1"/>
  <c r="G1739" i="1"/>
  <c r="AC1735" i="1"/>
  <c r="Q1735" i="1"/>
  <c r="P1735" i="1"/>
  <c r="O1735" i="1"/>
  <c r="Y1735" i="1" s="1"/>
  <c r="N1735" i="1"/>
  <c r="J1735" i="1"/>
  <c r="V1732" i="1"/>
  <c r="Q1732" i="1"/>
  <c r="P1732" i="1"/>
  <c r="O1732" i="1"/>
  <c r="AA1732" i="1" s="1"/>
  <c r="N1732" i="1"/>
  <c r="G1732" i="1"/>
  <c r="AC1728" i="1"/>
  <c r="Y1728" i="1"/>
  <c r="Q1728" i="1"/>
  <c r="P1728" i="1"/>
  <c r="O1728" i="1"/>
  <c r="N1728" i="1"/>
  <c r="J1728" i="1"/>
  <c r="V1725" i="1"/>
  <c r="Q1725" i="1"/>
  <c r="P1725" i="1"/>
  <c r="O1725" i="1"/>
  <c r="N1725" i="1"/>
  <c r="AA1725" i="1" s="1"/>
  <c r="G1725" i="1"/>
  <c r="AC1721" i="1"/>
  <c r="Q1721" i="1"/>
  <c r="P1721" i="1"/>
  <c r="O1721" i="1"/>
  <c r="N1721" i="1"/>
  <c r="J1721" i="1"/>
  <c r="X1718" i="1"/>
  <c r="V1718" i="1"/>
  <c r="Q1718" i="1"/>
  <c r="P1718" i="1"/>
  <c r="O1718" i="1"/>
  <c r="N1718" i="1"/>
  <c r="AA1718" i="1" s="1"/>
  <c r="G1718" i="1"/>
  <c r="AC1714" i="1"/>
  <c r="Y1714" i="1"/>
  <c r="Q1714" i="1"/>
  <c r="P1714" i="1"/>
  <c r="O1714" i="1"/>
  <c r="N1714" i="1"/>
  <c r="J1714" i="1"/>
  <c r="V1711" i="1"/>
  <c r="Q1711" i="1"/>
  <c r="P1711" i="1"/>
  <c r="O1711" i="1"/>
  <c r="N1711" i="1"/>
  <c r="AA1711" i="1" s="1"/>
  <c r="G1711" i="1"/>
  <c r="AC1707" i="1"/>
  <c r="Z1707" i="1"/>
  <c r="Q1707" i="1"/>
  <c r="P1707" i="1"/>
  <c r="O1707" i="1"/>
  <c r="Y1707" i="1" s="1"/>
  <c r="N1707" i="1"/>
  <c r="J1707" i="1"/>
  <c r="X1704" i="1"/>
  <c r="V1704" i="1"/>
  <c r="Q1704" i="1"/>
  <c r="P1704" i="1"/>
  <c r="O1704" i="1"/>
  <c r="AA1704" i="1" s="1"/>
  <c r="N1704" i="1"/>
  <c r="G1704" i="1"/>
  <c r="AC1700" i="1"/>
  <c r="Q1700" i="1"/>
  <c r="P1700" i="1"/>
  <c r="O1700" i="1"/>
  <c r="N1700" i="1"/>
  <c r="Z1700" i="1" s="1"/>
  <c r="J1700" i="1"/>
  <c r="V1697" i="1"/>
  <c r="Q1697" i="1"/>
  <c r="P1697" i="1"/>
  <c r="O1697" i="1"/>
  <c r="N1697" i="1"/>
  <c r="Z1697" i="1" s="1"/>
  <c r="G1697" i="1"/>
  <c r="AC1693" i="1"/>
  <c r="Z1693" i="1"/>
  <c r="Q1693" i="1"/>
  <c r="P1693" i="1"/>
  <c r="O1693" i="1"/>
  <c r="N1693" i="1"/>
  <c r="J1693" i="1"/>
  <c r="V1690" i="1"/>
  <c r="Q1690" i="1"/>
  <c r="P1690" i="1"/>
  <c r="O1690" i="1"/>
  <c r="X1690" i="1" s="1"/>
  <c r="N1690" i="1"/>
  <c r="Y1690" i="1" s="1"/>
  <c r="G1690" i="1"/>
  <c r="AC1686" i="1"/>
  <c r="Q1686" i="1"/>
  <c r="P1686" i="1"/>
  <c r="O1686" i="1"/>
  <c r="N1686" i="1"/>
  <c r="Z1686" i="1" s="1"/>
  <c r="J1686" i="1"/>
  <c r="Y1683" i="1"/>
  <c r="V1683" i="1"/>
  <c r="Q1683" i="1"/>
  <c r="P1683" i="1"/>
  <c r="O1683" i="1"/>
  <c r="N1683" i="1"/>
  <c r="Z1683" i="1" s="1"/>
  <c r="G1683" i="1"/>
  <c r="AC1679" i="1"/>
  <c r="Q1679" i="1"/>
  <c r="P1679" i="1"/>
  <c r="O1679" i="1"/>
  <c r="Z1679" i="1" s="1"/>
  <c r="N1679" i="1"/>
  <c r="J1679" i="1"/>
  <c r="V1676" i="1"/>
  <c r="Q1676" i="1"/>
  <c r="P1676" i="1"/>
  <c r="O1676" i="1"/>
  <c r="AA1676" i="1" s="1"/>
  <c r="N1676" i="1"/>
  <c r="G1676" i="1"/>
  <c r="AC1672" i="1"/>
  <c r="Y1672" i="1"/>
  <c r="Q1672" i="1"/>
  <c r="P1672" i="1"/>
  <c r="O1672" i="1"/>
  <c r="N1672" i="1"/>
  <c r="Z1672" i="1" s="1"/>
  <c r="J1672" i="1"/>
  <c r="V1669" i="1"/>
  <c r="Q1669" i="1"/>
  <c r="P1669" i="1"/>
  <c r="Y1669" i="1" s="1"/>
  <c r="O1669" i="1"/>
  <c r="N1669" i="1"/>
  <c r="AA1669" i="1" s="1"/>
  <c r="G1669" i="1"/>
  <c r="AC1665" i="1"/>
  <c r="Q1665" i="1"/>
  <c r="P1665" i="1"/>
  <c r="O1665" i="1"/>
  <c r="Z1665" i="1" s="1"/>
  <c r="N1665" i="1"/>
  <c r="Y1665" i="1" s="1"/>
  <c r="J1665" i="1"/>
  <c r="V1662" i="1"/>
  <c r="P1662" i="1"/>
  <c r="O1662" i="1"/>
  <c r="N1662" i="1"/>
  <c r="G1662" i="1"/>
  <c r="Q1662" i="1" s="1"/>
  <c r="AC1658" i="1"/>
  <c r="Q1658" i="1"/>
  <c r="P1658" i="1"/>
  <c r="O1658" i="1"/>
  <c r="N1658" i="1"/>
  <c r="AA1658" i="1" s="1"/>
  <c r="J1658" i="1"/>
  <c r="V1655" i="1"/>
  <c r="P1655" i="1"/>
  <c r="O1655" i="1"/>
  <c r="N1655" i="1"/>
  <c r="G1655" i="1"/>
  <c r="Q1655" i="1" s="1"/>
  <c r="AC1651" i="1"/>
  <c r="Q1651" i="1"/>
  <c r="P1651" i="1"/>
  <c r="O1651" i="1"/>
  <c r="N1651" i="1"/>
  <c r="AA1651" i="1" s="1"/>
  <c r="J1651" i="1"/>
  <c r="V1648" i="1"/>
  <c r="P1648" i="1"/>
  <c r="O1648" i="1"/>
  <c r="N1648" i="1"/>
  <c r="AA1648" i="1" s="1"/>
  <c r="G1648" i="1"/>
  <c r="Q1648" i="1" s="1"/>
  <c r="AC1644" i="1"/>
  <c r="Q1644" i="1"/>
  <c r="P1644" i="1"/>
  <c r="O1644" i="1"/>
  <c r="N1644" i="1"/>
  <c r="AA1644" i="1" s="1"/>
  <c r="J1644" i="1"/>
  <c r="V1641" i="1"/>
  <c r="P1641" i="1"/>
  <c r="O1641" i="1"/>
  <c r="N1641" i="1"/>
  <c r="G1641" i="1"/>
  <c r="Q1641" i="1" s="1"/>
  <c r="AC1637" i="1"/>
  <c r="Q1637" i="1"/>
  <c r="P1637" i="1"/>
  <c r="O1637" i="1"/>
  <c r="N1637" i="1"/>
  <c r="AA1637" i="1" s="1"/>
  <c r="J1637" i="1"/>
  <c r="V1634" i="1"/>
  <c r="P1634" i="1"/>
  <c r="O1634" i="1"/>
  <c r="N1634" i="1"/>
  <c r="AA1634" i="1" s="1"/>
  <c r="G1634" i="1"/>
  <c r="Q1634" i="1" s="1"/>
  <c r="AC1630" i="1"/>
  <c r="Q1630" i="1"/>
  <c r="P1630" i="1"/>
  <c r="O1630" i="1"/>
  <c r="N1630" i="1"/>
  <c r="AA1630" i="1" s="1"/>
  <c r="J1630" i="1"/>
  <c r="V1627" i="1"/>
  <c r="P1627" i="1"/>
  <c r="O1627" i="1"/>
  <c r="N1627" i="1"/>
  <c r="G1627" i="1"/>
  <c r="Q1627" i="1" s="1"/>
  <c r="AC1623" i="1"/>
  <c r="Q1623" i="1"/>
  <c r="P1623" i="1"/>
  <c r="O1623" i="1"/>
  <c r="N1623" i="1"/>
  <c r="AA1623" i="1" s="1"/>
  <c r="J1623" i="1"/>
  <c r="V1620" i="1"/>
  <c r="Q1620" i="1"/>
  <c r="P1620" i="1"/>
  <c r="O1620" i="1"/>
  <c r="N1620" i="1"/>
  <c r="AA1620" i="1" s="1"/>
  <c r="G1620" i="1"/>
  <c r="AC1616" i="1"/>
  <c r="Q1616" i="1"/>
  <c r="P1616" i="1"/>
  <c r="O1616" i="1"/>
  <c r="N1616" i="1"/>
  <c r="AA1616" i="1" s="1"/>
  <c r="J1616" i="1"/>
  <c r="V1613" i="1"/>
  <c r="Q1613" i="1"/>
  <c r="P1613" i="1"/>
  <c r="O1613" i="1"/>
  <c r="N1613" i="1"/>
  <c r="AA1613" i="1" s="1"/>
  <c r="G1613" i="1"/>
  <c r="AC1609" i="1"/>
  <c r="Q1609" i="1"/>
  <c r="P1609" i="1"/>
  <c r="O1609" i="1"/>
  <c r="N1609" i="1"/>
  <c r="AA1609" i="1" s="1"/>
  <c r="J1609" i="1"/>
  <c r="V1606" i="1"/>
  <c r="Q1606" i="1"/>
  <c r="P1606" i="1"/>
  <c r="O1606" i="1"/>
  <c r="N1606" i="1"/>
  <c r="AA1606" i="1" s="1"/>
  <c r="G1606" i="1"/>
  <c r="AC1602" i="1"/>
  <c r="Q1602" i="1"/>
  <c r="P1602" i="1"/>
  <c r="O1602" i="1"/>
  <c r="N1602" i="1"/>
  <c r="AA1602" i="1" s="1"/>
  <c r="J1602" i="1"/>
  <c r="V1599" i="1"/>
  <c r="Q1599" i="1"/>
  <c r="P1599" i="1"/>
  <c r="O1599" i="1"/>
  <c r="N1599" i="1"/>
  <c r="AA1599" i="1" s="1"/>
  <c r="G1599" i="1"/>
  <c r="AC1595" i="1"/>
  <c r="Q1595" i="1"/>
  <c r="P1595" i="1"/>
  <c r="O1595" i="1"/>
  <c r="N1595" i="1"/>
  <c r="AA1595" i="1" s="1"/>
  <c r="J1595" i="1"/>
  <c r="V1592" i="1"/>
  <c r="P1592" i="1"/>
  <c r="O1592" i="1"/>
  <c r="N1592" i="1"/>
  <c r="AA1592" i="1" s="1"/>
  <c r="G1592" i="1"/>
  <c r="Q1592" i="1" s="1"/>
  <c r="AC1588" i="1"/>
  <c r="Q1588" i="1"/>
  <c r="P1588" i="1"/>
  <c r="O1588" i="1"/>
  <c r="N1588" i="1"/>
  <c r="AA1588" i="1" s="1"/>
  <c r="J1588" i="1"/>
  <c r="V1585" i="1"/>
  <c r="P1585" i="1"/>
  <c r="O1585" i="1"/>
  <c r="N1585" i="1"/>
  <c r="G1585" i="1"/>
  <c r="Q1585" i="1" s="1"/>
  <c r="AC1581" i="1"/>
  <c r="Q1581" i="1"/>
  <c r="P1581" i="1"/>
  <c r="O1581" i="1"/>
  <c r="N1581" i="1"/>
  <c r="AA1581" i="1" s="1"/>
  <c r="J1581" i="1"/>
  <c r="V1578" i="1"/>
  <c r="Q1578" i="1"/>
  <c r="P1578" i="1"/>
  <c r="O1578" i="1"/>
  <c r="N1578" i="1"/>
  <c r="AA1578" i="1" s="1"/>
  <c r="G1578" i="1"/>
  <c r="AC1574" i="1"/>
  <c r="Q1574" i="1"/>
  <c r="P1574" i="1"/>
  <c r="O1574" i="1"/>
  <c r="N1574" i="1"/>
  <c r="AA1574" i="1" s="1"/>
  <c r="J1574" i="1"/>
  <c r="V1571" i="1"/>
  <c r="Q1571" i="1"/>
  <c r="P1571" i="1"/>
  <c r="O1571" i="1"/>
  <c r="N1571" i="1"/>
  <c r="AA1571" i="1" s="1"/>
  <c r="G1571" i="1"/>
  <c r="AC1567" i="1"/>
  <c r="Q1567" i="1"/>
  <c r="P1567" i="1"/>
  <c r="O1567" i="1"/>
  <c r="N1567" i="1"/>
  <c r="AA1567" i="1" s="1"/>
  <c r="J1567" i="1"/>
  <c r="V1564" i="1"/>
  <c r="P1564" i="1"/>
  <c r="O1564" i="1"/>
  <c r="N1564" i="1"/>
  <c r="G1564" i="1"/>
  <c r="Q1564" i="1" s="1"/>
  <c r="AC1560" i="1"/>
  <c r="Q1560" i="1"/>
  <c r="P1560" i="1"/>
  <c r="O1560" i="1"/>
  <c r="N1560" i="1"/>
  <c r="AA1560" i="1" s="1"/>
  <c r="J1560" i="1"/>
  <c r="V1557" i="1"/>
  <c r="P1557" i="1"/>
  <c r="O1557" i="1"/>
  <c r="N1557" i="1"/>
  <c r="G1557" i="1"/>
  <c r="Q1557" i="1" s="1"/>
  <c r="AC1553" i="1"/>
  <c r="Q1553" i="1"/>
  <c r="P1553" i="1"/>
  <c r="O1553" i="1"/>
  <c r="N1553" i="1"/>
  <c r="AA1553" i="1" s="1"/>
  <c r="J1553" i="1"/>
  <c r="V1550" i="1"/>
  <c r="P1550" i="1"/>
  <c r="O1550" i="1"/>
  <c r="N1550" i="1"/>
  <c r="AA1550" i="1" s="1"/>
  <c r="G1550" i="1"/>
  <c r="Q1550" i="1" s="1"/>
  <c r="AC1546" i="1"/>
  <c r="Q1546" i="1"/>
  <c r="P1546" i="1"/>
  <c r="O1546" i="1"/>
  <c r="N1546" i="1"/>
  <c r="AA1546" i="1" s="1"/>
  <c r="J1546" i="1"/>
  <c r="V1543" i="1"/>
  <c r="P1543" i="1"/>
  <c r="O1543" i="1"/>
  <c r="N1543" i="1"/>
  <c r="G1543" i="1"/>
  <c r="Q1543" i="1" s="1"/>
  <c r="AC1539" i="1"/>
  <c r="Q1539" i="1"/>
  <c r="P1539" i="1"/>
  <c r="O1539" i="1"/>
  <c r="N1539" i="1"/>
  <c r="AA1539" i="1" s="1"/>
  <c r="J1539" i="1"/>
  <c r="V1536" i="1"/>
  <c r="P1536" i="1"/>
  <c r="O1536" i="1"/>
  <c r="N1536" i="1"/>
  <c r="AA1536" i="1" s="1"/>
  <c r="G1536" i="1"/>
  <c r="Q1536" i="1" s="1"/>
  <c r="AC1532" i="1"/>
  <c r="Q1532" i="1"/>
  <c r="P1532" i="1"/>
  <c r="O1532" i="1"/>
  <c r="N1532" i="1"/>
  <c r="AA1532" i="1" s="1"/>
  <c r="J1532" i="1"/>
  <c r="V1529" i="1"/>
  <c r="P1529" i="1"/>
  <c r="O1529" i="1"/>
  <c r="N1529" i="1"/>
  <c r="G1529" i="1"/>
  <c r="Q1529" i="1" s="1"/>
  <c r="AC1525" i="1"/>
  <c r="Q1525" i="1"/>
  <c r="P1525" i="1"/>
  <c r="O1525" i="1"/>
  <c r="N1525" i="1"/>
  <c r="AA1525" i="1" s="1"/>
  <c r="J1525" i="1"/>
  <c r="V1522" i="1"/>
  <c r="P1522" i="1"/>
  <c r="O1522" i="1"/>
  <c r="N1522" i="1"/>
  <c r="AA1522" i="1" s="1"/>
  <c r="G1522" i="1"/>
  <c r="Q1522" i="1" s="1"/>
  <c r="AC1518" i="1"/>
  <c r="Q1518" i="1"/>
  <c r="P1518" i="1"/>
  <c r="O1518" i="1"/>
  <c r="N1518" i="1"/>
  <c r="J1518" i="1"/>
  <c r="AA1515" i="1"/>
  <c r="V1515" i="1"/>
  <c r="P1515" i="1"/>
  <c r="O1515" i="1"/>
  <c r="N1515" i="1"/>
  <c r="G1515" i="1"/>
  <c r="Q1515" i="1" s="1"/>
  <c r="AC1511" i="1"/>
  <c r="Q1511" i="1"/>
  <c r="P1511" i="1"/>
  <c r="O1511" i="1"/>
  <c r="N1511" i="1"/>
  <c r="J1511" i="1"/>
  <c r="V1508" i="1"/>
  <c r="P1508" i="1"/>
  <c r="O1508" i="1"/>
  <c r="N1508" i="1"/>
  <c r="G1508" i="1"/>
  <c r="Q1508" i="1" s="1"/>
  <c r="AC1504" i="1"/>
  <c r="Q1504" i="1"/>
  <c r="P1504" i="1"/>
  <c r="O1504" i="1"/>
  <c r="N1504" i="1"/>
  <c r="J1504" i="1"/>
  <c r="AA1501" i="1"/>
  <c r="V1501" i="1"/>
  <c r="P1501" i="1"/>
  <c r="O1501" i="1"/>
  <c r="N1501" i="1"/>
  <c r="G1501" i="1"/>
  <c r="Q1501" i="1" s="1"/>
  <c r="AC1497" i="1"/>
  <c r="Q1497" i="1"/>
  <c r="P1497" i="1"/>
  <c r="O1497" i="1"/>
  <c r="N1497" i="1"/>
  <c r="J1497" i="1"/>
  <c r="AA1494" i="1"/>
  <c r="V1494" i="1"/>
  <c r="Q1494" i="1"/>
  <c r="P1494" i="1"/>
  <c r="O1494" i="1"/>
  <c r="N1494" i="1"/>
  <c r="G1494" i="1"/>
  <c r="AC1490" i="1"/>
  <c r="Q1490" i="1"/>
  <c r="P1490" i="1"/>
  <c r="O1490" i="1"/>
  <c r="N1490" i="1"/>
  <c r="J1490" i="1"/>
  <c r="V1487" i="1"/>
  <c r="P1487" i="1"/>
  <c r="O1487" i="1"/>
  <c r="N1487" i="1"/>
  <c r="G1487" i="1"/>
  <c r="Q1487" i="1" s="1"/>
  <c r="AA1487" i="1" s="1"/>
  <c r="AC1483" i="1"/>
  <c r="Q1483" i="1"/>
  <c r="P1483" i="1"/>
  <c r="O1483" i="1"/>
  <c r="N1483" i="1"/>
  <c r="J1483" i="1"/>
  <c r="V1480" i="1"/>
  <c r="P1480" i="1"/>
  <c r="O1480" i="1"/>
  <c r="N1480" i="1"/>
  <c r="G1480" i="1"/>
  <c r="Q1480" i="1" s="1"/>
  <c r="AC1476" i="1"/>
  <c r="Q1476" i="1"/>
  <c r="P1476" i="1"/>
  <c r="O1476" i="1"/>
  <c r="N1476" i="1"/>
  <c r="J1476" i="1"/>
  <c r="V1473" i="1"/>
  <c r="P1473" i="1"/>
  <c r="O1473" i="1"/>
  <c r="N1473" i="1"/>
  <c r="G1473" i="1"/>
  <c r="Q1473" i="1" s="1"/>
  <c r="AC1469" i="1"/>
  <c r="Q1469" i="1"/>
  <c r="P1469" i="1"/>
  <c r="O1469" i="1"/>
  <c r="N1469" i="1"/>
  <c r="J1469" i="1"/>
  <c r="AA1466" i="1"/>
  <c r="V1466" i="1"/>
  <c r="P1466" i="1"/>
  <c r="O1466" i="1"/>
  <c r="N1466" i="1"/>
  <c r="G1466" i="1"/>
  <c r="Q1466" i="1" s="1"/>
  <c r="AC1462" i="1"/>
  <c r="Q1462" i="1"/>
  <c r="P1462" i="1"/>
  <c r="O1462" i="1"/>
  <c r="N1462" i="1"/>
  <c r="J1462" i="1"/>
  <c r="V1459" i="1"/>
  <c r="P1459" i="1"/>
  <c r="O1459" i="1"/>
  <c r="N1459" i="1"/>
  <c r="AA1459" i="1" s="1"/>
  <c r="G1459" i="1"/>
  <c r="Q1459" i="1" s="1"/>
  <c r="AC1455" i="1"/>
  <c r="Q1455" i="1"/>
  <c r="P1455" i="1"/>
  <c r="O1455" i="1"/>
  <c r="N1455" i="1"/>
  <c r="J1455" i="1"/>
  <c r="V1452" i="1"/>
  <c r="P1452" i="1"/>
  <c r="O1452" i="1"/>
  <c r="N1452" i="1"/>
  <c r="AA1452" i="1" s="1"/>
  <c r="G1452" i="1"/>
  <c r="Q1452" i="1" s="1"/>
  <c r="AC1448" i="1"/>
  <c r="Q1448" i="1"/>
  <c r="P1448" i="1"/>
  <c r="O1448" i="1"/>
  <c r="N1448" i="1"/>
  <c r="J1448" i="1"/>
  <c r="V1445" i="1"/>
  <c r="P1445" i="1"/>
  <c r="O1445" i="1"/>
  <c r="N1445" i="1"/>
  <c r="AA1445" i="1" s="1"/>
  <c r="G1445" i="1"/>
  <c r="Q1445" i="1" s="1"/>
  <c r="AC1441" i="1"/>
  <c r="Q1441" i="1"/>
  <c r="P1441" i="1"/>
  <c r="O1441" i="1"/>
  <c r="N1441" i="1"/>
  <c r="J1441" i="1"/>
  <c r="V1438" i="1"/>
  <c r="Q1438" i="1"/>
  <c r="P1438" i="1"/>
  <c r="O1438" i="1"/>
  <c r="N1438" i="1"/>
  <c r="AA1438" i="1" s="1"/>
  <c r="G1438" i="1"/>
  <c r="AC1434" i="1"/>
  <c r="Q1434" i="1"/>
  <c r="P1434" i="1"/>
  <c r="O1434" i="1"/>
  <c r="N1434" i="1"/>
  <c r="J1434" i="1"/>
  <c r="AA1431" i="1"/>
  <c r="V1431" i="1"/>
  <c r="P1431" i="1"/>
  <c r="O1431" i="1"/>
  <c r="N1431" i="1"/>
  <c r="G1431" i="1"/>
  <c r="Q1431" i="1" s="1"/>
  <c r="AC1427" i="1"/>
  <c r="X1427" i="1"/>
  <c r="Q1427" i="1"/>
  <c r="P1427" i="1"/>
  <c r="O1427" i="1"/>
  <c r="N1427" i="1"/>
  <c r="Y1427" i="1" s="1"/>
  <c r="J1427" i="1"/>
  <c r="V1424" i="1"/>
  <c r="Q1424" i="1"/>
  <c r="P1424" i="1"/>
  <c r="O1424" i="1"/>
  <c r="N1424" i="1"/>
  <c r="G1424" i="1"/>
  <c r="AC1420" i="1"/>
  <c r="Y1420" i="1"/>
  <c r="Q1420" i="1"/>
  <c r="P1420" i="1"/>
  <c r="X1420" i="1" s="1"/>
  <c r="O1420" i="1"/>
  <c r="Z1420" i="1" s="1"/>
  <c r="N1420" i="1"/>
  <c r="J1420" i="1"/>
  <c r="X1417" i="1"/>
  <c r="V1417" i="1"/>
  <c r="P1417" i="1"/>
  <c r="AA1417" i="1" s="1"/>
  <c r="O1417" i="1"/>
  <c r="N1417" i="1"/>
  <c r="Y1417" i="1" s="1"/>
  <c r="G1417" i="1"/>
  <c r="Q1417" i="1" s="1"/>
  <c r="AC1413" i="1"/>
  <c r="Q1413" i="1"/>
  <c r="P1413" i="1"/>
  <c r="O1413" i="1"/>
  <c r="N1413" i="1"/>
  <c r="J1413" i="1"/>
  <c r="V1410" i="1"/>
  <c r="P1410" i="1"/>
  <c r="O1410" i="1"/>
  <c r="N1410" i="1"/>
  <c r="G1410" i="1"/>
  <c r="Q1410" i="1" s="1"/>
  <c r="Y1410" i="1" s="1"/>
  <c r="AC1406" i="1"/>
  <c r="Y1406" i="1"/>
  <c r="Q1406" i="1"/>
  <c r="P1406" i="1"/>
  <c r="O1406" i="1"/>
  <c r="N1406" i="1"/>
  <c r="AA1406" i="1" s="1"/>
  <c r="J1406" i="1"/>
  <c r="V1403" i="1"/>
  <c r="P1403" i="1"/>
  <c r="O1403" i="1"/>
  <c r="N1403" i="1"/>
  <c r="G1403" i="1"/>
  <c r="Q1403" i="1" s="1"/>
  <c r="AC1399" i="1"/>
  <c r="Q1399" i="1"/>
  <c r="P1399" i="1"/>
  <c r="O1399" i="1"/>
  <c r="N1399" i="1"/>
  <c r="J1399" i="1"/>
  <c r="Y1396" i="1"/>
  <c r="V1396" i="1"/>
  <c r="P1396" i="1"/>
  <c r="O1396" i="1"/>
  <c r="N1396" i="1"/>
  <c r="AA1396" i="1" s="1"/>
  <c r="G1396" i="1"/>
  <c r="Q1396" i="1" s="1"/>
  <c r="AC1392" i="1"/>
  <c r="Q1392" i="1"/>
  <c r="P1392" i="1"/>
  <c r="O1392" i="1"/>
  <c r="Z1392" i="1" s="1"/>
  <c r="N1392" i="1"/>
  <c r="X1392" i="1" s="1"/>
  <c r="J1392" i="1"/>
  <c r="V1389" i="1"/>
  <c r="P1389" i="1"/>
  <c r="O1389" i="1"/>
  <c r="N1389" i="1"/>
  <c r="G1389" i="1"/>
  <c r="Q1389" i="1" s="1"/>
  <c r="AC1385" i="1"/>
  <c r="X1385" i="1"/>
  <c r="Q1385" i="1"/>
  <c r="P1385" i="1"/>
  <c r="O1385" i="1"/>
  <c r="N1385" i="1"/>
  <c r="Y1385" i="1" s="1"/>
  <c r="J1385" i="1"/>
  <c r="V1382" i="1"/>
  <c r="AA1382" i="1" s="1"/>
  <c r="Q1382" i="1"/>
  <c r="P1382" i="1"/>
  <c r="Y1382" i="1" s="1"/>
  <c r="O1382" i="1"/>
  <c r="N1382" i="1"/>
  <c r="X1382" i="1" s="1"/>
  <c r="G1382" i="1"/>
  <c r="AC1378" i="1"/>
  <c r="Q1378" i="1"/>
  <c r="P1378" i="1"/>
  <c r="O1378" i="1"/>
  <c r="N1378" i="1"/>
  <c r="J1378" i="1"/>
  <c r="V1375" i="1"/>
  <c r="Q1375" i="1"/>
  <c r="P1375" i="1"/>
  <c r="O1375" i="1"/>
  <c r="N1375" i="1"/>
  <c r="G1375" i="1"/>
  <c r="AC1371" i="1"/>
  <c r="X1371" i="1"/>
  <c r="Q1371" i="1"/>
  <c r="P1371" i="1"/>
  <c r="O1371" i="1"/>
  <c r="N1371" i="1"/>
  <c r="Y1371" i="1" s="1"/>
  <c r="J1371" i="1"/>
  <c r="V1368" i="1"/>
  <c r="AA1368" i="1" s="1"/>
  <c r="P1368" i="1"/>
  <c r="O1368" i="1"/>
  <c r="Y1368" i="1" s="1"/>
  <c r="N1368" i="1"/>
  <c r="X1368" i="1" s="1"/>
  <c r="G1368" i="1"/>
  <c r="Q1368" i="1" s="1"/>
  <c r="AC1364" i="1"/>
  <c r="Q1364" i="1"/>
  <c r="P1364" i="1"/>
  <c r="O1364" i="1"/>
  <c r="N1364" i="1"/>
  <c r="J1364" i="1"/>
  <c r="AA1361" i="1"/>
  <c r="X1361" i="1"/>
  <c r="V1361" i="1"/>
  <c r="P1361" i="1"/>
  <c r="O1361" i="1"/>
  <c r="N1361" i="1"/>
  <c r="Z1361" i="1" s="1"/>
  <c r="G1361" i="1"/>
  <c r="Q1361" i="1" s="1"/>
  <c r="AC1357" i="1"/>
  <c r="X1357" i="1"/>
  <c r="Q1357" i="1"/>
  <c r="P1357" i="1"/>
  <c r="Z1357" i="1" s="1"/>
  <c r="O1357" i="1"/>
  <c r="N1357" i="1"/>
  <c r="Y1357" i="1" s="1"/>
  <c r="J1357" i="1"/>
  <c r="V1354" i="1"/>
  <c r="P1354" i="1"/>
  <c r="O1354" i="1"/>
  <c r="N1354" i="1"/>
  <c r="G1354" i="1"/>
  <c r="Q1354" i="1" s="1"/>
  <c r="AC1350" i="1"/>
  <c r="Y1350" i="1"/>
  <c r="Q1350" i="1"/>
  <c r="P1350" i="1"/>
  <c r="X1350" i="1" s="1"/>
  <c r="O1350" i="1"/>
  <c r="Z1350" i="1" s="1"/>
  <c r="N1350" i="1"/>
  <c r="J1350" i="1"/>
  <c r="X1347" i="1"/>
  <c r="V1347" i="1"/>
  <c r="P1347" i="1"/>
  <c r="AA1347" i="1" s="1"/>
  <c r="O1347" i="1"/>
  <c r="N1347" i="1"/>
  <c r="Y1347" i="1" s="1"/>
  <c r="G1347" i="1"/>
  <c r="Q1347" i="1" s="1"/>
  <c r="AC1343" i="1"/>
  <c r="Q1343" i="1"/>
  <c r="P1343" i="1"/>
  <c r="O1343" i="1"/>
  <c r="N1343" i="1"/>
  <c r="J1343" i="1"/>
  <c r="V1340" i="1"/>
  <c r="Q1340" i="1"/>
  <c r="P1340" i="1"/>
  <c r="O1340" i="1"/>
  <c r="N1340" i="1"/>
  <c r="G1340" i="1"/>
  <c r="AC1336" i="1"/>
  <c r="X1336" i="1"/>
  <c r="Q1336" i="1"/>
  <c r="P1336" i="1"/>
  <c r="O1336" i="1"/>
  <c r="N1336" i="1"/>
  <c r="Y1336" i="1" s="1"/>
  <c r="J1336" i="1"/>
  <c r="V1333" i="1"/>
  <c r="Z1336" i="1" s="1"/>
  <c r="Q1333" i="1"/>
  <c r="P1333" i="1"/>
  <c r="G1333" i="1"/>
  <c r="O1333" i="1" s="1"/>
  <c r="AC1329" i="1"/>
  <c r="Q1329" i="1"/>
  <c r="P1329" i="1"/>
  <c r="J1329" i="1"/>
  <c r="O1329" i="1" s="1"/>
  <c r="V1326" i="1"/>
  <c r="P1326" i="1"/>
  <c r="G1326" i="1"/>
  <c r="N1326" i="1" s="1"/>
  <c r="AC1322" i="1"/>
  <c r="Q1322" i="1"/>
  <c r="P1322" i="1"/>
  <c r="J1322" i="1"/>
  <c r="O1322" i="1" s="1"/>
  <c r="V1319" i="1"/>
  <c r="P1319" i="1"/>
  <c r="G1319" i="1"/>
  <c r="N1319" i="1" s="1"/>
  <c r="AC1315" i="1"/>
  <c r="Q1315" i="1"/>
  <c r="P1315" i="1"/>
  <c r="J1315" i="1"/>
  <c r="O1315" i="1" s="1"/>
  <c r="V1312" i="1"/>
  <c r="P1312" i="1"/>
  <c r="G1312" i="1"/>
  <c r="N1312" i="1" s="1"/>
  <c r="AC1308" i="1"/>
  <c r="Q1308" i="1"/>
  <c r="P1308" i="1"/>
  <c r="J1308" i="1"/>
  <c r="O1308" i="1" s="1"/>
  <c r="V1305" i="1"/>
  <c r="P1305" i="1"/>
  <c r="G1305" i="1"/>
  <c r="N1305" i="1" s="1"/>
  <c r="AC1301" i="1"/>
  <c r="Q1301" i="1"/>
  <c r="P1301" i="1"/>
  <c r="J1301" i="1"/>
  <c r="O1301" i="1" s="1"/>
  <c r="V1298" i="1"/>
  <c r="P1298" i="1"/>
  <c r="G1298" i="1"/>
  <c r="N1298" i="1" s="1"/>
  <c r="AC1294" i="1"/>
  <c r="Q1294" i="1"/>
  <c r="P1294" i="1"/>
  <c r="J1294" i="1"/>
  <c r="O1294" i="1" s="1"/>
  <c r="V1291" i="1"/>
  <c r="P1291" i="1"/>
  <c r="G1291" i="1"/>
  <c r="N1291" i="1" s="1"/>
  <c r="AC1287" i="1"/>
  <c r="Q1287" i="1"/>
  <c r="P1287" i="1"/>
  <c r="J1287" i="1"/>
  <c r="O1287" i="1" s="1"/>
  <c r="V1284" i="1"/>
  <c r="P1284" i="1"/>
  <c r="G1284" i="1"/>
  <c r="N1284" i="1" s="1"/>
  <c r="AC1280" i="1"/>
  <c r="Q1280" i="1"/>
  <c r="P1280" i="1"/>
  <c r="J1280" i="1"/>
  <c r="O1280" i="1" s="1"/>
  <c r="V1277" i="1"/>
  <c r="P1277" i="1"/>
  <c r="G1277" i="1"/>
  <c r="N1277" i="1" s="1"/>
  <c r="AC1273" i="1"/>
  <c r="Q1273" i="1"/>
  <c r="P1273" i="1"/>
  <c r="J1273" i="1"/>
  <c r="O1273" i="1" s="1"/>
  <c r="V1270" i="1"/>
  <c r="P1270" i="1"/>
  <c r="G1270" i="1"/>
  <c r="N1270" i="1" s="1"/>
  <c r="AC1266" i="1"/>
  <c r="Q1266" i="1"/>
  <c r="P1266" i="1"/>
  <c r="J1266" i="1"/>
  <c r="O1266" i="1" s="1"/>
  <c r="V1263" i="1"/>
  <c r="P1263" i="1"/>
  <c r="G1263" i="1"/>
  <c r="N1263" i="1" s="1"/>
  <c r="AC1259" i="1"/>
  <c r="Q1259" i="1"/>
  <c r="P1259" i="1"/>
  <c r="J1259" i="1"/>
  <c r="O1259" i="1" s="1"/>
  <c r="V1256" i="1"/>
  <c r="P1256" i="1"/>
  <c r="G1256" i="1"/>
  <c r="N1256" i="1" s="1"/>
  <c r="AC1252" i="1"/>
  <c r="Q1252" i="1"/>
  <c r="P1252" i="1"/>
  <c r="J1252" i="1"/>
  <c r="O1252" i="1" s="1"/>
  <c r="V1249" i="1"/>
  <c r="P1249" i="1"/>
  <c r="G1249" i="1"/>
  <c r="N1249" i="1" s="1"/>
  <c r="AC1245" i="1"/>
  <c r="Q1245" i="1"/>
  <c r="P1245" i="1"/>
  <c r="J1245" i="1"/>
  <c r="O1245" i="1" s="1"/>
  <c r="V1242" i="1"/>
  <c r="P1242" i="1"/>
  <c r="G1242" i="1"/>
  <c r="N1242" i="1" s="1"/>
  <c r="AC1238" i="1"/>
  <c r="Q1238" i="1"/>
  <c r="P1238" i="1"/>
  <c r="J1238" i="1"/>
  <c r="O1238" i="1" s="1"/>
  <c r="V1235" i="1"/>
  <c r="P1235" i="1"/>
  <c r="G1235" i="1"/>
  <c r="N1235" i="1" s="1"/>
  <c r="AC1231" i="1"/>
  <c r="Q1231" i="1"/>
  <c r="P1231" i="1"/>
  <c r="J1231" i="1"/>
  <c r="O1231" i="1" s="1"/>
  <c r="V1228" i="1"/>
  <c r="P1228" i="1"/>
  <c r="G1228" i="1"/>
  <c r="N1228" i="1" s="1"/>
  <c r="AC1224" i="1"/>
  <c r="Q1224" i="1"/>
  <c r="P1224" i="1"/>
  <c r="J1224" i="1"/>
  <c r="O1224" i="1" s="1"/>
  <c r="V1221" i="1"/>
  <c r="P1221" i="1"/>
  <c r="G1221" i="1"/>
  <c r="N1221" i="1" s="1"/>
  <c r="AC1217" i="1"/>
  <c r="Q1217" i="1"/>
  <c r="P1217" i="1"/>
  <c r="J1217" i="1"/>
  <c r="O1217" i="1" s="1"/>
  <c r="V1214" i="1"/>
  <c r="P1214" i="1"/>
  <c r="G1214" i="1"/>
  <c r="N1214" i="1" s="1"/>
  <c r="AC1210" i="1"/>
  <c r="Q1210" i="1"/>
  <c r="P1210" i="1"/>
  <c r="J1210" i="1"/>
  <c r="O1210" i="1" s="1"/>
  <c r="V1207" i="1"/>
  <c r="P1207" i="1"/>
  <c r="G1207" i="1"/>
  <c r="N1207" i="1" s="1"/>
  <c r="AC1203" i="1"/>
  <c r="Q1203" i="1"/>
  <c r="P1203" i="1"/>
  <c r="J1203" i="1"/>
  <c r="O1203" i="1" s="1"/>
  <c r="V1200" i="1"/>
  <c r="P1200" i="1"/>
  <c r="G1200" i="1"/>
  <c r="N1200" i="1" s="1"/>
  <c r="AC1196" i="1"/>
  <c r="Q1196" i="1"/>
  <c r="P1196" i="1"/>
  <c r="J1196" i="1"/>
  <c r="O1196" i="1" s="1"/>
  <c r="V1193" i="1"/>
  <c r="P1193" i="1"/>
  <c r="G1193" i="1"/>
  <c r="N1193" i="1" s="1"/>
  <c r="AC1189" i="1"/>
  <c r="Q1189" i="1"/>
  <c r="P1189" i="1"/>
  <c r="J1189" i="1"/>
  <c r="O1189" i="1" s="1"/>
  <c r="V1186" i="1"/>
  <c r="P1186" i="1"/>
  <c r="G1186" i="1"/>
  <c r="N1186" i="1" s="1"/>
  <c r="AC1182" i="1"/>
  <c r="Q1182" i="1"/>
  <c r="P1182" i="1"/>
  <c r="J1182" i="1"/>
  <c r="O1182" i="1" s="1"/>
  <c r="V1179" i="1"/>
  <c r="P1179" i="1"/>
  <c r="G1179" i="1"/>
  <c r="N1179" i="1" s="1"/>
  <c r="AC1175" i="1"/>
  <c r="Q1175" i="1"/>
  <c r="P1175" i="1"/>
  <c r="J1175" i="1"/>
  <c r="O1175" i="1" s="1"/>
  <c r="V1172" i="1"/>
  <c r="P1172" i="1"/>
  <c r="G1172" i="1"/>
  <c r="N1172" i="1" s="1"/>
  <c r="AC1168" i="1"/>
  <c r="Q1168" i="1"/>
  <c r="P1168" i="1"/>
  <c r="J1168" i="1"/>
  <c r="O1168" i="1" s="1"/>
  <c r="V1165" i="1"/>
  <c r="P1165" i="1"/>
  <c r="G1165" i="1"/>
  <c r="AC1161" i="1"/>
  <c r="Q1161" i="1"/>
  <c r="P1161" i="1"/>
  <c r="J1161" i="1"/>
  <c r="V1158" i="1"/>
  <c r="G1158" i="1"/>
  <c r="N1158" i="1" s="1"/>
  <c r="AC1154" i="1"/>
  <c r="Q1154" i="1"/>
  <c r="P1154" i="1"/>
  <c r="J1154" i="1"/>
  <c r="V1151" i="1"/>
  <c r="P1151" i="1"/>
  <c r="G1151" i="1"/>
  <c r="N1151" i="1" s="1"/>
  <c r="AC1147" i="1"/>
  <c r="Q1147" i="1"/>
  <c r="P1147" i="1"/>
  <c r="N1147" i="1"/>
  <c r="J1147" i="1"/>
  <c r="V1144" i="1"/>
  <c r="Q1144" i="1"/>
  <c r="N1144" i="1"/>
  <c r="G1144" i="1"/>
  <c r="P1144" i="1" s="1"/>
  <c r="AC1140" i="1"/>
  <c r="Q1140" i="1"/>
  <c r="P1140" i="1"/>
  <c r="N1140" i="1"/>
  <c r="J1140" i="1"/>
  <c r="V1137" i="1"/>
  <c r="Q1137" i="1"/>
  <c r="N1137" i="1"/>
  <c r="G1137" i="1"/>
  <c r="P1137" i="1" s="1"/>
  <c r="AC1133" i="1"/>
  <c r="Q1133" i="1"/>
  <c r="P1133" i="1"/>
  <c r="N1133" i="1"/>
  <c r="J1133" i="1"/>
  <c r="V1130" i="1"/>
  <c r="Q1130" i="1"/>
  <c r="N1130" i="1"/>
  <c r="G1130" i="1"/>
  <c r="P1130" i="1" s="1"/>
  <c r="AC1126" i="1"/>
  <c r="Q1126" i="1"/>
  <c r="P1126" i="1"/>
  <c r="N1126" i="1"/>
  <c r="J1126" i="1"/>
  <c r="V1123" i="1"/>
  <c r="Q1123" i="1"/>
  <c r="N1123" i="1"/>
  <c r="G1123" i="1"/>
  <c r="P1123" i="1" s="1"/>
  <c r="AC1119" i="1"/>
  <c r="Q1119" i="1"/>
  <c r="P1119" i="1"/>
  <c r="N1119" i="1"/>
  <c r="J1119" i="1"/>
  <c r="V1116" i="1"/>
  <c r="Q1116" i="1"/>
  <c r="N1116" i="1"/>
  <c r="G1116" i="1"/>
  <c r="P1116" i="1" s="1"/>
  <c r="AC1112" i="1"/>
  <c r="Q1112" i="1"/>
  <c r="P1112" i="1"/>
  <c r="N1112" i="1"/>
  <c r="J1112" i="1"/>
  <c r="V1109" i="1"/>
  <c r="Q1109" i="1"/>
  <c r="N1109" i="1"/>
  <c r="G1109" i="1"/>
  <c r="P1109" i="1" s="1"/>
  <c r="AC1105" i="1"/>
  <c r="Q1105" i="1"/>
  <c r="P1105" i="1"/>
  <c r="N1105" i="1"/>
  <c r="J1105" i="1"/>
  <c r="V1102" i="1"/>
  <c r="Q1102" i="1"/>
  <c r="N1102" i="1"/>
  <c r="G1102" i="1"/>
  <c r="P1102" i="1" s="1"/>
  <c r="AC1098" i="1"/>
  <c r="Q1098" i="1"/>
  <c r="P1098" i="1"/>
  <c r="N1098" i="1"/>
  <c r="J1098" i="1"/>
  <c r="V1095" i="1"/>
  <c r="Q1095" i="1"/>
  <c r="N1095" i="1"/>
  <c r="G1095" i="1"/>
  <c r="P1095" i="1" s="1"/>
  <c r="AC1091" i="1"/>
  <c r="Z1091" i="1"/>
  <c r="Q1091" i="1"/>
  <c r="P1091" i="1"/>
  <c r="O1091" i="1"/>
  <c r="N1091" i="1"/>
  <c r="X1091" i="1" s="1"/>
  <c r="J1091" i="1"/>
  <c r="Y1088" i="1"/>
  <c r="V1088" i="1"/>
  <c r="Q1088" i="1"/>
  <c r="P1088" i="1"/>
  <c r="O1088" i="1"/>
  <c r="N1088" i="1"/>
  <c r="AA1088" i="1" s="1"/>
  <c r="G1088" i="1"/>
  <c r="AC1084" i="1"/>
  <c r="Z1084" i="1"/>
  <c r="Q1084" i="1"/>
  <c r="P1084" i="1"/>
  <c r="O1084" i="1"/>
  <c r="N1084" i="1"/>
  <c r="X1084" i="1" s="1"/>
  <c r="J1084" i="1"/>
  <c r="Y1081" i="1"/>
  <c r="V1081" i="1"/>
  <c r="Q1081" i="1"/>
  <c r="P1081" i="1"/>
  <c r="O1081" i="1"/>
  <c r="N1081" i="1"/>
  <c r="AA1081" i="1" s="1"/>
  <c r="G1081" i="1"/>
  <c r="AC1077" i="1"/>
  <c r="Z1077" i="1"/>
  <c r="Q1077" i="1"/>
  <c r="P1077" i="1"/>
  <c r="O1077" i="1"/>
  <c r="N1077" i="1"/>
  <c r="X1077" i="1" s="1"/>
  <c r="J1077" i="1"/>
  <c r="Y1074" i="1"/>
  <c r="V1074" i="1"/>
  <c r="Q1074" i="1"/>
  <c r="P1074" i="1"/>
  <c r="O1074" i="1"/>
  <c r="N1074" i="1"/>
  <c r="AA1074" i="1" s="1"/>
  <c r="G1074" i="1"/>
  <c r="AC1070" i="1"/>
  <c r="Z1070" i="1"/>
  <c r="Q1070" i="1"/>
  <c r="P1070" i="1"/>
  <c r="O1070" i="1"/>
  <c r="N1070" i="1"/>
  <c r="X1070" i="1" s="1"/>
  <c r="J1070" i="1"/>
  <c r="Y1067" i="1"/>
  <c r="V1067" i="1"/>
  <c r="Q1067" i="1"/>
  <c r="P1067" i="1"/>
  <c r="O1067" i="1"/>
  <c r="N1067" i="1"/>
  <c r="AA1067" i="1" s="1"/>
  <c r="G1067" i="1"/>
  <c r="AC1063" i="1"/>
  <c r="Z1063" i="1"/>
  <c r="Q1063" i="1"/>
  <c r="P1063" i="1"/>
  <c r="O1063" i="1"/>
  <c r="N1063" i="1"/>
  <c r="X1063" i="1" s="1"/>
  <c r="J1063" i="1"/>
  <c r="Y1060" i="1"/>
  <c r="V1060" i="1"/>
  <c r="Q1060" i="1"/>
  <c r="P1060" i="1"/>
  <c r="O1060" i="1"/>
  <c r="N1060" i="1"/>
  <c r="AA1060" i="1" s="1"/>
  <c r="G1060" i="1"/>
  <c r="AC1056" i="1"/>
  <c r="Z1056" i="1"/>
  <c r="Q1056" i="1"/>
  <c r="P1056" i="1"/>
  <c r="O1056" i="1"/>
  <c r="N1056" i="1"/>
  <c r="X1056" i="1" s="1"/>
  <c r="J1056" i="1"/>
  <c r="V1053" i="1"/>
  <c r="P1053" i="1"/>
  <c r="O1053" i="1"/>
  <c r="N1053" i="1"/>
  <c r="G1053" i="1"/>
  <c r="Q1053" i="1" s="1"/>
  <c r="Y1053" i="1" s="1"/>
  <c r="AC1049" i="1"/>
  <c r="Z1049" i="1"/>
  <c r="Q1049" i="1"/>
  <c r="P1049" i="1"/>
  <c r="O1049" i="1"/>
  <c r="N1049" i="1"/>
  <c r="X1049" i="1" s="1"/>
  <c r="J1049" i="1"/>
  <c r="V1046" i="1"/>
  <c r="P1046" i="1"/>
  <c r="O1046" i="1"/>
  <c r="N1046" i="1"/>
  <c r="AA1046" i="1" s="1"/>
  <c r="G1046" i="1"/>
  <c r="Q1046" i="1" s="1"/>
  <c r="Y1046" i="1" s="1"/>
  <c r="AC1042" i="1"/>
  <c r="Z1042" i="1"/>
  <c r="Q1042" i="1"/>
  <c r="P1042" i="1"/>
  <c r="O1042" i="1"/>
  <c r="N1042" i="1"/>
  <c r="X1042" i="1" s="1"/>
  <c r="J1042" i="1"/>
  <c r="V1039" i="1"/>
  <c r="P1039" i="1"/>
  <c r="O1039" i="1"/>
  <c r="N1039" i="1"/>
  <c r="G1039" i="1"/>
  <c r="Q1039" i="1" s="1"/>
  <c r="Y1039" i="1" s="1"/>
  <c r="AC1035" i="1"/>
  <c r="Z1035" i="1"/>
  <c r="Q1035" i="1"/>
  <c r="P1035" i="1"/>
  <c r="O1035" i="1"/>
  <c r="N1035" i="1"/>
  <c r="X1035" i="1" s="1"/>
  <c r="J1035" i="1"/>
  <c r="V1032" i="1"/>
  <c r="P1032" i="1"/>
  <c r="O1032" i="1"/>
  <c r="N1032" i="1"/>
  <c r="AA1032" i="1" s="1"/>
  <c r="G1032" i="1"/>
  <c r="Q1032" i="1" s="1"/>
  <c r="Y1032" i="1" s="1"/>
  <c r="AC1028" i="1"/>
  <c r="Z1028" i="1"/>
  <c r="Q1028" i="1"/>
  <c r="P1028" i="1"/>
  <c r="O1028" i="1"/>
  <c r="N1028" i="1"/>
  <c r="X1028" i="1" s="1"/>
  <c r="J1028" i="1"/>
  <c r="V1025" i="1"/>
  <c r="P1025" i="1"/>
  <c r="O1025" i="1"/>
  <c r="N1025" i="1"/>
  <c r="G1025" i="1"/>
  <c r="Q1025" i="1" s="1"/>
  <c r="Y1025" i="1" s="1"/>
  <c r="AC1021" i="1"/>
  <c r="Z1021" i="1"/>
  <c r="Q1021" i="1"/>
  <c r="P1021" i="1"/>
  <c r="O1021" i="1"/>
  <c r="N1021" i="1"/>
  <c r="X1021" i="1" s="1"/>
  <c r="J1021" i="1"/>
  <c r="Y1018" i="1"/>
  <c r="V1018" i="1"/>
  <c r="Q1018" i="1"/>
  <c r="P1018" i="1"/>
  <c r="O1018" i="1"/>
  <c r="N1018" i="1"/>
  <c r="AA1018" i="1" s="1"/>
  <c r="G1018" i="1"/>
  <c r="AC1014" i="1"/>
  <c r="Z1014" i="1"/>
  <c r="Q1014" i="1"/>
  <c r="P1014" i="1"/>
  <c r="O1014" i="1"/>
  <c r="N1014" i="1"/>
  <c r="X1014" i="1" s="1"/>
  <c r="J1014" i="1"/>
  <c r="V1011" i="1"/>
  <c r="P1011" i="1"/>
  <c r="O1011" i="1"/>
  <c r="N1011" i="1"/>
  <c r="G1011" i="1"/>
  <c r="Q1011" i="1" s="1"/>
  <c r="Y1011" i="1" s="1"/>
  <c r="AC1007" i="1"/>
  <c r="Z1007" i="1"/>
  <c r="Q1007" i="1"/>
  <c r="P1007" i="1"/>
  <c r="O1007" i="1"/>
  <c r="N1007" i="1"/>
  <c r="X1007" i="1" s="1"/>
  <c r="J1007" i="1"/>
  <c r="Y1004" i="1"/>
  <c r="V1004" i="1"/>
  <c r="Q1004" i="1"/>
  <c r="P1004" i="1"/>
  <c r="O1004" i="1"/>
  <c r="N1004" i="1"/>
  <c r="AA1004" i="1" s="1"/>
  <c r="G1004" i="1"/>
  <c r="AC1000" i="1"/>
  <c r="Z1000" i="1"/>
  <c r="Q1000" i="1"/>
  <c r="P1000" i="1"/>
  <c r="O1000" i="1"/>
  <c r="N1000" i="1"/>
  <c r="X1000" i="1" s="1"/>
  <c r="J1000" i="1"/>
  <c r="Y997" i="1"/>
  <c r="V997" i="1"/>
  <c r="Q997" i="1"/>
  <c r="P997" i="1"/>
  <c r="O997" i="1"/>
  <c r="N997" i="1"/>
  <c r="AA997" i="1" s="1"/>
  <c r="G997" i="1"/>
  <c r="AC993" i="1"/>
  <c r="Z993" i="1"/>
  <c r="Q993" i="1"/>
  <c r="P993" i="1"/>
  <c r="O993" i="1"/>
  <c r="N993" i="1"/>
  <c r="X993" i="1" s="1"/>
  <c r="J993" i="1"/>
  <c r="Y990" i="1"/>
  <c r="V990" i="1"/>
  <c r="Q990" i="1"/>
  <c r="P990" i="1"/>
  <c r="O990" i="1"/>
  <c r="N990" i="1"/>
  <c r="AA990" i="1" s="1"/>
  <c r="G990" i="1"/>
  <c r="AC986" i="1"/>
  <c r="Z986" i="1"/>
  <c r="Q986" i="1"/>
  <c r="P986" i="1"/>
  <c r="O986" i="1"/>
  <c r="N986" i="1"/>
  <c r="X986" i="1" s="1"/>
  <c r="J986" i="1"/>
  <c r="Y983" i="1"/>
  <c r="V983" i="1"/>
  <c r="Q983" i="1"/>
  <c r="P983" i="1"/>
  <c r="O983" i="1"/>
  <c r="N983" i="1"/>
  <c r="AA983" i="1" s="1"/>
  <c r="G983" i="1"/>
  <c r="AC979" i="1"/>
  <c r="Z979" i="1"/>
  <c r="Q979" i="1"/>
  <c r="P979" i="1"/>
  <c r="O979" i="1"/>
  <c r="N979" i="1"/>
  <c r="X979" i="1" s="1"/>
  <c r="J979" i="1"/>
  <c r="Y976" i="1"/>
  <c r="V976" i="1"/>
  <c r="Q976" i="1"/>
  <c r="P976" i="1"/>
  <c r="O976" i="1"/>
  <c r="N976" i="1"/>
  <c r="AA976" i="1" s="1"/>
  <c r="G976" i="1"/>
  <c r="AC972" i="1"/>
  <c r="Z972" i="1"/>
  <c r="Q972" i="1"/>
  <c r="P972" i="1"/>
  <c r="O972" i="1"/>
  <c r="N972" i="1"/>
  <c r="X972" i="1" s="1"/>
  <c r="J972" i="1"/>
  <c r="Y969" i="1"/>
  <c r="V969" i="1"/>
  <c r="Q969" i="1"/>
  <c r="P969" i="1"/>
  <c r="O969" i="1"/>
  <c r="N969" i="1"/>
  <c r="AA969" i="1" s="1"/>
  <c r="G969" i="1"/>
  <c r="AC965" i="1"/>
  <c r="Q965" i="1"/>
  <c r="P965" i="1"/>
  <c r="O965" i="1"/>
  <c r="N965" i="1"/>
  <c r="X965" i="1" s="1"/>
  <c r="J965" i="1"/>
  <c r="V962" i="1"/>
  <c r="Q962" i="1"/>
  <c r="P962" i="1"/>
  <c r="O962" i="1"/>
  <c r="N962" i="1"/>
  <c r="AA962" i="1" s="1"/>
  <c r="G962" i="1"/>
  <c r="AC958" i="1"/>
  <c r="Q958" i="1"/>
  <c r="P958" i="1"/>
  <c r="O958" i="1"/>
  <c r="N958" i="1"/>
  <c r="X958" i="1" s="1"/>
  <c r="J958" i="1"/>
  <c r="V955" i="1"/>
  <c r="Q955" i="1"/>
  <c r="P955" i="1"/>
  <c r="O955" i="1"/>
  <c r="N955" i="1"/>
  <c r="AA955" i="1" s="1"/>
  <c r="G955" i="1"/>
  <c r="AC951" i="1"/>
  <c r="Q951" i="1"/>
  <c r="P951" i="1"/>
  <c r="O951" i="1"/>
  <c r="N951" i="1"/>
  <c r="X951" i="1" s="1"/>
  <c r="J951" i="1"/>
  <c r="V948" i="1"/>
  <c r="Q948" i="1"/>
  <c r="P948" i="1"/>
  <c r="O948" i="1"/>
  <c r="N948" i="1"/>
  <c r="AA948" i="1" s="1"/>
  <c r="G948" i="1"/>
  <c r="AC944" i="1"/>
  <c r="Q944" i="1"/>
  <c r="P944" i="1"/>
  <c r="O944" i="1"/>
  <c r="N944" i="1"/>
  <c r="X944" i="1" s="1"/>
  <c r="J944" i="1"/>
  <c r="V941" i="1"/>
  <c r="Q941" i="1"/>
  <c r="P941" i="1"/>
  <c r="O941" i="1"/>
  <c r="N941" i="1"/>
  <c r="AA941" i="1" s="1"/>
  <c r="G941" i="1"/>
  <c r="AC937" i="1"/>
  <c r="Q937" i="1"/>
  <c r="P937" i="1"/>
  <c r="O937" i="1"/>
  <c r="N937" i="1"/>
  <c r="X937" i="1" s="1"/>
  <c r="J937" i="1"/>
  <c r="V934" i="1"/>
  <c r="Q934" i="1"/>
  <c r="P934" i="1"/>
  <c r="O934" i="1"/>
  <c r="N934" i="1"/>
  <c r="AA934" i="1" s="1"/>
  <c r="G934" i="1"/>
  <c r="AC930" i="1"/>
  <c r="Q930" i="1"/>
  <c r="P930" i="1"/>
  <c r="O930" i="1"/>
  <c r="N930" i="1"/>
  <c r="J930" i="1"/>
  <c r="V927" i="1"/>
  <c r="Q927" i="1"/>
  <c r="P927" i="1"/>
  <c r="O927" i="1"/>
  <c r="N927" i="1"/>
  <c r="AA927" i="1" s="1"/>
  <c r="G927" i="1"/>
  <c r="AC923" i="1"/>
  <c r="Q923" i="1"/>
  <c r="P923" i="1"/>
  <c r="O923" i="1"/>
  <c r="N923" i="1"/>
  <c r="J923" i="1"/>
  <c r="V920" i="1"/>
  <c r="Q920" i="1"/>
  <c r="P920" i="1"/>
  <c r="O920" i="1"/>
  <c r="N920" i="1"/>
  <c r="G920" i="1"/>
  <c r="AC916" i="1"/>
  <c r="Q916" i="1"/>
  <c r="P916" i="1"/>
  <c r="O916" i="1"/>
  <c r="N916" i="1"/>
  <c r="J916" i="1"/>
  <c r="V913" i="1"/>
  <c r="Q913" i="1"/>
  <c r="P913" i="1"/>
  <c r="O913" i="1"/>
  <c r="N913" i="1"/>
  <c r="AA913" i="1" s="1"/>
  <c r="G913" i="1"/>
  <c r="AC909" i="1"/>
  <c r="Z909" i="1"/>
  <c r="Q909" i="1"/>
  <c r="P909" i="1"/>
  <c r="O909" i="1"/>
  <c r="N909" i="1"/>
  <c r="J909" i="1"/>
  <c r="V906" i="1"/>
  <c r="Q906" i="1"/>
  <c r="P906" i="1"/>
  <c r="O906" i="1"/>
  <c r="N906" i="1"/>
  <c r="AA906" i="1" s="1"/>
  <c r="G906" i="1"/>
  <c r="AC902" i="1"/>
  <c r="Q902" i="1"/>
  <c r="P902" i="1"/>
  <c r="O902" i="1"/>
  <c r="N902" i="1"/>
  <c r="J902" i="1"/>
  <c r="AA899" i="1"/>
  <c r="V899" i="1"/>
  <c r="Q899" i="1"/>
  <c r="P899" i="1"/>
  <c r="O899" i="1"/>
  <c r="N899" i="1"/>
  <c r="G899" i="1"/>
  <c r="AC895" i="1"/>
  <c r="Z895" i="1"/>
  <c r="Q895" i="1"/>
  <c r="P895" i="1"/>
  <c r="O895" i="1"/>
  <c r="N895" i="1"/>
  <c r="J895" i="1"/>
  <c r="Y892" i="1"/>
  <c r="V892" i="1"/>
  <c r="Q892" i="1"/>
  <c r="P892" i="1"/>
  <c r="O892" i="1"/>
  <c r="N892" i="1"/>
  <c r="G892" i="1"/>
  <c r="AC888" i="1"/>
  <c r="Q888" i="1"/>
  <c r="P888" i="1"/>
  <c r="O888" i="1"/>
  <c r="N888" i="1"/>
  <c r="J888" i="1"/>
  <c r="AA885" i="1"/>
  <c r="V885" i="1"/>
  <c r="Q885" i="1"/>
  <c r="P885" i="1"/>
  <c r="O885" i="1"/>
  <c r="N885" i="1"/>
  <c r="G885" i="1"/>
  <c r="AC881" i="1"/>
  <c r="Q881" i="1"/>
  <c r="P881" i="1"/>
  <c r="O881" i="1"/>
  <c r="N881" i="1"/>
  <c r="J881" i="1"/>
  <c r="AA878" i="1"/>
  <c r="V878" i="1"/>
  <c r="Q878" i="1"/>
  <c r="P878" i="1"/>
  <c r="O878" i="1"/>
  <c r="Y878" i="1" s="1"/>
  <c r="N878" i="1"/>
  <c r="G878" i="1"/>
  <c r="AC874" i="1"/>
  <c r="Q874" i="1"/>
  <c r="P874" i="1"/>
  <c r="O874" i="1"/>
  <c r="N874" i="1"/>
  <c r="J874" i="1"/>
  <c r="AA871" i="1"/>
  <c r="V871" i="1"/>
  <c r="Q871" i="1"/>
  <c r="P871" i="1"/>
  <c r="O871" i="1"/>
  <c r="N871" i="1"/>
  <c r="G871" i="1"/>
  <c r="AC867" i="1"/>
  <c r="Q867" i="1"/>
  <c r="P867" i="1"/>
  <c r="O867" i="1"/>
  <c r="N867" i="1"/>
  <c r="Z867" i="1" s="1"/>
  <c r="J867" i="1"/>
  <c r="V864" i="1"/>
  <c r="Q864" i="1"/>
  <c r="P864" i="1"/>
  <c r="O864" i="1"/>
  <c r="N864" i="1"/>
  <c r="AA864" i="1" s="1"/>
  <c r="G864" i="1"/>
  <c r="AC860" i="1"/>
  <c r="Q860" i="1"/>
  <c r="P860" i="1"/>
  <c r="N860" i="1"/>
  <c r="J860" i="1"/>
  <c r="O857" i="1" s="1"/>
  <c r="V857" i="1"/>
  <c r="Q857" i="1"/>
  <c r="N857" i="1"/>
  <c r="G857" i="1"/>
  <c r="P857" i="1" s="1"/>
  <c r="AC853" i="1"/>
  <c r="Q853" i="1"/>
  <c r="P853" i="1"/>
  <c r="J853" i="1"/>
  <c r="O853" i="1" s="1"/>
  <c r="V850" i="1"/>
  <c r="G850" i="1"/>
  <c r="Q850" i="1" s="1"/>
  <c r="AC846" i="1"/>
  <c r="Q846" i="1"/>
  <c r="P846" i="1"/>
  <c r="J846" i="1"/>
  <c r="O846" i="1" s="1"/>
  <c r="V843" i="1"/>
  <c r="G843" i="1"/>
  <c r="Q843" i="1" s="1"/>
  <c r="AC839" i="1"/>
  <c r="Q839" i="1"/>
  <c r="P839" i="1"/>
  <c r="J839" i="1"/>
  <c r="O839" i="1" s="1"/>
  <c r="V836" i="1"/>
  <c r="G836" i="1"/>
  <c r="Q836" i="1" s="1"/>
  <c r="AC832" i="1"/>
  <c r="Q832" i="1"/>
  <c r="P832" i="1"/>
  <c r="J832" i="1"/>
  <c r="O832" i="1" s="1"/>
  <c r="V829" i="1"/>
  <c r="G829" i="1"/>
  <c r="Q829" i="1" s="1"/>
  <c r="AC825" i="1"/>
  <c r="Q825" i="1"/>
  <c r="P825" i="1"/>
  <c r="J825" i="1"/>
  <c r="O825" i="1" s="1"/>
  <c r="V822" i="1"/>
  <c r="G822" i="1"/>
  <c r="Q822" i="1" s="1"/>
  <c r="AC818" i="1"/>
  <c r="Q818" i="1"/>
  <c r="P818" i="1"/>
  <c r="J818" i="1"/>
  <c r="O818" i="1" s="1"/>
  <c r="V815" i="1"/>
  <c r="G815" i="1"/>
  <c r="Q815" i="1" s="1"/>
  <c r="AC811" i="1"/>
  <c r="Q811" i="1"/>
  <c r="P811" i="1"/>
  <c r="J811" i="1"/>
  <c r="O811" i="1" s="1"/>
  <c r="V808" i="1"/>
  <c r="G808" i="1"/>
  <c r="Q808" i="1" s="1"/>
  <c r="AC804" i="1"/>
  <c r="Q804" i="1"/>
  <c r="P804" i="1"/>
  <c r="J804" i="1"/>
  <c r="O804" i="1" s="1"/>
  <c r="V801" i="1"/>
  <c r="G801" i="1"/>
  <c r="Q801" i="1" s="1"/>
  <c r="AC797" i="1"/>
  <c r="Q797" i="1"/>
  <c r="P797" i="1"/>
  <c r="J797" i="1"/>
  <c r="O797" i="1" s="1"/>
  <c r="V794" i="1"/>
  <c r="G794" i="1"/>
  <c r="Q794" i="1" s="1"/>
  <c r="AC790" i="1"/>
  <c r="Q790" i="1"/>
  <c r="P790" i="1"/>
  <c r="J790" i="1"/>
  <c r="O790" i="1" s="1"/>
  <c r="V787" i="1"/>
  <c r="G787" i="1"/>
  <c r="Q787" i="1" s="1"/>
  <c r="AC783" i="1"/>
  <c r="Q783" i="1"/>
  <c r="P783" i="1"/>
  <c r="J783" i="1"/>
  <c r="O783" i="1" s="1"/>
  <c r="V780" i="1"/>
  <c r="G780" i="1"/>
  <c r="Q780" i="1" s="1"/>
  <c r="AC776" i="1"/>
  <c r="Q776" i="1"/>
  <c r="P776" i="1"/>
  <c r="J776" i="1"/>
  <c r="O776" i="1" s="1"/>
  <c r="V773" i="1"/>
  <c r="G773" i="1"/>
  <c r="Q773" i="1" s="1"/>
  <c r="AC769" i="1"/>
  <c r="Q769" i="1"/>
  <c r="P769" i="1"/>
  <c r="J769" i="1"/>
  <c r="O769" i="1" s="1"/>
  <c r="V766" i="1"/>
  <c r="G766" i="1"/>
  <c r="Q766" i="1" s="1"/>
  <c r="AC762" i="1"/>
  <c r="Q762" i="1"/>
  <c r="P762" i="1"/>
  <c r="J762" i="1"/>
  <c r="O762" i="1" s="1"/>
  <c r="V759" i="1"/>
  <c r="G759" i="1"/>
  <c r="Q759" i="1" s="1"/>
  <c r="AC755" i="1"/>
  <c r="Q755" i="1"/>
  <c r="P755" i="1"/>
  <c r="J755" i="1"/>
  <c r="O755" i="1" s="1"/>
  <c r="V752" i="1"/>
  <c r="P752" i="1"/>
  <c r="G752" i="1"/>
  <c r="Q752" i="1" s="1"/>
  <c r="AC748" i="1"/>
  <c r="Q748" i="1"/>
  <c r="P748" i="1"/>
  <c r="J748" i="1"/>
  <c r="O748" i="1" s="1"/>
  <c r="V745" i="1"/>
  <c r="P745" i="1"/>
  <c r="G745" i="1"/>
  <c r="Q745" i="1" s="1"/>
  <c r="AC741" i="1"/>
  <c r="Q741" i="1"/>
  <c r="P741" i="1"/>
  <c r="J741" i="1"/>
  <c r="O741" i="1" s="1"/>
  <c r="V738" i="1"/>
  <c r="P738" i="1"/>
  <c r="G738" i="1"/>
  <c r="Q738" i="1" s="1"/>
  <c r="AC734" i="1"/>
  <c r="Q734" i="1"/>
  <c r="P734" i="1"/>
  <c r="J734" i="1"/>
  <c r="O734" i="1" s="1"/>
  <c r="V731" i="1"/>
  <c r="P731" i="1"/>
  <c r="G731" i="1"/>
  <c r="Q731" i="1" s="1"/>
  <c r="AC727" i="1"/>
  <c r="Q727" i="1"/>
  <c r="P727" i="1"/>
  <c r="J727" i="1"/>
  <c r="O727" i="1" s="1"/>
  <c r="V724" i="1"/>
  <c r="P724" i="1"/>
  <c r="G724" i="1"/>
  <c r="Q724" i="1" s="1"/>
  <c r="AC720" i="1"/>
  <c r="Q720" i="1"/>
  <c r="P720" i="1"/>
  <c r="J720" i="1"/>
  <c r="O720" i="1" s="1"/>
  <c r="V717" i="1"/>
  <c r="P717" i="1"/>
  <c r="G717" i="1"/>
  <c r="Q717" i="1" s="1"/>
  <c r="AC713" i="1"/>
  <c r="Q713" i="1"/>
  <c r="P713" i="1"/>
  <c r="J713" i="1"/>
  <c r="O713" i="1" s="1"/>
  <c r="V710" i="1"/>
  <c r="P710" i="1"/>
  <c r="G710" i="1"/>
  <c r="Q710" i="1" s="1"/>
  <c r="AC706" i="1"/>
  <c r="Q706" i="1"/>
  <c r="P706" i="1"/>
  <c r="J706" i="1"/>
  <c r="O706" i="1" s="1"/>
  <c r="V703" i="1"/>
  <c r="P703" i="1"/>
  <c r="G703" i="1"/>
  <c r="Q703" i="1" s="1"/>
  <c r="AC699" i="1"/>
  <c r="Q699" i="1"/>
  <c r="P699" i="1"/>
  <c r="J699" i="1"/>
  <c r="O699" i="1" s="1"/>
  <c r="V696" i="1"/>
  <c r="P696" i="1"/>
  <c r="G696" i="1"/>
  <c r="Q696" i="1" s="1"/>
  <c r="AC692" i="1"/>
  <c r="Q692" i="1"/>
  <c r="P692" i="1"/>
  <c r="J692" i="1"/>
  <c r="O692" i="1" s="1"/>
  <c r="V689" i="1"/>
  <c r="P689" i="1"/>
  <c r="G689" i="1"/>
  <c r="AC685" i="1"/>
  <c r="Q685" i="1"/>
  <c r="P685" i="1"/>
  <c r="J685" i="1"/>
  <c r="V682" i="1"/>
  <c r="G682" i="1"/>
  <c r="AC678" i="1"/>
  <c r="Q678" i="1"/>
  <c r="P678" i="1"/>
  <c r="J678" i="1"/>
  <c r="V675" i="1"/>
  <c r="P675" i="1"/>
  <c r="G675" i="1"/>
  <c r="AC671" i="1"/>
  <c r="Q671" i="1"/>
  <c r="P671" i="1"/>
  <c r="J671" i="1"/>
  <c r="V668" i="1"/>
  <c r="G668" i="1"/>
  <c r="AC664" i="1"/>
  <c r="Q664" i="1"/>
  <c r="P664" i="1"/>
  <c r="J664" i="1"/>
  <c r="V661" i="1"/>
  <c r="P661" i="1"/>
  <c r="G661" i="1"/>
  <c r="AC657" i="1"/>
  <c r="Q657" i="1"/>
  <c r="P657" i="1"/>
  <c r="J657" i="1"/>
  <c r="V654" i="1"/>
  <c r="G654" i="1"/>
  <c r="AC650" i="1"/>
  <c r="Q650" i="1"/>
  <c r="P650" i="1"/>
  <c r="J650" i="1"/>
  <c r="V647" i="1"/>
  <c r="P647" i="1"/>
  <c r="G647" i="1"/>
  <c r="AC643" i="1"/>
  <c r="Q643" i="1"/>
  <c r="P643" i="1"/>
  <c r="J643" i="1"/>
  <c r="V640" i="1"/>
  <c r="G640" i="1"/>
  <c r="P640" i="1" s="1"/>
  <c r="AC636" i="1"/>
  <c r="Q636" i="1"/>
  <c r="P636" i="1"/>
  <c r="J636" i="1"/>
  <c r="V633" i="1"/>
  <c r="P633" i="1"/>
  <c r="G633" i="1"/>
  <c r="AC629" i="1"/>
  <c r="Q629" i="1"/>
  <c r="P629" i="1"/>
  <c r="J629" i="1"/>
  <c r="V626" i="1"/>
  <c r="G626" i="1"/>
  <c r="AC622" i="1"/>
  <c r="Q622" i="1"/>
  <c r="P622" i="1"/>
  <c r="J622" i="1"/>
  <c r="V619" i="1"/>
  <c r="P619" i="1"/>
  <c r="G619" i="1"/>
  <c r="AC615" i="1"/>
  <c r="Q615" i="1"/>
  <c r="P615" i="1"/>
  <c r="J615" i="1"/>
  <c r="V612" i="1"/>
  <c r="G612" i="1"/>
  <c r="AC608" i="1"/>
  <c r="Q608" i="1"/>
  <c r="P608" i="1"/>
  <c r="J608" i="1"/>
  <c r="V605" i="1"/>
  <c r="P605" i="1"/>
  <c r="G605" i="1"/>
  <c r="AC601" i="1"/>
  <c r="Q601" i="1"/>
  <c r="P601" i="1"/>
  <c r="J601" i="1"/>
  <c r="V598" i="1"/>
  <c r="G598" i="1"/>
  <c r="AC594" i="1"/>
  <c r="Q594" i="1"/>
  <c r="P594" i="1"/>
  <c r="J594" i="1"/>
  <c r="V591" i="1"/>
  <c r="P591" i="1"/>
  <c r="G591" i="1"/>
  <c r="AC587" i="1"/>
  <c r="Q587" i="1"/>
  <c r="P587" i="1"/>
  <c r="J587" i="1"/>
  <c r="V584" i="1"/>
  <c r="G584" i="1"/>
  <c r="P584" i="1" s="1"/>
  <c r="AC580" i="1"/>
  <c r="Q580" i="1"/>
  <c r="P580" i="1"/>
  <c r="J580" i="1"/>
  <c r="O580" i="1" s="1"/>
  <c r="V577" i="1"/>
  <c r="G577" i="1"/>
  <c r="Q577" i="1" s="1"/>
  <c r="AC573" i="1"/>
  <c r="Q573" i="1"/>
  <c r="P573" i="1"/>
  <c r="J573" i="1"/>
  <c r="O573" i="1" s="1"/>
  <c r="V570" i="1"/>
  <c r="G570" i="1"/>
  <c r="Q570" i="1" s="1"/>
  <c r="AC566" i="1"/>
  <c r="Q566" i="1"/>
  <c r="P566" i="1"/>
  <c r="J566" i="1"/>
  <c r="O566" i="1" s="1"/>
  <c r="V563" i="1"/>
  <c r="G563" i="1"/>
  <c r="Q563" i="1" s="1"/>
  <c r="AC559" i="1"/>
  <c r="Q559" i="1"/>
  <c r="P559" i="1"/>
  <c r="J559" i="1"/>
  <c r="O559" i="1" s="1"/>
  <c r="V556" i="1"/>
  <c r="G556" i="1"/>
  <c r="Q556" i="1" s="1"/>
  <c r="AC552" i="1"/>
  <c r="Q552" i="1"/>
  <c r="P552" i="1"/>
  <c r="J552" i="1"/>
  <c r="O552" i="1" s="1"/>
  <c r="V549" i="1"/>
  <c r="G549" i="1"/>
  <c r="Q549" i="1" s="1"/>
  <c r="AC545" i="1"/>
  <c r="Q545" i="1"/>
  <c r="P545" i="1"/>
  <c r="J545" i="1"/>
  <c r="O545" i="1" s="1"/>
  <c r="V542" i="1"/>
  <c r="G542" i="1"/>
  <c r="Q542" i="1" s="1"/>
  <c r="AC538" i="1"/>
  <c r="Q538" i="1"/>
  <c r="P538" i="1"/>
  <c r="J538" i="1"/>
  <c r="O538" i="1" s="1"/>
  <c r="V535" i="1"/>
  <c r="G535" i="1"/>
  <c r="Q535" i="1" s="1"/>
  <c r="AC531" i="1"/>
  <c r="Q531" i="1"/>
  <c r="P531" i="1"/>
  <c r="J531" i="1"/>
  <c r="O531" i="1" s="1"/>
  <c r="V528" i="1"/>
  <c r="G528" i="1"/>
  <c r="Q528" i="1" s="1"/>
  <c r="AC524" i="1"/>
  <c r="Q524" i="1"/>
  <c r="P524" i="1"/>
  <c r="J524" i="1"/>
  <c r="O524" i="1" s="1"/>
  <c r="V521" i="1"/>
  <c r="G521" i="1"/>
  <c r="Q521" i="1" s="1"/>
  <c r="AC517" i="1"/>
  <c r="Q517" i="1"/>
  <c r="P517" i="1"/>
  <c r="J517" i="1"/>
  <c r="O517" i="1" s="1"/>
  <c r="V514" i="1"/>
  <c r="G514" i="1"/>
  <c r="Q514" i="1" s="1"/>
  <c r="AC510" i="1"/>
  <c r="Q510" i="1"/>
  <c r="P510" i="1"/>
  <c r="J510" i="1"/>
  <c r="O510" i="1" s="1"/>
  <c r="V507" i="1"/>
  <c r="G507" i="1"/>
  <c r="Q507" i="1" s="1"/>
  <c r="AC503" i="1"/>
  <c r="Q503" i="1"/>
  <c r="P503" i="1"/>
  <c r="J503" i="1"/>
  <c r="O503" i="1" s="1"/>
  <c r="V500" i="1"/>
  <c r="G500" i="1"/>
  <c r="Q500" i="1" s="1"/>
  <c r="AC496" i="1"/>
  <c r="Q496" i="1"/>
  <c r="P496" i="1"/>
  <c r="J496" i="1"/>
  <c r="O496" i="1" s="1"/>
  <c r="V493" i="1"/>
  <c r="G493" i="1"/>
  <c r="Q493" i="1" s="1"/>
  <c r="AC489" i="1"/>
  <c r="Q489" i="1"/>
  <c r="P489" i="1"/>
  <c r="J489" i="1"/>
  <c r="O489" i="1" s="1"/>
  <c r="V486" i="1"/>
  <c r="G486" i="1"/>
  <c r="Q486" i="1" s="1"/>
  <c r="AC482" i="1"/>
  <c r="Q482" i="1"/>
  <c r="P482" i="1"/>
  <c r="J482" i="1"/>
  <c r="O482" i="1" s="1"/>
  <c r="V479" i="1"/>
  <c r="G479" i="1"/>
  <c r="Q479" i="1" s="1"/>
  <c r="AC475" i="1"/>
  <c r="Q475" i="1"/>
  <c r="P475" i="1"/>
  <c r="J475" i="1"/>
  <c r="O475" i="1" s="1"/>
  <c r="V472" i="1"/>
  <c r="G472" i="1"/>
  <c r="Q472" i="1" s="1"/>
  <c r="AC468" i="1"/>
  <c r="Q468" i="1"/>
  <c r="P468" i="1"/>
  <c r="J468" i="1"/>
  <c r="O468" i="1" s="1"/>
  <c r="V465" i="1"/>
  <c r="G465" i="1"/>
  <c r="Q465" i="1" s="1"/>
  <c r="AC461" i="1"/>
  <c r="Q461" i="1"/>
  <c r="P461" i="1"/>
  <c r="J461" i="1"/>
  <c r="O461" i="1" s="1"/>
  <c r="V458" i="1"/>
  <c r="G458" i="1"/>
  <c r="Q458" i="1" s="1"/>
  <c r="AC454" i="1"/>
  <c r="Q454" i="1"/>
  <c r="P454" i="1"/>
  <c r="J454" i="1"/>
  <c r="O454" i="1" s="1"/>
  <c r="V451" i="1"/>
  <c r="G451" i="1"/>
  <c r="Q451" i="1" s="1"/>
  <c r="AC447" i="1"/>
  <c r="Q447" i="1"/>
  <c r="P447" i="1"/>
  <c r="J447" i="1"/>
  <c r="O447" i="1" s="1"/>
  <c r="V444" i="1"/>
  <c r="G444" i="1"/>
  <c r="Q444" i="1" s="1"/>
  <c r="AC440" i="1"/>
  <c r="Q440" i="1"/>
  <c r="P440" i="1"/>
  <c r="J440" i="1"/>
  <c r="O440" i="1" s="1"/>
  <c r="V437" i="1"/>
  <c r="G437" i="1"/>
  <c r="Q437" i="1" s="1"/>
  <c r="AC433" i="1"/>
  <c r="Q433" i="1"/>
  <c r="P433" i="1"/>
  <c r="J433" i="1"/>
  <c r="O433" i="1" s="1"/>
  <c r="V430" i="1"/>
  <c r="G430" i="1"/>
  <c r="Q430" i="1" s="1"/>
  <c r="AC426" i="1"/>
  <c r="Q426" i="1"/>
  <c r="P426" i="1"/>
  <c r="J426" i="1"/>
  <c r="O426" i="1" s="1"/>
  <c r="V423" i="1"/>
  <c r="G423" i="1"/>
  <c r="Q423" i="1" s="1"/>
  <c r="AC419" i="1"/>
  <c r="Q419" i="1"/>
  <c r="P419" i="1"/>
  <c r="J419" i="1"/>
  <c r="O419" i="1" s="1"/>
  <c r="V416" i="1"/>
  <c r="G416" i="1"/>
  <c r="Q416" i="1" s="1"/>
  <c r="AC412" i="1"/>
  <c r="Q412" i="1"/>
  <c r="P412" i="1"/>
  <c r="J412" i="1"/>
  <c r="O412" i="1" s="1"/>
  <c r="V409" i="1"/>
  <c r="G409" i="1"/>
  <c r="Q409" i="1" s="1"/>
  <c r="AC405" i="1"/>
  <c r="Q405" i="1"/>
  <c r="P405" i="1"/>
  <c r="J405" i="1"/>
  <c r="O405" i="1" s="1"/>
  <c r="V402" i="1"/>
  <c r="G402" i="1"/>
  <c r="Q402" i="1" s="1"/>
  <c r="AC398" i="1"/>
  <c r="Q398" i="1"/>
  <c r="P398" i="1"/>
  <c r="J398" i="1"/>
  <c r="O398" i="1" s="1"/>
  <c r="V395" i="1"/>
  <c r="G395" i="1"/>
  <c r="Q395" i="1" s="1"/>
  <c r="AC391" i="1"/>
  <c r="Q391" i="1"/>
  <c r="P391" i="1"/>
  <c r="J391" i="1"/>
  <c r="O391" i="1" s="1"/>
  <c r="V388" i="1"/>
  <c r="G388" i="1"/>
  <c r="Q388" i="1" s="1"/>
  <c r="AC384" i="1"/>
  <c r="Q384" i="1"/>
  <c r="P384" i="1"/>
  <c r="J384" i="1"/>
  <c r="O384" i="1" s="1"/>
  <c r="V381" i="1"/>
  <c r="G381" i="1"/>
  <c r="Q381" i="1" s="1"/>
  <c r="AC377" i="1"/>
  <c r="Q377" i="1"/>
  <c r="P377" i="1"/>
  <c r="J377" i="1"/>
  <c r="O377" i="1" s="1"/>
  <c r="V374" i="1"/>
  <c r="G374" i="1"/>
  <c r="Q374" i="1" s="1"/>
  <c r="AC370" i="1"/>
  <c r="Q370" i="1"/>
  <c r="P370" i="1"/>
  <c r="J370" i="1"/>
  <c r="O370" i="1" s="1"/>
  <c r="V367" i="1"/>
  <c r="G367" i="1"/>
  <c r="Q367" i="1" s="1"/>
  <c r="AC363" i="1"/>
  <c r="Q363" i="1"/>
  <c r="P363" i="1"/>
  <c r="J363" i="1"/>
  <c r="O363" i="1" s="1"/>
  <c r="V360" i="1"/>
  <c r="G360" i="1"/>
  <c r="Q360" i="1" s="1"/>
  <c r="AC356" i="1"/>
  <c r="Q356" i="1"/>
  <c r="P356" i="1"/>
  <c r="J356" i="1"/>
  <c r="O356" i="1" s="1"/>
  <c r="V353" i="1"/>
  <c r="G353" i="1"/>
  <c r="Q353" i="1" s="1"/>
  <c r="AC349" i="1"/>
  <c r="Q349" i="1"/>
  <c r="P349" i="1"/>
  <c r="J349" i="1"/>
  <c r="O349" i="1" s="1"/>
  <c r="V346" i="1"/>
  <c r="G346" i="1"/>
  <c r="Q346" i="1" s="1"/>
  <c r="AC342" i="1"/>
  <c r="Q342" i="1"/>
  <c r="P342" i="1"/>
  <c r="J342" i="1"/>
  <c r="O342" i="1" s="1"/>
  <c r="V339" i="1"/>
  <c r="G339" i="1"/>
  <c r="Q339" i="1" s="1"/>
  <c r="AC335" i="1"/>
  <c r="Q335" i="1"/>
  <c r="P335" i="1"/>
  <c r="J335" i="1"/>
  <c r="O335" i="1" s="1"/>
  <c r="V332" i="1"/>
  <c r="G332" i="1"/>
  <c r="Q332" i="1" s="1"/>
  <c r="AC328" i="1"/>
  <c r="Q328" i="1"/>
  <c r="P328" i="1"/>
  <c r="J328" i="1"/>
  <c r="O328" i="1" s="1"/>
  <c r="V325" i="1"/>
  <c r="G325" i="1"/>
  <c r="Q325" i="1" s="1"/>
  <c r="AC321" i="1"/>
  <c r="Q321" i="1"/>
  <c r="P321" i="1"/>
  <c r="J321" i="1"/>
  <c r="O321" i="1" s="1"/>
  <c r="V318" i="1"/>
  <c r="G318" i="1"/>
  <c r="Q318" i="1" s="1"/>
  <c r="AC314" i="1"/>
  <c r="Q314" i="1"/>
  <c r="P314" i="1"/>
  <c r="J314" i="1"/>
  <c r="O314" i="1" s="1"/>
  <c r="V311" i="1"/>
  <c r="G311" i="1"/>
  <c r="Q311" i="1" s="1"/>
  <c r="AC307" i="1"/>
  <c r="Q307" i="1"/>
  <c r="P307" i="1"/>
  <c r="J307" i="1"/>
  <c r="O307" i="1" s="1"/>
  <c r="V304" i="1"/>
  <c r="G304" i="1"/>
  <c r="Q304" i="1" s="1"/>
  <c r="AC300" i="1"/>
  <c r="Q300" i="1"/>
  <c r="P300" i="1"/>
  <c r="J300" i="1"/>
  <c r="O300" i="1" s="1"/>
  <c r="V297" i="1"/>
  <c r="G297" i="1"/>
  <c r="Q297" i="1" s="1"/>
  <c r="AC293" i="1"/>
  <c r="Q293" i="1"/>
  <c r="P293" i="1"/>
  <c r="J293" i="1"/>
  <c r="O293" i="1" s="1"/>
  <c r="V290" i="1"/>
  <c r="G290" i="1"/>
  <c r="Q290" i="1" s="1"/>
  <c r="AC286" i="1"/>
  <c r="Q286" i="1"/>
  <c r="P286" i="1"/>
  <c r="J286" i="1"/>
  <c r="O286" i="1" s="1"/>
  <c r="V283" i="1"/>
  <c r="G283" i="1"/>
  <c r="Q283" i="1" s="1"/>
  <c r="AC279" i="1"/>
  <c r="Q279" i="1"/>
  <c r="P279" i="1"/>
  <c r="J279" i="1"/>
  <c r="O279" i="1" s="1"/>
  <c r="V276" i="1"/>
  <c r="G276" i="1"/>
  <c r="Q276" i="1" s="1"/>
  <c r="AC272" i="1"/>
  <c r="Q272" i="1"/>
  <c r="P272" i="1"/>
  <c r="J272" i="1"/>
  <c r="O272" i="1" s="1"/>
  <c r="V269" i="1"/>
  <c r="G269" i="1"/>
  <c r="Q269" i="1" s="1"/>
  <c r="AC265" i="1"/>
  <c r="Q265" i="1"/>
  <c r="P265" i="1"/>
  <c r="J265" i="1"/>
  <c r="O265" i="1" s="1"/>
  <c r="V262" i="1"/>
  <c r="G262" i="1"/>
  <c r="Q262" i="1" s="1"/>
  <c r="AC258" i="1"/>
  <c r="Q258" i="1"/>
  <c r="P258" i="1"/>
  <c r="J258" i="1"/>
  <c r="O258" i="1" s="1"/>
  <c r="V255" i="1"/>
  <c r="G255" i="1"/>
  <c r="Q255" i="1" s="1"/>
  <c r="AC251" i="1"/>
  <c r="Q251" i="1"/>
  <c r="P251" i="1"/>
  <c r="J251" i="1"/>
  <c r="O251" i="1" s="1"/>
  <c r="V248" i="1"/>
  <c r="G248" i="1"/>
  <c r="Q248" i="1" s="1"/>
  <c r="AC244" i="1"/>
  <c r="Q244" i="1"/>
  <c r="P244" i="1"/>
  <c r="J244" i="1"/>
  <c r="O244" i="1" s="1"/>
  <c r="V241" i="1"/>
  <c r="G241" i="1"/>
  <c r="Q241" i="1" s="1"/>
  <c r="AC237" i="1"/>
  <c r="Q237" i="1"/>
  <c r="P237" i="1"/>
  <c r="J237" i="1"/>
  <c r="O237" i="1" s="1"/>
  <c r="V234" i="1"/>
  <c r="G234" i="1"/>
  <c r="Q234" i="1" s="1"/>
  <c r="AC230" i="1"/>
  <c r="Q230" i="1"/>
  <c r="P230" i="1"/>
  <c r="J230" i="1"/>
  <c r="O230" i="1" s="1"/>
  <c r="V227" i="1"/>
  <c r="G227" i="1"/>
  <c r="Q227" i="1" s="1"/>
  <c r="AC223" i="1"/>
  <c r="Q223" i="1"/>
  <c r="P223" i="1"/>
  <c r="J223" i="1"/>
  <c r="O223" i="1" s="1"/>
  <c r="V220" i="1"/>
  <c r="G220" i="1"/>
  <c r="Q220" i="1" s="1"/>
  <c r="AC216" i="1"/>
  <c r="Q216" i="1"/>
  <c r="P216" i="1"/>
  <c r="J216" i="1"/>
  <c r="O216" i="1" s="1"/>
  <c r="V213" i="1"/>
  <c r="G213" i="1"/>
  <c r="Q213" i="1" s="1"/>
  <c r="AC209" i="1"/>
  <c r="Q209" i="1"/>
  <c r="P209" i="1"/>
  <c r="J209" i="1"/>
  <c r="O209" i="1" s="1"/>
  <c r="V206" i="1"/>
  <c r="G206" i="1"/>
  <c r="Q206" i="1" s="1"/>
  <c r="AC202" i="1"/>
  <c r="Q202" i="1"/>
  <c r="P202" i="1"/>
  <c r="J202" i="1"/>
  <c r="O202" i="1" s="1"/>
  <c r="V199" i="1"/>
  <c r="G199" i="1"/>
  <c r="Q199" i="1" s="1"/>
  <c r="AC195" i="1"/>
  <c r="Q195" i="1"/>
  <c r="P195" i="1"/>
  <c r="J195" i="1"/>
  <c r="O195" i="1" s="1"/>
  <c r="V192" i="1"/>
  <c r="G192" i="1"/>
  <c r="Q192" i="1" s="1"/>
  <c r="AC188" i="1"/>
  <c r="Q188" i="1"/>
  <c r="P188" i="1"/>
  <c r="J188" i="1"/>
  <c r="O188" i="1" s="1"/>
  <c r="V185" i="1"/>
  <c r="G185" i="1"/>
  <c r="Q185" i="1" s="1"/>
  <c r="AC181" i="1"/>
  <c r="Q181" i="1"/>
  <c r="P181" i="1"/>
  <c r="J181" i="1"/>
  <c r="O181" i="1" s="1"/>
  <c r="V178" i="1"/>
  <c r="G178" i="1"/>
  <c r="Q178" i="1" s="1"/>
  <c r="AC174" i="1"/>
  <c r="Q174" i="1"/>
  <c r="P174" i="1"/>
  <c r="J174" i="1"/>
  <c r="O174" i="1" s="1"/>
  <c r="V171" i="1"/>
  <c r="G171" i="1"/>
  <c r="Q171" i="1" s="1"/>
  <c r="AC167" i="1"/>
  <c r="Q167" i="1"/>
  <c r="P167" i="1"/>
  <c r="J167" i="1"/>
  <c r="O167" i="1" s="1"/>
  <c r="V164" i="1"/>
  <c r="G164" i="1"/>
  <c r="Q164" i="1" s="1"/>
  <c r="AC160" i="1"/>
  <c r="Q160" i="1"/>
  <c r="P160" i="1"/>
  <c r="J160" i="1"/>
  <c r="O160" i="1" s="1"/>
  <c r="V157" i="1"/>
  <c r="G157" i="1"/>
  <c r="Q157" i="1" s="1"/>
  <c r="AC153" i="1"/>
  <c r="Q153" i="1"/>
  <c r="P153" i="1"/>
  <c r="J153" i="1"/>
  <c r="O153" i="1" s="1"/>
  <c r="V150" i="1"/>
  <c r="G150" i="1"/>
  <c r="Q150" i="1" s="1"/>
  <c r="AC146" i="1"/>
  <c r="Q146" i="1"/>
  <c r="P146" i="1"/>
  <c r="J146" i="1"/>
  <c r="O146" i="1" s="1"/>
  <c r="V143" i="1"/>
  <c r="G143" i="1"/>
  <c r="Q143" i="1" s="1"/>
  <c r="AC139" i="1"/>
  <c r="Q139" i="1"/>
  <c r="P139" i="1"/>
  <c r="J139" i="1"/>
  <c r="O139" i="1" s="1"/>
  <c r="V136" i="1"/>
  <c r="G136" i="1"/>
  <c r="Q136" i="1" s="1"/>
  <c r="AC132" i="1"/>
  <c r="Q132" i="1"/>
  <c r="P132" i="1"/>
  <c r="J132" i="1"/>
  <c r="O132" i="1" s="1"/>
  <c r="V129" i="1"/>
  <c r="G129" i="1"/>
  <c r="Q129" i="1" s="1"/>
  <c r="AC125" i="1"/>
  <c r="Q125" i="1"/>
  <c r="P125" i="1"/>
  <c r="J125" i="1"/>
  <c r="O125" i="1" s="1"/>
  <c r="V122" i="1"/>
  <c r="G122" i="1"/>
  <c r="Q122" i="1" s="1"/>
  <c r="AC118" i="1"/>
  <c r="Q118" i="1"/>
  <c r="P118" i="1"/>
  <c r="J118" i="1"/>
  <c r="O118" i="1" s="1"/>
  <c r="V115" i="1"/>
  <c r="G115" i="1"/>
  <c r="Q115" i="1" s="1"/>
  <c r="AC111" i="1"/>
  <c r="Q111" i="1"/>
  <c r="P111" i="1"/>
  <c r="J111" i="1"/>
  <c r="O111" i="1" s="1"/>
  <c r="V108" i="1"/>
  <c r="G108" i="1"/>
  <c r="Q108" i="1" s="1"/>
  <c r="AC104" i="1"/>
  <c r="Q104" i="1"/>
  <c r="P104" i="1"/>
  <c r="J104" i="1"/>
  <c r="O104" i="1" s="1"/>
  <c r="V101" i="1"/>
  <c r="G101" i="1"/>
  <c r="Q101" i="1" s="1"/>
  <c r="AC97" i="1"/>
  <c r="Q97" i="1"/>
  <c r="P97" i="1"/>
  <c r="J97" i="1"/>
  <c r="O97" i="1" s="1"/>
  <c r="V94" i="1"/>
  <c r="G94" i="1"/>
  <c r="Q94" i="1" s="1"/>
  <c r="AC90" i="1"/>
  <c r="Q90" i="1"/>
  <c r="P90" i="1"/>
  <c r="J90" i="1"/>
  <c r="O90" i="1" s="1"/>
  <c r="V87" i="1"/>
  <c r="G87" i="1"/>
  <c r="Q87" i="1" s="1"/>
  <c r="AC83" i="1"/>
  <c r="Q83" i="1"/>
  <c r="P83" i="1"/>
  <c r="J83" i="1"/>
  <c r="O83" i="1" s="1"/>
  <c r="V80" i="1"/>
  <c r="G80" i="1"/>
  <c r="Q80" i="1" s="1"/>
  <c r="AC76" i="1"/>
  <c r="Q76" i="1"/>
  <c r="P76" i="1"/>
  <c r="J76" i="1"/>
  <c r="O76" i="1" s="1"/>
  <c r="V73" i="1"/>
  <c r="G73" i="1"/>
  <c r="Q73" i="1" s="1"/>
  <c r="AC69" i="1"/>
  <c r="Q69" i="1"/>
  <c r="P69" i="1"/>
  <c r="J69" i="1"/>
  <c r="O69" i="1" s="1"/>
  <c r="V66" i="1"/>
  <c r="G66" i="1"/>
  <c r="Q66" i="1" s="1"/>
  <c r="AC62" i="1"/>
  <c r="Q62" i="1"/>
  <c r="P62" i="1"/>
  <c r="J62" i="1"/>
  <c r="O62" i="1" s="1"/>
  <c r="V59" i="1"/>
  <c r="G59" i="1"/>
  <c r="Q59" i="1" s="1"/>
  <c r="AC55" i="1"/>
  <c r="Q55" i="1"/>
  <c r="P55" i="1"/>
  <c r="J55" i="1"/>
  <c r="O55" i="1" s="1"/>
  <c r="V52" i="1"/>
  <c r="G52" i="1"/>
  <c r="Q52" i="1" s="1"/>
  <c r="AC48" i="1"/>
  <c r="Q48" i="1"/>
  <c r="P48" i="1"/>
  <c r="J48" i="1"/>
  <c r="O48" i="1" s="1"/>
  <c r="V45" i="1"/>
  <c r="G45" i="1"/>
  <c r="Q45" i="1" s="1"/>
  <c r="AC41" i="1"/>
  <c r="Q41" i="1"/>
  <c r="P41" i="1"/>
  <c r="J41" i="1"/>
  <c r="O41" i="1" s="1"/>
  <c r="V38" i="1"/>
  <c r="G38" i="1"/>
  <c r="Q38" i="1" s="1"/>
  <c r="AC34" i="1"/>
  <c r="Q34" i="1"/>
  <c r="P34" i="1"/>
  <c r="J34" i="1"/>
  <c r="O34" i="1" s="1"/>
  <c r="V31" i="1"/>
  <c r="G31" i="1"/>
  <c r="Q31" i="1" s="1"/>
  <c r="AC27" i="1"/>
  <c r="Q27" i="1"/>
  <c r="P27" i="1"/>
  <c r="J27" i="1"/>
  <c r="O24" i="1" s="1"/>
  <c r="V24" i="1"/>
  <c r="Q24" i="1"/>
  <c r="G24" i="1"/>
  <c r="P24" i="1" s="1"/>
  <c r="N31" i="1" l="1"/>
  <c r="N34" i="1"/>
  <c r="N38" i="1"/>
  <c r="N41" i="1"/>
  <c r="N45" i="1"/>
  <c r="N48" i="1"/>
  <c r="N52" i="1"/>
  <c r="N55" i="1"/>
  <c r="N59" i="1"/>
  <c r="N62" i="1"/>
  <c r="N66" i="1"/>
  <c r="N69" i="1"/>
  <c r="N73" i="1"/>
  <c r="N76" i="1"/>
  <c r="N80" i="1"/>
  <c r="N83" i="1"/>
  <c r="N87" i="1"/>
  <c r="N90" i="1"/>
  <c r="N94" i="1"/>
  <c r="N97" i="1"/>
  <c r="N101" i="1"/>
  <c r="N104" i="1"/>
  <c r="N108" i="1"/>
  <c r="N111" i="1"/>
  <c r="N115" i="1"/>
  <c r="N118" i="1"/>
  <c r="N122" i="1"/>
  <c r="N125" i="1"/>
  <c r="N129" i="1"/>
  <c r="N132" i="1"/>
  <c r="N136" i="1"/>
  <c r="N139" i="1"/>
  <c r="N143" i="1"/>
  <c r="N146" i="1"/>
  <c r="N150" i="1"/>
  <c r="N153" i="1"/>
  <c r="N157" i="1"/>
  <c r="N160" i="1"/>
  <c r="N164" i="1"/>
  <c r="N167" i="1"/>
  <c r="N171" i="1"/>
  <c r="N174" i="1"/>
  <c r="N178" i="1"/>
  <c r="N181" i="1"/>
  <c r="N185" i="1"/>
  <c r="N188" i="1"/>
  <c r="N192" i="1"/>
  <c r="N195" i="1"/>
  <c r="N199" i="1"/>
  <c r="N202" i="1"/>
  <c r="N206" i="1"/>
  <c r="N209" i="1"/>
  <c r="N213" i="1"/>
  <c r="N216" i="1"/>
  <c r="N220" i="1"/>
  <c r="N223" i="1"/>
  <c r="N227" i="1"/>
  <c r="N230" i="1"/>
  <c r="N234" i="1"/>
  <c r="N237" i="1"/>
  <c r="N241" i="1"/>
  <c r="N244" i="1"/>
  <c r="N248" i="1"/>
  <c r="N251" i="1"/>
  <c r="N255" i="1"/>
  <c r="N258" i="1"/>
  <c r="N262" i="1"/>
  <c r="N265" i="1"/>
  <c r="N269" i="1"/>
  <c r="N272" i="1"/>
  <c r="N276" i="1"/>
  <c r="N279" i="1"/>
  <c r="N283" i="1"/>
  <c r="N286" i="1"/>
  <c r="N290" i="1"/>
  <c r="N293" i="1"/>
  <c r="N297" i="1"/>
  <c r="N300" i="1"/>
  <c r="N304" i="1"/>
  <c r="N307" i="1"/>
  <c r="N311" i="1"/>
  <c r="N314" i="1"/>
  <c r="N318" i="1"/>
  <c r="N321" i="1"/>
  <c r="N325" i="1"/>
  <c r="N328" i="1"/>
  <c r="N332" i="1"/>
  <c r="N335" i="1"/>
  <c r="N339" i="1"/>
  <c r="N342" i="1"/>
  <c r="N346" i="1"/>
  <c r="N349" i="1"/>
  <c r="N353" i="1"/>
  <c r="N356" i="1"/>
  <c r="N360" i="1"/>
  <c r="N363" i="1"/>
  <c r="N367" i="1"/>
  <c r="N370" i="1"/>
  <c r="N374" i="1"/>
  <c r="N377" i="1"/>
  <c r="N381" i="1"/>
  <c r="N384" i="1"/>
  <c r="N388" i="1"/>
  <c r="N391" i="1"/>
  <c r="N395" i="1"/>
  <c r="N398" i="1"/>
  <c r="N402" i="1"/>
  <c r="N405" i="1"/>
  <c r="N409" i="1"/>
  <c r="N412" i="1"/>
  <c r="N416" i="1"/>
  <c r="N419" i="1"/>
  <c r="N423" i="1"/>
  <c r="N426" i="1"/>
  <c r="N430" i="1"/>
  <c r="N433" i="1"/>
  <c r="N437" i="1"/>
  <c r="N440" i="1"/>
  <c r="N444" i="1"/>
  <c r="N447" i="1"/>
  <c r="N451" i="1"/>
  <c r="N454" i="1"/>
  <c r="N458" i="1"/>
  <c r="N461" i="1"/>
  <c r="N465" i="1"/>
  <c r="N468" i="1"/>
  <c r="N472" i="1"/>
  <c r="N475" i="1"/>
  <c r="N479" i="1"/>
  <c r="N482" i="1"/>
  <c r="N486" i="1"/>
  <c r="N489" i="1"/>
  <c r="N493" i="1"/>
  <c r="N496" i="1"/>
  <c r="N500" i="1"/>
  <c r="N503" i="1"/>
  <c r="N507" i="1"/>
  <c r="N510" i="1"/>
  <c r="N514" i="1"/>
  <c r="N517" i="1"/>
  <c r="N521" i="1"/>
  <c r="N524" i="1"/>
  <c r="N528" i="1"/>
  <c r="N531" i="1"/>
  <c r="N535" i="1"/>
  <c r="N538" i="1"/>
  <c r="N542" i="1"/>
  <c r="N545" i="1"/>
  <c r="N549" i="1"/>
  <c r="N552" i="1"/>
  <c r="N556" i="1"/>
  <c r="N559" i="1"/>
  <c r="N563" i="1"/>
  <c r="N566" i="1"/>
  <c r="N570" i="1"/>
  <c r="N573" i="1"/>
  <c r="N577" i="1"/>
  <c r="N580" i="1"/>
  <c r="Q605" i="1"/>
  <c r="N605" i="1"/>
  <c r="O615" i="1"/>
  <c r="O612" i="1"/>
  <c r="N615" i="1"/>
  <c r="Q661" i="1"/>
  <c r="N661" i="1"/>
  <c r="O671" i="1"/>
  <c r="O668" i="1"/>
  <c r="N671" i="1"/>
  <c r="O31" i="1"/>
  <c r="O38" i="1"/>
  <c r="O45" i="1"/>
  <c r="O52" i="1"/>
  <c r="O59" i="1"/>
  <c r="O66" i="1"/>
  <c r="O73" i="1"/>
  <c r="O80" i="1"/>
  <c r="O87" i="1"/>
  <c r="O94" i="1"/>
  <c r="O101" i="1"/>
  <c r="O108" i="1"/>
  <c r="O115" i="1"/>
  <c r="O122" i="1"/>
  <c r="O129" i="1"/>
  <c r="O136" i="1"/>
  <c r="O143" i="1"/>
  <c r="O150" i="1"/>
  <c r="O157" i="1"/>
  <c r="O164" i="1"/>
  <c r="O171" i="1"/>
  <c r="O178" i="1"/>
  <c r="O185" i="1"/>
  <c r="O192" i="1"/>
  <c r="O199" i="1"/>
  <c r="O206" i="1"/>
  <c r="O213" i="1"/>
  <c r="O220" i="1"/>
  <c r="O227" i="1"/>
  <c r="O234" i="1"/>
  <c r="O241" i="1"/>
  <c r="O248" i="1"/>
  <c r="O255" i="1"/>
  <c r="O262" i="1"/>
  <c r="O269" i="1"/>
  <c r="O276" i="1"/>
  <c r="O283" i="1"/>
  <c r="O290" i="1"/>
  <c r="O297" i="1"/>
  <c r="O304" i="1"/>
  <c r="O311" i="1"/>
  <c r="O318" i="1"/>
  <c r="O325" i="1"/>
  <c r="O332" i="1"/>
  <c r="O339" i="1"/>
  <c r="O346" i="1"/>
  <c r="O353" i="1"/>
  <c r="O360" i="1"/>
  <c r="O367" i="1"/>
  <c r="O374" i="1"/>
  <c r="O381" i="1"/>
  <c r="O388" i="1"/>
  <c r="O395" i="1"/>
  <c r="O402" i="1"/>
  <c r="O409" i="1"/>
  <c r="O416" i="1"/>
  <c r="O423" i="1"/>
  <c r="O430" i="1"/>
  <c r="O437" i="1"/>
  <c r="O444" i="1"/>
  <c r="O451" i="1"/>
  <c r="O458" i="1"/>
  <c r="O465" i="1"/>
  <c r="O472" i="1"/>
  <c r="O479" i="1"/>
  <c r="O486" i="1"/>
  <c r="O493" i="1"/>
  <c r="O500" i="1"/>
  <c r="O507" i="1"/>
  <c r="O514" i="1"/>
  <c r="O521" i="1"/>
  <c r="O528" i="1"/>
  <c r="O535" i="1"/>
  <c r="O542" i="1"/>
  <c r="O549" i="1"/>
  <c r="O556" i="1"/>
  <c r="O563" i="1"/>
  <c r="O570" i="1"/>
  <c r="O577" i="1"/>
  <c r="Q626" i="1"/>
  <c r="N626" i="1"/>
  <c r="O636" i="1"/>
  <c r="O633" i="1"/>
  <c r="N636" i="1"/>
  <c r="Q682" i="1"/>
  <c r="N682" i="1"/>
  <c r="P31" i="1"/>
  <c r="P38" i="1"/>
  <c r="P45" i="1"/>
  <c r="P52" i="1"/>
  <c r="P59" i="1"/>
  <c r="P66" i="1"/>
  <c r="P73" i="1"/>
  <c r="P80" i="1"/>
  <c r="P87" i="1"/>
  <c r="P94" i="1"/>
  <c r="P101" i="1"/>
  <c r="P108" i="1"/>
  <c r="P115" i="1"/>
  <c r="P122" i="1"/>
  <c r="P129" i="1"/>
  <c r="P136" i="1"/>
  <c r="P143" i="1"/>
  <c r="P150" i="1"/>
  <c r="P157" i="1"/>
  <c r="P164" i="1"/>
  <c r="P171" i="1"/>
  <c r="P178" i="1"/>
  <c r="P185" i="1"/>
  <c r="P192" i="1"/>
  <c r="P199" i="1"/>
  <c r="P206" i="1"/>
  <c r="P213" i="1"/>
  <c r="P220" i="1"/>
  <c r="P227" i="1"/>
  <c r="P234" i="1"/>
  <c r="P241" i="1"/>
  <c r="P248" i="1"/>
  <c r="P255" i="1"/>
  <c r="P262" i="1"/>
  <c r="P269" i="1"/>
  <c r="P276" i="1"/>
  <c r="P283" i="1"/>
  <c r="P290" i="1"/>
  <c r="P297" i="1"/>
  <c r="P304" i="1"/>
  <c r="P311" i="1"/>
  <c r="P318" i="1"/>
  <c r="P325" i="1"/>
  <c r="P332" i="1"/>
  <c r="P339" i="1"/>
  <c r="P346" i="1"/>
  <c r="P353" i="1"/>
  <c r="P360" i="1"/>
  <c r="P367" i="1"/>
  <c r="P374" i="1"/>
  <c r="P381" i="1"/>
  <c r="P388" i="1"/>
  <c r="P395" i="1"/>
  <c r="P402" i="1"/>
  <c r="P409" i="1"/>
  <c r="P416" i="1"/>
  <c r="P423" i="1"/>
  <c r="P430" i="1"/>
  <c r="P437" i="1"/>
  <c r="P444" i="1"/>
  <c r="P451" i="1"/>
  <c r="P458" i="1"/>
  <c r="P465" i="1"/>
  <c r="P472" i="1"/>
  <c r="P479" i="1"/>
  <c r="P486" i="1"/>
  <c r="P493" i="1"/>
  <c r="P500" i="1"/>
  <c r="P507" i="1"/>
  <c r="P514" i="1"/>
  <c r="P521" i="1"/>
  <c r="P528" i="1"/>
  <c r="P535" i="1"/>
  <c r="P542" i="1"/>
  <c r="P549" i="1"/>
  <c r="P556" i="1"/>
  <c r="P563" i="1"/>
  <c r="P570" i="1"/>
  <c r="P577" i="1"/>
  <c r="Q591" i="1"/>
  <c r="N591" i="1"/>
  <c r="O601" i="1"/>
  <c r="O598" i="1"/>
  <c r="N601" i="1"/>
  <c r="P626" i="1"/>
  <c r="Q647" i="1"/>
  <c r="N647" i="1"/>
  <c r="O657" i="1"/>
  <c r="O654" i="1"/>
  <c r="N657" i="1"/>
  <c r="P682" i="1"/>
  <c r="AA857" i="1"/>
  <c r="Q612" i="1"/>
  <c r="N612" i="1"/>
  <c r="O622" i="1"/>
  <c r="O619" i="1"/>
  <c r="N622" i="1"/>
  <c r="Q668" i="1"/>
  <c r="N668" i="1"/>
  <c r="O678" i="1"/>
  <c r="O675" i="1"/>
  <c r="N678" i="1"/>
  <c r="O587" i="1"/>
  <c r="O584" i="1"/>
  <c r="N587" i="1"/>
  <c r="P612" i="1"/>
  <c r="Q633" i="1"/>
  <c r="N633" i="1"/>
  <c r="O643" i="1"/>
  <c r="O640" i="1"/>
  <c r="N643" i="1"/>
  <c r="P668" i="1"/>
  <c r="Q689" i="1"/>
  <c r="N689" i="1"/>
  <c r="Q598" i="1"/>
  <c r="N598" i="1"/>
  <c r="O608" i="1"/>
  <c r="O605" i="1"/>
  <c r="N608" i="1"/>
  <c r="Q654" i="1"/>
  <c r="N654" i="1"/>
  <c r="O664" i="1"/>
  <c r="O661" i="1"/>
  <c r="N664" i="1"/>
  <c r="P598" i="1"/>
  <c r="Q619" i="1"/>
  <c r="N619" i="1"/>
  <c r="O629" i="1"/>
  <c r="O626" i="1"/>
  <c r="N629" i="1"/>
  <c r="P654" i="1"/>
  <c r="Q675" i="1"/>
  <c r="N675" i="1"/>
  <c r="O685" i="1"/>
  <c r="O682" i="1"/>
  <c r="N685" i="1"/>
  <c r="Q584" i="1"/>
  <c r="N584" i="1"/>
  <c r="O594" i="1"/>
  <c r="O591" i="1"/>
  <c r="N594" i="1"/>
  <c r="Q640" i="1"/>
  <c r="N640" i="1"/>
  <c r="O650" i="1"/>
  <c r="O647" i="1"/>
  <c r="N650" i="1"/>
  <c r="Y857" i="1"/>
  <c r="AA860" i="1"/>
  <c r="Y864" i="1"/>
  <c r="Z871" i="1"/>
  <c r="X871" i="1"/>
  <c r="X881" i="1"/>
  <c r="AA881" i="1"/>
  <c r="Y881" i="1"/>
  <c r="Z885" i="1"/>
  <c r="X885" i="1"/>
  <c r="Y906" i="1"/>
  <c r="Z920" i="1"/>
  <c r="Y920" i="1"/>
  <c r="X920" i="1"/>
  <c r="Z857" i="1"/>
  <c r="O860" i="1"/>
  <c r="X860" i="1" s="1"/>
  <c r="X888" i="1"/>
  <c r="AA888" i="1"/>
  <c r="Y888" i="1"/>
  <c r="Z892" i="1"/>
  <c r="X892" i="1"/>
  <c r="AI986" i="1"/>
  <c r="AI1028" i="1"/>
  <c r="AI1042" i="1"/>
  <c r="AI1056" i="1"/>
  <c r="AI1084" i="1"/>
  <c r="X895" i="1"/>
  <c r="AA895" i="1"/>
  <c r="Y895" i="1"/>
  <c r="Z899" i="1"/>
  <c r="X899" i="1"/>
  <c r="X916" i="1"/>
  <c r="AA916" i="1"/>
  <c r="Z916" i="1"/>
  <c r="Y916" i="1"/>
  <c r="AA1011" i="1"/>
  <c r="X857" i="1"/>
  <c r="Z864" i="1"/>
  <c r="X864" i="1"/>
  <c r="X874" i="1"/>
  <c r="AA874" i="1"/>
  <c r="Y874" i="1"/>
  <c r="X902" i="1"/>
  <c r="AA902" i="1"/>
  <c r="Y902" i="1"/>
  <c r="Z906" i="1"/>
  <c r="X906" i="1"/>
  <c r="Z913" i="1"/>
  <c r="Y913" i="1"/>
  <c r="X913" i="1"/>
  <c r="AA1105" i="1"/>
  <c r="N692" i="1"/>
  <c r="N696" i="1"/>
  <c r="N699" i="1"/>
  <c r="N703" i="1"/>
  <c r="N706" i="1"/>
  <c r="N710" i="1"/>
  <c r="N713" i="1"/>
  <c r="N717" i="1"/>
  <c r="N720" i="1"/>
  <c r="N724" i="1"/>
  <c r="N727" i="1"/>
  <c r="N731" i="1"/>
  <c r="N734" i="1"/>
  <c r="N738" i="1"/>
  <c r="N741" i="1"/>
  <c r="N745" i="1"/>
  <c r="N748" i="1"/>
  <c r="N752" i="1"/>
  <c r="N755" i="1"/>
  <c r="N759" i="1"/>
  <c r="N762" i="1"/>
  <c r="N766" i="1"/>
  <c r="N769" i="1"/>
  <c r="N773" i="1"/>
  <c r="N776" i="1"/>
  <c r="N780" i="1"/>
  <c r="N783" i="1"/>
  <c r="N787" i="1"/>
  <c r="N790" i="1"/>
  <c r="N794" i="1"/>
  <c r="N797" i="1"/>
  <c r="N801" i="1"/>
  <c r="N804" i="1"/>
  <c r="N808" i="1"/>
  <c r="N811" i="1"/>
  <c r="N815" i="1"/>
  <c r="N818" i="1"/>
  <c r="N822" i="1"/>
  <c r="N825" i="1"/>
  <c r="N829" i="1"/>
  <c r="N832" i="1"/>
  <c r="N836" i="1"/>
  <c r="N839" i="1"/>
  <c r="N843" i="1"/>
  <c r="N846" i="1"/>
  <c r="N850" i="1"/>
  <c r="N853" i="1"/>
  <c r="Z860" i="1"/>
  <c r="Z881" i="1"/>
  <c r="X909" i="1"/>
  <c r="AA909" i="1"/>
  <c r="Y909" i="1"/>
  <c r="X930" i="1"/>
  <c r="AA930" i="1"/>
  <c r="Z930" i="1"/>
  <c r="Y930" i="1"/>
  <c r="AH944" i="1"/>
  <c r="AH958" i="1"/>
  <c r="AA1025" i="1"/>
  <c r="AA1039" i="1"/>
  <c r="AA1053" i="1"/>
  <c r="AA1112" i="1"/>
  <c r="O689" i="1"/>
  <c r="O696" i="1"/>
  <c r="O703" i="1"/>
  <c r="O710" i="1"/>
  <c r="O717" i="1"/>
  <c r="O724" i="1"/>
  <c r="O731" i="1"/>
  <c r="O738" i="1"/>
  <c r="O745" i="1"/>
  <c r="O752" i="1"/>
  <c r="O759" i="1"/>
  <c r="O766" i="1"/>
  <c r="O773" i="1"/>
  <c r="O780" i="1"/>
  <c r="O787" i="1"/>
  <c r="O794" i="1"/>
  <c r="O801" i="1"/>
  <c r="O808" i="1"/>
  <c r="O815" i="1"/>
  <c r="O822" i="1"/>
  <c r="O829" i="1"/>
  <c r="O836" i="1"/>
  <c r="O843" i="1"/>
  <c r="O850" i="1"/>
  <c r="Y871" i="1"/>
  <c r="Z878" i="1"/>
  <c r="X878" i="1"/>
  <c r="Y885" i="1"/>
  <c r="Z888" i="1"/>
  <c r="AA920" i="1"/>
  <c r="Z927" i="1"/>
  <c r="Y927" i="1"/>
  <c r="X927" i="1"/>
  <c r="AI972" i="1"/>
  <c r="AI1000" i="1"/>
  <c r="AI1070" i="1"/>
  <c r="P759" i="1"/>
  <c r="P766" i="1"/>
  <c r="P773" i="1"/>
  <c r="P780" i="1"/>
  <c r="P787" i="1"/>
  <c r="P794" i="1"/>
  <c r="P801" i="1"/>
  <c r="P808" i="1"/>
  <c r="P815" i="1"/>
  <c r="P822" i="1"/>
  <c r="P829" i="1"/>
  <c r="P836" i="1"/>
  <c r="P843" i="1"/>
  <c r="P850" i="1"/>
  <c r="X867" i="1"/>
  <c r="AA867" i="1"/>
  <c r="Y867" i="1"/>
  <c r="AA1126" i="1"/>
  <c r="Z874" i="1"/>
  <c r="AA892" i="1"/>
  <c r="Y899" i="1"/>
  <c r="Z902" i="1"/>
  <c r="X923" i="1"/>
  <c r="AA923" i="1"/>
  <c r="Z923" i="1"/>
  <c r="Y923" i="1"/>
  <c r="AI1014" i="1"/>
  <c r="X934" i="1"/>
  <c r="Y937" i="1"/>
  <c r="AK937" i="1" s="1"/>
  <c r="X941" i="1"/>
  <c r="Y944" i="1"/>
  <c r="AI944" i="1" s="1"/>
  <c r="X948" i="1"/>
  <c r="Y951" i="1"/>
  <c r="AK951" i="1" s="1"/>
  <c r="X955" i="1"/>
  <c r="Y958" i="1"/>
  <c r="AK958" i="1" s="1"/>
  <c r="X962" i="1"/>
  <c r="Y965" i="1"/>
  <c r="AK965" i="1" s="1"/>
  <c r="X969" i="1"/>
  <c r="Y972" i="1"/>
  <c r="AK972" i="1" s="1"/>
  <c r="X976" i="1"/>
  <c r="Y979" i="1"/>
  <c r="AK979" i="1" s="1"/>
  <c r="X983" i="1"/>
  <c r="Y986" i="1"/>
  <c r="AK986" i="1" s="1"/>
  <c r="X990" i="1"/>
  <c r="Y993" i="1"/>
  <c r="AK993" i="1" s="1"/>
  <c r="X997" i="1"/>
  <c r="Y1000" i="1"/>
  <c r="AK1000" i="1" s="1"/>
  <c r="X1004" i="1"/>
  <c r="Y1007" i="1"/>
  <c r="AI1007" i="1" s="1"/>
  <c r="X1011" i="1"/>
  <c r="Y1014" i="1"/>
  <c r="AK1014" i="1" s="1"/>
  <c r="X1018" i="1"/>
  <c r="Y1021" i="1"/>
  <c r="AK1021" i="1" s="1"/>
  <c r="X1025" i="1"/>
  <c r="Y1028" i="1"/>
  <c r="AK1028" i="1" s="1"/>
  <c r="X1032" i="1"/>
  <c r="Y1035" i="1"/>
  <c r="AK1035" i="1" s="1"/>
  <c r="X1039" i="1"/>
  <c r="Y1042" i="1"/>
  <c r="AK1042" i="1" s="1"/>
  <c r="X1046" i="1"/>
  <c r="Y1049" i="1"/>
  <c r="AK1049" i="1" s="1"/>
  <c r="X1053" i="1"/>
  <c r="Y1056" i="1"/>
  <c r="AK1056" i="1" s="1"/>
  <c r="X1060" i="1"/>
  <c r="Y1063" i="1"/>
  <c r="AK1063" i="1" s="1"/>
  <c r="X1067" i="1"/>
  <c r="Y1070" i="1"/>
  <c r="AK1070" i="1" s="1"/>
  <c r="X1074" i="1"/>
  <c r="Y1077" i="1"/>
  <c r="AK1077" i="1" s="1"/>
  <c r="X1081" i="1"/>
  <c r="Y1084" i="1"/>
  <c r="AK1084" i="1" s="1"/>
  <c r="X1088" i="1"/>
  <c r="Y1091" i="1"/>
  <c r="AH1091" i="1" s="1"/>
  <c r="X1119" i="1"/>
  <c r="X1147" i="1"/>
  <c r="AK1357" i="1"/>
  <c r="Z1375" i="1"/>
  <c r="Y1375" i="1"/>
  <c r="X1375" i="1"/>
  <c r="AA1375" i="1"/>
  <c r="AA1399" i="1"/>
  <c r="Z1399" i="1"/>
  <c r="Y1399" i="1"/>
  <c r="X1399" i="1"/>
  <c r="Y934" i="1"/>
  <c r="Z937" i="1"/>
  <c r="AJ937" i="1" s="1"/>
  <c r="Y941" i="1"/>
  <c r="Z944" i="1"/>
  <c r="AJ944" i="1" s="1"/>
  <c r="Y948" i="1"/>
  <c r="Z951" i="1"/>
  <c r="AJ951" i="1" s="1"/>
  <c r="Y955" i="1"/>
  <c r="Z958" i="1"/>
  <c r="AJ958" i="1" s="1"/>
  <c r="Y962" i="1"/>
  <c r="Z965" i="1"/>
  <c r="AJ965" i="1" s="1"/>
  <c r="X1109" i="1"/>
  <c r="X1137" i="1"/>
  <c r="Y1263" i="1"/>
  <c r="Y1291" i="1"/>
  <c r="Y1319" i="1"/>
  <c r="AI1350" i="1"/>
  <c r="AK1420" i="1"/>
  <c r="AA1511" i="1"/>
  <c r="Z1511" i="1"/>
  <c r="Y1511" i="1"/>
  <c r="X1511" i="1"/>
  <c r="Z934" i="1"/>
  <c r="AA937" i="1"/>
  <c r="Z941" i="1"/>
  <c r="AA944" i="1"/>
  <c r="Z948" i="1"/>
  <c r="AA951" i="1"/>
  <c r="Z955" i="1"/>
  <c r="AA958" i="1"/>
  <c r="Z962" i="1"/>
  <c r="AA965" i="1"/>
  <c r="Z969" i="1"/>
  <c r="AA972" i="1"/>
  <c r="Z976" i="1"/>
  <c r="AA979" i="1"/>
  <c r="Z983" i="1"/>
  <c r="AA986" i="1"/>
  <c r="Z990" i="1"/>
  <c r="AA993" i="1"/>
  <c r="Z997" i="1"/>
  <c r="AA1000" i="1"/>
  <c r="Z1004" i="1"/>
  <c r="AA1007" i="1"/>
  <c r="Z1011" i="1"/>
  <c r="AA1014" i="1"/>
  <c r="AJ1014" i="1" s="1"/>
  <c r="Z1018" i="1"/>
  <c r="AA1021" i="1"/>
  <c r="Z1025" i="1"/>
  <c r="AA1028" i="1"/>
  <c r="Z1032" i="1"/>
  <c r="AA1035" i="1"/>
  <c r="Z1039" i="1"/>
  <c r="AA1042" i="1"/>
  <c r="Z1046" i="1"/>
  <c r="AA1049" i="1"/>
  <c r="Z1053" i="1"/>
  <c r="AA1056" i="1"/>
  <c r="Z1060" i="1"/>
  <c r="AA1063" i="1"/>
  <c r="Z1067" i="1"/>
  <c r="AA1070" i="1"/>
  <c r="Z1074" i="1"/>
  <c r="AA1077" i="1"/>
  <c r="Z1081" i="1"/>
  <c r="AA1084" i="1"/>
  <c r="Z1088" i="1"/>
  <c r="AA1091" i="1"/>
  <c r="Q1151" i="1"/>
  <c r="O1154" i="1"/>
  <c r="O1151" i="1"/>
  <c r="X1151" i="1" s="1"/>
  <c r="N1154" i="1"/>
  <c r="Z1343" i="1"/>
  <c r="AK1368" i="1"/>
  <c r="Z1385" i="1"/>
  <c r="AK1385" i="1" s="1"/>
  <c r="Z1413" i="1"/>
  <c r="AA1497" i="1"/>
  <c r="Z1497" i="1"/>
  <c r="Y1497" i="1"/>
  <c r="X1497" i="1"/>
  <c r="X1186" i="1"/>
  <c r="X1214" i="1"/>
  <c r="X1242" i="1"/>
  <c r="X1270" i="1"/>
  <c r="X1298" i="1"/>
  <c r="X1326" i="1"/>
  <c r="Z1340" i="1"/>
  <c r="Y1340" i="1"/>
  <c r="X1340" i="1"/>
  <c r="AA1340" i="1"/>
  <c r="AK1392" i="1"/>
  <c r="O1098" i="1"/>
  <c r="Z1098" i="1" s="1"/>
  <c r="O1095" i="1"/>
  <c r="X1095" i="1" s="1"/>
  <c r="O1105" i="1"/>
  <c r="Z1105" i="1" s="1"/>
  <c r="O1102" i="1"/>
  <c r="X1102" i="1" s="1"/>
  <c r="O1112" i="1"/>
  <c r="Z1112" i="1" s="1"/>
  <c r="O1109" i="1"/>
  <c r="O1119" i="1"/>
  <c r="Z1119" i="1" s="1"/>
  <c r="O1116" i="1"/>
  <c r="X1116" i="1" s="1"/>
  <c r="O1126" i="1"/>
  <c r="Z1126" i="1" s="1"/>
  <c r="O1123" i="1"/>
  <c r="X1123" i="1" s="1"/>
  <c r="O1133" i="1"/>
  <c r="Z1133" i="1" s="1"/>
  <c r="O1130" i="1"/>
  <c r="X1130" i="1" s="1"/>
  <c r="O1140" i="1"/>
  <c r="Z1140" i="1" s="1"/>
  <c r="O1137" i="1"/>
  <c r="O1147" i="1"/>
  <c r="Z1147" i="1" s="1"/>
  <c r="O1144" i="1"/>
  <c r="Z1144" i="1" s="1"/>
  <c r="Y1095" i="1"/>
  <c r="Y1098" i="1"/>
  <c r="Y1109" i="1"/>
  <c r="Y1112" i="1"/>
  <c r="Y1123" i="1"/>
  <c r="Y1126" i="1"/>
  <c r="Y1137" i="1"/>
  <c r="Y1140" i="1"/>
  <c r="O1161" i="1"/>
  <c r="O1158" i="1"/>
  <c r="N1161" i="1"/>
  <c r="AH1347" i="1"/>
  <c r="Z1371" i="1"/>
  <c r="AK1371" i="1" s="1"/>
  <c r="Z1389" i="1"/>
  <c r="AA1389" i="1"/>
  <c r="Y1389" i="1"/>
  <c r="X1389" i="1"/>
  <c r="AA1410" i="1"/>
  <c r="Z1480" i="1"/>
  <c r="Y1480" i="1"/>
  <c r="X1480" i="1"/>
  <c r="AA1480" i="1"/>
  <c r="Z1095" i="1"/>
  <c r="Z1102" i="1"/>
  <c r="Z1109" i="1"/>
  <c r="Z1123" i="1"/>
  <c r="Z1130" i="1"/>
  <c r="Z1137" i="1"/>
  <c r="P1158" i="1"/>
  <c r="AA1158" i="1" s="1"/>
  <c r="N1165" i="1"/>
  <c r="Q1165" i="1"/>
  <c r="AI1382" i="1"/>
  <c r="X1410" i="1"/>
  <c r="AA1424" i="1"/>
  <c r="AA1095" i="1"/>
  <c r="AA1109" i="1"/>
  <c r="AA1123" i="1"/>
  <c r="AA1137" i="1"/>
  <c r="Q1158" i="1"/>
  <c r="Y1158" i="1" s="1"/>
  <c r="X1179" i="1"/>
  <c r="X1207" i="1"/>
  <c r="X1235" i="1"/>
  <c r="Z1378" i="1"/>
  <c r="AA1403" i="1"/>
  <c r="Q1172" i="1"/>
  <c r="X1172" i="1" s="1"/>
  <c r="Q1179" i="1"/>
  <c r="Q1186" i="1"/>
  <c r="Q1193" i="1"/>
  <c r="Q1200" i="1"/>
  <c r="X1200" i="1" s="1"/>
  <c r="Q1207" i="1"/>
  <c r="Q1214" i="1"/>
  <c r="Q1221" i="1"/>
  <c r="Q1228" i="1"/>
  <c r="X1228" i="1" s="1"/>
  <c r="Q1235" i="1"/>
  <c r="Q1242" i="1"/>
  <c r="Q1249" i="1"/>
  <c r="Q1256" i="1"/>
  <c r="X1256" i="1" s="1"/>
  <c r="Q1263" i="1"/>
  <c r="Q1270" i="1"/>
  <c r="Q1277" i="1"/>
  <c r="Q1284" i="1"/>
  <c r="X1284" i="1" s="1"/>
  <c r="Q1291" i="1"/>
  <c r="Q1298" i="1"/>
  <c r="Q1305" i="1"/>
  <c r="Q1312" i="1"/>
  <c r="X1312" i="1" s="1"/>
  <c r="Q1319" i="1"/>
  <c r="Q1326" i="1"/>
  <c r="Z1354" i="1"/>
  <c r="Y1361" i="1"/>
  <c r="AH1361" i="1" s="1"/>
  <c r="AA1364" i="1"/>
  <c r="X1396" i="1"/>
  <c r="X1406" i="1"/>
  <c r="AA1483" i="1"/>
  <c r="Z1483" i="1"/>
  <c r="Y1483" i="1"/>
  <c r="X1483" i="1"/>
  <c r="AA1585" i="1"/>
  <c r="AA1350" i="1"/>
  <c r="AJ1350" i="1" s="1"/>
  <c r="Z1406" i="1"/>
  <c r="Z1410" i="1"/>
  <c r="AA1420" i="1"/>
  <c r="AJ1420" i="1" s="1"/>
  <c r="AA1476" i="1"/>
  <c r="Z1476" i="1"/>
  <c r="Y1476" i="1"/>
  <c r="X1476" i="1"/>
  <c r="Z1494" i="1"/>
  <c r="Y1494" i="1"/>
  <c r="X1494" i="1"/>
  <c r="AA1557" i="1"/>
  <c r="AA1655" i="1"/>
  <c r="AA1336" i="1"/>
  <c r="AJ1336" i="1" s="1"/>
  <c r="X1343" i="1"/>
  <c r="AA1371" i="1"/>
  <c r="AH1371" i="1" s="1"/>
  <c r="X1378" i="1"/>
  <c r="AA1385" i="1"/>
  <c r="AI1385" i="1" s="1"/>
  <c r="AH1385" i="1"/>
  <c r="Y1392" i="1"/>
  <c r="AI1392" i="1" s="1"/>
  <c r="X1403" i="1"/>
  <c r="X1413" i="1"/>
  <c r="AA1427" i="1"/>
  <c r="AJ1427" i="1" s="1"/>
  <c r="Z1427" i="1"/>
  <c r="AH1427" i="1" s="1"/>
  <c r="Z1473" i="1"/>
  <c r="Y1473" i="1"/>
  <c r="X1473" i="1"/>
  <c r="Z1508" i="1"/>
  <c r="Y1508" i="1"/>
  <c r="X1508" i="1"/>
  <c r="AI1336" i="1"/>
  <c r="Y1343" i="1"/>
  <c r="X1354" i="1"/>
  <c r="X1364" i="1"/>
  <c r="AI1371" i="1"/>
  <c r="Y1378" i="1"/>
  <c r="Z1396" i="1"/>
  <c r="Y1403" i="1"/>
  <c r="Y1413" i="1"/>
  <c r="X1424" i="1"/>
  <c r="AA1469" i="1"/>
  <c r="Z1469" i="1"/>
  <c r="Y1469" i="1"/>
  <c r="X1469" i="1"/>
  <c r="AA1490" i="1"/>
  <c r="Z1490" i="1"/>
  <c r="Y1490" i="1"/>
  <c r="X1490" i="1"/>
  <c r="AA1543" i="1"/>
  <c r="AA1641" i="1"/>
  <c r="N1168" i="1"/>
  <c r="N1175" i="1"/>
  <c r="N1182" i="1"/>
  <c r="N1189" i="1"/>
  <c r="N1196" i="1"/>
  <c r="N1203" i="1"/>
  <c r="N1210" i="1"/>
  <c r="N1217" i="1"/>
  <c r="N1224" i="1"/>
  <c r="N1231" i="1"/>
  <c r="N1238" i="1"/>
  <c r="N1245" i="1"/>
  <c r="N1252" i="1"/>
  <c r="N1259" i="1"/>
  <c r="N1266" i="1"/>
  <c r="N1273" i="1"/>
  <c r="N1280" i="1"/>
  <c r="N1287" i="1"/>
  <c r="N1294" i="1"/>
  <c r="N1301" i="1"/>
  <c r="N1308" i="1"/>
  <c r="N1315" i="1"/>
  <c r="N1322" i="1"/>
  <c r="N1329" i="1"/>
  <c r="N1333" i="1"/>
  <c r="Z1347" i="1"/>
  <c r="AK1347" i="1" s="1"/>
  <c r="Y1354" i="1"/>
  <c r="AA1357" i="1"/>
  <c r="AJ1357" i="1" s="1"/>
  <c r="Y1364" i="1"/>
  <c r="Z1382" i="1"/>
  <c r="AJ1382" i="1" s="1"/>
  <c r="Z1417" i="1"/>
  <c r="AJ1417" i="1" s="1"/>
  <c r="Z1431" i="1"/>
  <c r="Y1431" i="1"/>
  <c r="X1431" i="1"/>
  <c r="AA1434" i="1"/>
  <c r="Z1434" i="1"/>
  <c r="Y1434" i="1"/>
  <c r="X1434" i="1"/>
  <c r="Z1438" i="1"/>
  <c r="Y1438" i="1"/>
  <c r="X1438" i="1"/>
  <c r="Z1466" i="1"/>
  <c r="Y1466" i="1"/>
  <c r="X1466" i="1"/>
  <c r="AA1504" i="1"/>
  <c r="Z1504" i="1"/>
  <c r="Y1504" i="1"/>
  <c r="X1504" i="1"/>
  <c r="AA1518" i="1"/>
  <c r="Z1518" i="1"/>
  <c r="Y1518" i="1"/>
  <c r="X1518" i="1"/>
  <c r="AA1564" i="1"/>
  <c r="AA1662" i="1"/>
  <c r="O1165" i="1"/>
  <c r="O1172" i="1"/>
  <c r="Z1172" i="1" s="1"/>
  <c r="O1179" i="1"/>
  <c r="AA1179" i="1" s="1"/>
  <c r="O1186" i="1"/>
  <c r="AA1186" i="1" s="1"/>
  <c r="O1193" i="1"/>
  <c r="Z1193" i="1" s="1"/>
  <c r="O1200" i="1"/>
  <c r="Z1200" i="1" s="1"/>
  <c r="O1207" i="1"/>
  <c r="AA1207" i="1" s="1"/>
  <c r="O1214" i="1"/>
  <c r="AA1214" i="1" s="1"/>
  <c r="O1221" i="1"/>
  <c r="Z1221" i="1" s="1"/>
  <c r="O1228" i="1"/>
  <c r="Z1228" i="1" s="1"/>
  <c r="O1235" i="1"/>
  <c r="AA1235" i="1" s="1"/>
  <c r="O1242" i="1"/>
  <c r="AA1242" i="1" s="1"/>
  <c r="O1249" i="1"/>
  <c r="AA1249" i="1" s="1"/>
  <c r="O1256" i="1"/>
  <c r="Z1256" i="1" s="1"/>
  <c r="O1263" i="1"/>
  <c r="AA1263" i="1" s="1"/>
  <c r="O1270" i="1"/>
  <c r="Z1270" i="1" s="1"/>
  <c r="O1277" i="1"/>
  <c r="Z1277" i="1" s="1"/>
  <c r="O1284" i="1"/>
  <c r="AA1284" i="1" s="1"/>
  <c r="O1291" i="1"/>
  <c r="AA1291" i="1" s="1"/>
  <c r="O1298" i="1"/>
  <c r="AA1298" i="1" s="1"/>
  <c r="O1305" i="1"/>
  <c r="AA1305" i="1" s="1"/>
  <c r="O1312" i="1"/>
  <c r="Z1312" i="1" s="1"/>
  <c r="O1319" i="1"/>
  <c r="AA1319" i="1" s="1"/>
  <c r="O1326" i="1"/>
  <c r="Z1326" i="1" s="1"/>
  <c r="AA1354" i="1"/>
  <c r="Z1364" i="1"/>
  <c r="Z1368" i="1"/>
  <c r="AH1368" i="1" s="1"/>
  <c r="AA1392" i="1"/>
  <c r="AA1441" i="1"/>
  <c r="Z1441" i="1"/>
  <c r="Y1441" i="1"/>
  <c r="X1441" i="1"/>
  <c r="Z1445" i="1"/>
  <c r="Y1445" i="1"/>
  <c r="X1445" i="1"/>
  <c r="AA1448" i="1"/>
  <c r="Z1448" i="1"/>
  <c r="Y1448" i="1"/>
  <c r="X1448" i="1"/>
  <c r="Z1452" i="1"/>
  <c r="Y1452" i="1"/>
  <c r="X1452" i="1"/>
  <c r="AA1455" i="1"/>
  <c r="Z1455" i="1"/>
  <c r="Y1455" i="1"/>
  <c r="X1455" i="1"/>
  <c r="Z1459" i="1"/>
  <c r="Y1459" i="1"/>
  <c r="X1459" i="1"/>
  <c r="AA1462" i="1"/>
  <c r="Z1462" i="1"/>
  <c r="Y1462" i="1"/>
  <c r="X1462" i="1"/>
  <c r="Z1487" i="1"/>
  <c r="Y1487" i="1"/>
  <c r="X1487" i="1"/>
  <c r="AA1529" i="1"/>
  <c r="AA1627" i="1"/>
  <c r="AA1343" i="1"/>
  <c r="AJ1361" i="1"/>
  <c r="AA1378" i="1"/>
  <c r="AJ1385" i="1"/>
  <c r="Z1403" i="1"/>
  <c r="AA1413" i="1"/>
  <c r="Z1424" i="1"/>
  <c r="Y1424" i="1"/>
  <c r="AK1427" i="1"/>
  <c r="AA1473" i="1"/>
  <c r="Z1501" i="1"/>
  <c r="Y1501" i="1"/>
  <c r="X1501" i="1"/>
  <c r="AA1508" i="1"/>
  <c r="Z1515" i="1"/>
  <c r="Y1515" i="1"/>
  <c r="X1515" i="1"/>
  <c r="AI1690" i="1"/>
  <c r="AA1693" i="1"/>
  <c r="X1693" i="1"/>
  <c r="Z1704" i="1"/>
  <c r="AH1704" i="1" s="1"/>
  <c r="X1711" i="1"/>
  <c r="AA1735" i="1"/>
  <c r="Z1735" i="1"/>
  <c r="X1735" i="1"/>
  <c r="X1739" i="1"/>
  <c r="AA1749" i="1"/>
  <c r="Z1749" i="1"/>
  <c r="Y1749" i="1"/>
  <c r="X1749" i="1"/>
  <c r="Z1753" i="1"/>
  <c r="Y1753" i="1"/>
  <c r="X1753" i="1"/>
  <c r="AA1805" i="1"/>
  <c r="Z1805" i="1"/>
  <c r="Y1805" i="1"/>
  <c r="X1805" i="1"/>
  <c r="AA1837" i="1"/>
  <c r="AA1865" i="1"/>
  <c r="AA1893" i="1"/>
  <c r="AA1921" i="1"/>
  <c r="AA1949" i="1"/>
  <c r="X1525" i="1"/>
  <c r="X1532" i="1"/>
  <c r="X1539" i="1"/>
  <c r="X1546" i="1"/>
  <c r="X1553" i="1"/>
  <c r="X1560" i="1"/>
  <c r="X1567" i="1"/>
  <c r="X1574" i="1"/>
  <c r="X1581" i="1"/>
  <c r="X1588" i="1"/>
  <c r="X1595" i="1"/>
  <c r="X1602" i="1"/>
  <c r="X1609" i="1"/>
  <c r="X1616" i="1"/>
  <c r="X1623" i="1"/>
  <c r="X1630" i="1"/>
  <c r="X1637" i="1"/>
  <c r="X1644" i="1"/>
  <c r="X1651" i="1"/>
  <c r="X1658" i="1"/>
  <c r="Z1669" i="1"/>
  <c r="X1676" i="1"/>
  <c r="Y1686" i="1"/>
  <c r="AA1690" i="1"/>
  <c r="Y1711" i="1"/>
  <c r="AA1714" i="1"/>
  <c r="X1714" i="1"/>
  <c r="AA1728" i="1"/>
  <c r="Z1728" i="1"/>
  <c r="X1728" i="1"/>
  <c r="X1732" i="1"/>
  <c r="AA1756" i="1"/>
  <c r="Z1756" i="1"/>
  <c r="Y1756" i="1"/>
  <c r="X1756" i="1"/>
  <c r="Z1760" i="1"/>
  <c r="Y1760" i="1"/>
  <c r="X1760" i="1"/>
  <c r="P2033" i="1"/>
  <c r="N2033" i="1"/>
  <c r="Q2033" i="1"/>
  <c r="X1522" i="1"/>
  <c r="Y1525" i="1"/>
  <c r="X1529" i="1"/>
  <c r="Y1532" i="1"/>
  <c r="X1536" i="1"/>
  <c r="Y1539" i="1"/>
  <c r="X1543" i="1"/>
  <c r="Y1546" i="1"/>
  <c r="X1550" i="1"/>
  <c r="Y1553" i="1"/>
  <c r="X1557" i="1"/>
  <c r="Y1560" i="1"/>
  <c r="X1564" i="1"/>
  <c r="Y1567" i="1"/>
  <c r="X1571" i="1"/>
  <c r="Y1574" i="1"/>
  <c r="X1578" i="1"/>
  <c r="Y1581" i="1"/>
  <c r="X1585" i="1"/>
  <c r="Y1588" i="1"/>
  <c r="X1592" i="1"/>
  <c r="Y1595" i="1"/>
  <c r="X1599" i="1"/>
  <c r="Y1602" i="1"/>
  <c r="X1606" i="1"/>
  <c r="Y1609" i="1"/>
  <c r="X1613" i="1"/>
  <c r="Y1616" i="1"/>
  <c r="X1620" i="1"/>
  <c r="Y1623" i="1"/>
  <c r="X1627" i="1"/>
  <c r="Y1630" i="1"/>
  <c r="X1634" i="1"/>
  <c r="Y1637" i="1"/>
  <c r="X1641" i="1"/>
  <c r="Y1644" i="1"/>
  <c r="X1648" i="1"/>
  <c r="Y1651" i="1"/>
  <c r="X1655" i="1"/>
  <c r="Y1658" i="1"/>
  <c r="X1662" i="1"/>
  <c r="Y1676" i="1"/>
  <c r="AA1679" i="1"/>
  <c r="X1679" i="1"/>
  <c r="Z1690" i="1"/>
  <c r="AK1690" i="1" s="1"/>
  <c r="X1697" i="1"/>
  <c r="AA1721" i="1"/>
  <c r="Z1721" i="1"/>
  <c r="X1721" i="1"/>
  <c r="X1725" i="1"/>
  <c r="AA1763" i="1"/>
  <c r="Z1763" i="1"/>
  <c r="Y1763" i="1"/>
  <c r="X1763" i="1"/>
  <c r="Z1767" i="1"/>
  <c r="Y1767" i="1"/>
  <c r="X1767" i="1"/>
  <c r="AA1830" i="1"/>
  <c r="AA1858" i="1"/>
  <c r="AA1886" i="1"/>
  <c r="AA1914" i="1"/>
  <c r="AA1942" i="1"/>
  <c r="AA1970" i="1"/>
  <c r="Y1522" i="1"/>
  <c r="Z1525" i="1"/>
  <c r="Y1529" i="1"/>
  <c r="Z1532" i="1"/>
  <c r="Y1536" i="1"/>
  <c r="Z1539" i="1"/>
  <c r="Y1543" i="1"/>
  <c r="Z1546" i="1"/>
  <c r="Y1550" i="1"/>
  <c r="Z1553" i="1"/>
  <c r="Y1557" i="1"/>
  <c r="Z1560" i="1"/>
  <c r="Y1564" i="1"/>
  <c r="Z1567" i="1"/>
  <c r="Y1571" i="1"/>
  <c r="Z1574" i="1"/>
  <c r="Y1578" i="1"/>
  <c r="Z1581" i="1"/>
  <c r="Y1585" i="1"/>
  <c r="Z1588" i="1"/>
  <c r="Y1592" i="1"/>
  <c r="Z1595" i="1"/>
  <c r="Y1599" i="1"/>
  <c r="Z1602" i="1"/>
  <c r="Y1606" i="1"/>
  <c r="Z1609" i="1"/>
  <c r="Y1613" i="1"/>
  <c r="Z1616" i="1"/>
  <c r="Y1620" i="1"/>
  <c r="Z1623" i="1"/>
  <c r="Y1627" i="1"/>
  <c r="Z1630" i="1"/>
  <c r="Y1634" i="1"/>
  <c r="Z1637" i="1"/>
  <c r="Y1641" i="1"/>
  <c r="Z1644" i="1"/>
  <c r="Y1648" i="1"/>
  <c r="Z1651" i="1"/>
  <c r="Y1655" i="1"/>
  <c r="Z1658" i="1"/>
  <c r="Y1662" i="1"/>
  <c r="Y1697" i="1"/>
  <c r="AA1700" i="1"/>
  <c r="X1700" i="1"/>
  <c r="Z1711" i="1"/>
  <c r="Z1739" i="1"/>
  <c r="Y1739" i="1"/>
  <c r="AA1770" i="1"/>
  <c r="Z1770" i="1"/>
  <c r="Y1770" i="1"/>
  <c r="X1770" i="1"/>
  <c r="Z1774" i="1"/>
  <c r="Y1774" i="1"/>
  <c r="X1774" i="1"/>
  <c r="P1984" i="1"/>
  <c r="N1984" i="1"/>
  <c r="Q1984" i="1"/>
  <c r="Z1522" i="1"/>
  <c r="Z1529" i="1"/>
  <c r="Z1536" i="1"/>
  <c r="Z1543" i="1"/>
  <c r="Z1550" i="1"/>
  <c r="Z1557" i="1"/>
  <c r="Z1564" i="1"/>
  <c r="Z1571" i="1"/>
  <c r="Z1578" i="1"/>
  <c r="Z1585" i="1"/>
  <c r="Z1592" i="1"/>
  <c r="Z1599" i="1"/>
  <c r="Z1606" i="1"/>
  <c r="Z1613" i="1"/>
  <c r="Z1620" i="1"/>
  <c r="Z1627" i="1"/>
  <c r="Z1634" i="1"/>
  <c r="Z1641" i="1"/>
  <c r="Z1648" i="1"/>
  <c r="Z1655" i="1"/>
  <c r="Z1662" i="1"/>
  <c r="AA1665" i="1"/>
  <c r="X1665" i="1"/>
  <c r="Z1676" i="1"/>
  <c r="X1683" i="1"/>
  <c r="Y1693" i="1"/>
  <c r="AA1697" i="1"/>
  <c r="Z1732" i="1"/>
  <c r="Y1732" i="1"/>
  <c r="AA1777" i="1"/>
  <c r="Z1777" i="1"/>
  <c r="Y1777" i="1"/>
  <c r="X1777" i="1"/>
  <c r="Z1781" i="1"/>
  <c r="Y1781" i="1"/>
  <c r="X1781" i="1"/>
  <c r="AA1823" i="1"/>
  <c r="AA1851" i="1"/>
  <c r="AA1879" i="1"/>
  <c r="AA1907" i="1"/>
  <c r="AA1935" i="1"/>
  <c r="AA1963" i="1"/>
  <c r="AA1686" i="1"/>
  <c r="X1686" i="1"/>
  <c r="Z1725" i="1"/>
  <c r="Y1725" i="1"/>
  <c r="AA1784" i="1"/>
  <c r="Z1784" i="1"/>
  <c r="Y1784" i="1"/>
  <c r="X1784" i="1"/>
  <c r="Z1788" i="1"/>
  <c r="Y1788" i="1"/>
  <c r="X1788" i="1"/>
  <c r="AH1970" i="1"/>
  <c r="O1987" i="1"/>
  <c r="O1984" i="1"/>
  <c r="N1987" i="1"/>
  <c r="O2029" i="1"/>
  <c r="O2026" i="1"/>
  <c r="N2029" i="1"/>
  <c r="X1669" i="1"/>
  <c r="Y1679" i="1"/>
  <c r="AA1683" i="1"/>
  <c r="Y1704" i="1"/>
  <c r="AK1704" i="1" s="1"/>
  <c r="AA1707" i="1"/>
  <c r="X1707" i="1"/>
  <c r="Z1714" i="1"/>
  <c r="Z1718" i="1"/>
  <c r="AH1718" i="1" s="1"/>
  <c r="Y1718" i="1"/>
  <c r="AI1718" i="1" s="1"/>
  <c r="Y1721" i="1"/>
  <c r="AA1760" i="1"/>
  <c r="AA1791" i="1"/>
  <c r="Z1791" i="1"/>
  <c r="Y1791" i="1"/>
  <c r="X1791" i="1"/>
  <c r="Z1795" i="1"/>
  <c r="Y1795" i="1"/>
  <c r="X1795" i="1"/>
  <c r="AA1816" i="1"/>
  <c r="AA1844" i="1"/>
  <c r="AA1872" i="1"/>
  <c r="AA1900" i="1"/>
  <c r="AA1928" i="1"/>
  <c r="AA1956" i="1"/>
  <c r="AA1672" i="1"/>
  <c r="X1672" i="1"/>
  <c r="Y1700" i="1"/>
  <c r="AA1742" i="1"/>
  <c r="Z1742" i="1"/>
  <c r="Y1742" i="1"/>
  <c r="X1742" i="1"/>
  <c r="Z1746" i="1"/>
  <c r="Y1746" i="1"/>
  <c r="X1746" i="1"/>
  <c r="AA1798" i="1"/>
  <c r="Z1798" i="1"/>
  <c r="Y1798" i="1"/>
  <c r="X1798" i="1"/>
  <c r="Z1802" i="1"/>
  <c r="Y1802" i="1"/>
  <c r="X1802" i="1"/>
  <c r="Z1809" i="1"/>
  <c r="Y1809" i="1"/>
  <c r="X1809" i="1"/>
  <c r="AK1963" i="1"/>
  <c r="O2036" i="1"/>
  <c r="O2033" i="1"/>
  <c r="N2036" i="1"/>
  <c r="P2040" i="1"/>
  <c r="N2040" i="1"/>
  <c r="X1812" i="1"/>
  <c r="X1819" i="1"/>
  <c r="X1826" i="1"/>
  <c r="X1833" i="1"/>
  <c r="X1840" i="1"/>
  <c r="X1847" i="1"/>
  <c r="X1854" i="1"/>
  <c r="X1861" i="1"/>
  <c r="X1868" i="1"/>
  <c r="X1875" i="1"/>
  <c r="X1882" i="1"/>
  <c r="X1889" i="1"/>
  <c r="X1896" i="1"/>
  <c r="X1903" i="1"/>
  <c r="X1910" i="1"/>
  <c r="X1917" i="1"/>
  <c r="X1924" i="1"/>
  <c r="X1931" i="1"/>
  <c r="X1938" i="1"/>
  <c r="X1945" i="1"/>
  <c r="X1952" i="1"/>
  <c r="X1959" i="1"/>
  <c r="X1966" i="1"/>
  <c r="O2022" i="1"/>
  <c r="O2019" i="1"/>
  <c r="N2022" i="1"/>
  <c r="P2026" i="1"/>
  <c r="N2026" i="1"/>
  <c r="Y1812" i="1"/>
  <c r="X1816" i="1"/>
  <c r="Y1819" i="1"/>
  <c r="X1823" i="1"/>
  <c r="Y1826" i="1"/>
  <c r="X1830" i="1"/>
  <c r="Y1833" i="1"/>
  <c r="X1837" i="1"/>
  <c r="Y1840" i="1"/>
  <c r="X1844" i="1"/>
  <c r="Y1847" i="1"/>
  <c r="X1851" i="1"/>
  <c r="Y1854" i="1"/>
  <c r="X1858" i="1"/>
  <c r="Y1861" i="1"/>
  <c r="X1865" i="1"/>
  <c r="Y1868" i="1"/>
  <c r="X1872" i="1"/>
  <c r="Y1875" i="1"/>
  <c r="X1879" i="1"/>
  <c r="Y1882" i="1"/>
  <c r="X1886" i="1"/>
  <c r="Y1889" i="1"/>
  <c r="X1893" i="1"/>
  <c r="Y1896" i="1"/>
  <c r="X1900" i="1"/>
  <c r="Y1903" i="1"/>
  <c r="X1907" i="1"/>
  <c r="Y1910" i="1"/>
  <c r="X1914" i="1"/>
  <c r="Y1917" i="1"/>
  <c r="X1921" i="1"/>
  <c r="Y1924" i="1"/>
  <c r="X1928" i="1"/>
  <c r="Y1931" i="1"/>
  <c r="X1935" i="1"/>
  <c r="Y1938" i="1"/>
  <c r="X1942" i="1"/>
  <c r="Y1945" i="1"/>
  <c r="X1949" i="1"/>
  <c r="Y1952" i="1"/>
  <c r="X1956" i="1"/>
  <c r="P1991" i="1"/>
  <c r="N1991" i="1"/>
  <c r="O1994" i="1"/>
  <c r="O1991" i="1"/>
  <c r="N1994" i="1"/>
  <c r="O2015" i="1"/>
  <c r="O2012" i="1"/>
  <c r="N2015" i="1"/>
  <c r="P2019" i="1"/>
  <c r="N2019" i="1"/>
  <c r="Z1812" i="1"/>
  <c r="Y1816" i="1"/>
  <c r="Z1819" i="1"/>
  <c r="Y1823" i="1"/>
  <c r="Z1826" i="1"/>
  <c r="Y1830" i="1"/>
  <c r="Z1833" i="1"/>
  <c r="Y1837" i="1"/>
  <c r="Z1840" i="1"/>
  <c r="Y1844" i="1"/>
  <c r="Z1847" i="1"/>
  <c r="Y1851" i="1"/>
  <c r="Z1854" i="1"/>
  <c r="Y1858" i="1"/>
  <c r="Z1861" i="1"/>
  <c r="Y1865" i="1"/>
  <c r="Z1868" i="1"/>
  <c r="Y1872" i="1"/>
  <c r="Z1875" i="1"/>
  <c r="Y1879" i="1"/>
  <c r="Z1882" i="1"/>
  <c r="Y1886" i="1"/>
  <c r="Z1889" i="1"/>
  <c r="Y1893" i="1"/>
  <c r="Z1896" i="1"/>
  <c r="Y1900" i="1"/>
  <c r="Z1903" i="1"/>
  <c r="Y1907" i="1"/>
  <c r="Z1910" i="1"/>
  <c r="Y1914" i="1"/>
  <c r="Z1917" i="1"/>
  <c r="Y1921" i="1"/>
  <c r="Z1924" i="1"/>
  <c r="Y1928" i="1"/>
  <c r="Z1931" i="1"/>
  <c r="Y1935" i="1"/>
  <c r="Z1938" i="1"/>
  <c r="Y1942" i="1"/>
  <c r="Z1945" i="1"/>
  <c r="Y1949" i="1"/>
  <c r="Z1952" i="1"/>
  <c r="Y1956" i="1"/>
  <c r="Z1959" i="1"/>
  <c r="Y1963" i="1"/>
  <c r="AI1963" i="1" s="1"/>
  <c r="Z1966" i="1"/>
  <c r="Y1970" i="1"/>
  <c r="AK1970" i="1" s="1"/>
  <c r="Q1991" i="1"/>
  <c r="O2008" i="1"/>
  <c r="O2005" i="1"/>
  <c r="N2008" i="1"/>
  <c r="P2012" i="1"/>
  <c r="N2012" i="1"/>
  <c r="Q2019" i="1"/>
  <c r="Z1816" i="1"/>
  <c r="Z1823" i="1"/>
  <c r="Z1830" i="1"/>
  <c r="Z1837" i="1"/>
  <c r="Z1844" i="1"/>
  <c r="Z1851" i="1"/>
  <c r="Z1858" i="1"/>
  <c r="Z1865" i="1"/>
  <c r="Z1872" i="1"/>
  <c r="Z1879" i="1"/>
  <c r="Z1886" i="1"/>
  <c r="Z1893" i="1"/>
  <c r="Z1900" i="1"/>
  <c r="Z1907" i="1"/>
  <c r="Z1914" i="1"/>
  <c r="Z1921" i="1"/>
  <c r="Z1928" i="1"/>
  <c r="Z1935" i="1"/>
  <c r="Z1942" i="1"/>
  <c r="Z1949" i="1"/>
  <c r="Z1956" i="1"/>
  <c r="Z1963" i="1"/>
  <c r="Z1970" i="1"/>
  <c r="AJ1970" i="1" s="1"/>
  <c r="O1973" i="1"/>
  <c r="N1973" i="1"/>
  <c r="P1998" i="1"/>
  <c r="N1998" i="1"/>
  <c r="O2001" i="1"/>
  <c r="O1998" i="1"/>
  <c r="N2001" i="1"/>
  <c r="P2005" i="1"/>
  <c r="N2005" i="1"/>
  <c r="Q2012" i="1"/>
  <c r="P1977" i="1"/>
  <c r="N1977" i="1"/>
  <c r="O1980" i="1"/>
  <c r="O1977" i="1"/>
  <c r="N1980" i="1"/>
  <c r="O2043" i="1"/>
  <c r="O2040" i="1"/>
  <c r="N2043" i="1"/>
  <c r="P2047" i="1"/>
  <c r="N2047" i="1"/>
  <c r="AA2232" i="1"/>
  <c r="N2050" i="1"/>
  <c r="N2054" i="1"/>
  <c r="N2057" i="1"/>
  <c r="N2061" i="1"/>
  <c r="N2064" i="1"/>
  <c r="N2068" i="1"/>
  <c r="N2071" i="1"/>
  <c r="N2075" i="1"/>
  <c r="N2078" i="1"/>
  <c r="N2082" i="1"/>
  <c r="N2085" i="1"/>
  <c r="N2089" i="1"/>
  <c r="N2092" i="1"/>
  <c r="N2096" i="1"/>
  <c r="N2099" i="1"/>
  <c r="N2103" i="1"/>
  <c r="N2106" i="1"/>
  <c r="N2110" i="1"/>
  <c r="N2113" i="1"/>
  <c r="N2117" i="1"/>
  <c r="N2120" i="1"/>
  <c r="N2124" i="1"/>
  <c r="N2127" i="1"/>
  <c r="N2131" i="1"/>
  <c r="N2134" i="1"/>
  <c r="N2138" i="1"/>
  <c r="N2141" i="1"/>
  <c r="N2145" i="1"/>
  <c r="N2148" i="1"/>
  <c r="N2152" i="1"/>
  <c r="N2155" i="1"/>
  <c r="N2159" i="1"/>
  <c r="N2162" i="1"/>
  <c r="N2166" i="1"/>
  <c r="N2169" i="1"/>
  <c r="N2173" i="1"/>
  <c r="N2176" i="1"/>
  <c r="N2180" i="1"/>
  <c r="N2183" i="1"/>
  <c r="N2187" i="1"/>
  <c r="N2190" i="1"/>
  <c r="N2194" i="1"/>
  <c r="N2197" i="1"/>
  <c r="N2201" i="1"/>
  <c r="N2204" i="1"/>
  <c r="N2208" i="1"/>
  <c r="N2211" i="1"/>
  <c r="N2215" i="1"/>
  <c r="N2218" i="1"/>
  <c r="N2222" i="1"/>
  <c r="N2225" i="1"/>
  <c r="N2229" i="1"/>
  <c r="O2232" i="1"/>
  <c r="Y2232" i="1" s="1"/>
  <c r="P2236" i="1"/>
  <c r="N2236" i="1"/>
  <c r="Q2236" i="1"/>
  <c r="P2250" i="1"/>
  <c r="N2250" i="1"/>
  <c r="Q2250" i="1"/>
  <c r="P2264" i="1"/>
  <c r="N2264" i="1"/>
  <c r="Q2264" i="1"/>
  <c r="P2278" i="1"/>
  <c r="N2278" i="1"/>
  <c r="Q2278" i="1"/>
  <c r="P2292" i="1"/>
  <c r="N2292" i="1"/>
  <c r="Q2292" i="1"/>
  <c r="P2306" i="1"/>
  <c r="N2306" i="1"/>
  <c r="Q2306" i="1"/>
  <c r="P2320" i="1"/>
  <c r="N2320" i="1"/>
  <c r="Q2320" i="1"/>
  <c r="P2334" i="1"/>
  <c r="N2334" i="1"/>
  <c r="Q2334" i="1"/>
  <c r="P2348" i="1"/>
  <c r="N2348" i="1"/>
  <c r="Q2348" i="1"/>
  <c r="P2362" i="1"/>
  <c r="N2362" i="1"/>
  <c r="Q2362" i="1"/>
  <c r="P2369" i="1"/>
  <c r="N2369" i="1"/>
  <c r="Q2369" i="1"/>
  <c r="P2376" i="1"/>
  <c r="N2376" i="1"/>
  <c r="Q2376" i="1"/>
  <c r="P2383" i="1"/>
  <c r="N2383" i="1"/>
  <c r="Q2383" i="1"/>
  <c r="P2390" i="1"/>
  <c r="N2390" i="1"/>
  <c r="Q2390" i="1"/>
  <c r="O2047" i="1"/>
  <c r="O2054" i="1"/>
  <c r="O2061" i="1"/>
  <c r="O2068" i="1"/>
  <c r="O2075" i="1"/>
  <c r="O2082" i="1"/>
  <c r="O2089" i="1"/>
  <c r="O2096" i="1"/>
  <c r="O2103" i="1"/>
  <c r="O2110" i="1"/>
  <c r="O2117" i="1"/>
  <c r="O2124" i="1"/>
  <c r="O2131" i="1"/>
  <c r="O2138" i="1"/>
  <c r="O2145" i="1"/>
  <c r="O2152" i="1"/>
  <c r="O2159" i="1"/>
  <c r="O2166" i="1"/>
  <c r="O2173" i="1"/>
  <c r="O2180" i="1"/>
  <c r="O2187" i="1"/>
  <c r="O2194" i="1"/>
  <c r="O2201" i="1"/>
  <c r="O2208" i="1"/>
  <c r="O2215" i="1"/>
  <c r="O2222" i="1"/>
  <c r="O2229" i="1"/>
  <c r="Z2260" i="1"/>
  <c r="Z2274" i="1"/>
  <c r="Y2274" i="1"/>
  <c r="X2274" i="1"/>
  <c r="X2288" i="1"/>
  <c r="Z2316" i="1"/>
  <c r="Z2330" i="1"/>
  <c r="Y2330" i="1"/>
  <c r="X2330" i="1"/>
  <c r="X2344" i="1"/>
  <c r="O2246" i="1"/>
  <c r="Y2246" i="1" s="1"/>
  <c r="O2260" i="1"/>
  <c r="Y2260" i="1" s="1"/>
  <c r="O2274" i="1"/>
  <c r="O2288" i="1"/>
  <c r="Z2288" i="1" s="1"/>
  <c r="O2302" i="1"/>
  <c r="Z2302" i="1" s="1"/>
  <c r="O2316" i="1"/>
  <c r="X2316" i="1" s="1"/>
  <c r="O2330" i="1"/>
  <c r="O2344" i="1"/>
  <c r="Z2344" i="1" s="1"/>
  <c r="O2358" i="1"/>
  <c r="Y2358" i="1" s="1"/>
  <c r="O2365" i="1"/>
  <c r="O2362" i="1"/>
  <c r="N2365" i="1"/>
  <c r="O2372" i="1"/>
  <c r="O2369" i="1"/>
  <c r="N2372" i="1"/>
  <c r="O2379" i="1"/>
  <c r="O2376" i="1"/>
  <c r="N2379" i="1"/>
  <c r="O2386" i="1"/>
  <c r="O2383" i="1"/>
  <c r="N2386" i="1"/>
  <c r="P2243" i="1"/>
  <c r="N2243" i="1"/>
  <c r="Q2243" i="1"/>
  <c r="P2257" i="1"/>
  <c r="N2257" i="1"/>
  <c r="Q2257" i="1"/>
  <c r="P2271" i="1"/>
  <c r="N2271" i="1"/>
  <c r="Q2271" i="1"/>
  <c r="P2285" i="1"/>
  <c r="N2285" i="1"/>
  <c r="Q2285" i="1"/>
  <c r="P2299" i="1"/>
  <c r="N2299" i="1"/>
  <c r="Q2299" i="1"/>
  <c r="P2313" i="1"/>
  <c r="N2313" i="1"/>
  <c r="Q2313" i="1"/>
  <c r="P2327" i="1"/>
  <c r="N2327" i="1"/>
  <c r="Q2327" i="1"/>
  <c r="P2341" i="1"/>
  <c r="N2341" i="1"/>
  <c r="Q2341" i="1"/>
  <c r="P2355" i="1"/>
  <c r="N2355" i="1"/>
  <c r="Q2355" i="1"/>
  <c r="Z2239" i="1"/>
  <c r="Y2239" i="1"/>
  <c r="X2239" i="1"/>
  <c r="O2243" i="1"/>
  <c r="AA2246" i="1"/>
  <c r="Z2253" i="1"/>
  <c r="Y2253" i="1"/>
  <c r="X2253" i="1"/>
  <c r="O2257" i="1"/>
  <c r="AA2260" i="1"/>
  <c r="Z2267" i="1"/>
  <c r="Y2267" i="1"/>
  <c r="X2267" i="1"/>
  <c r="O2271" i="1"/>
  <c r="AA2274" i="1"/>
  <c r="Z2281" i="1"/>
  <c r="Y2281" i="1"/>
  <c r="X2281" i="1"/>
  <c r="O2285" i="1"/>
  <c r="AA2288" i="1"/>
  <c r="Z2295" i="1"/>
  <c r="Y2295" i="1"/>
  <c r="X2295" i="1"/>
  <c r="O2299" i="1"/>
  <c r="AA2302" i="1"/>
  <c r="Z2309" i="1"/>
  <c r="Y2309" i="1"/>
  <c r="X2309" i="1"/>
  <c r="O2313" i="1"/>
  <c r="AA2316" i="1"/>
  <c r="Z2323" i="1"/>
  <c r="Y2323" i="1"/>
  <c r="X2323" i="1"/>
  <c r="O2327" i="1"/>
  <c r="AA2330" i="1"/>
  <c r="Z2337" i="1"/>
  <c r="Y2337" i="1"/>
  <c r="X2337" i="1"/>
  <c r="O2341" i="1"/>
  <c r="AA2344" i="1"/>
  <c r="Z2351" i="1"/>
  <c r="Y2351" i="1"/>
  <c r="X2351" i="1"/>
  <c r="O2355" i="1"/>
  <c r="AA2358" i="1"/>
  <c r="Z2232" i="1"/>
  <c r="X2232" i="1"/>
  <c r="Q2397" i="1"/>
  <c r="Q2404" i="1"/>
  <c r="Q2411" i="1"/>
  <c r="Q2418" i="1"/>
  <c r="Q2425" i="1"/>
  <c r="Q2432" i="1"/>
  <c r="Q2439" i="1"/>
  <c r="Q2446" i="1"/>
  <c r="Q2453" i="1"/>
  <c r="Q2460" i="1"/>
  <c r="Q2467" i="1"/>
  <c r="O2477" i="1"/>
  <c r="O2474" i="1"/>
  <c r="N2477" i="1"/>
  <c r="O2505" i="1"/>
  <c r="O2502" i="1"/>
  <c r="N2505" i="1"/>
  <c r="O2533" i="1"/>
  <c r="O2530" i="1"/>
  <c r="N2533" i="1"/>
  <c r="O2561" i="1"/>
  <c r="O2558" i="1"/>
  <c r="N2561" i="1"/>
  <c r="O2589" i="1"/>
  <c r="O2586" i="1"/>
  <c r="N2589" i="1"/>
  <c r="AA2624" i="1"/>
  <c r="Y2624" i="1"/>
  <c r="X2624" i="1"/>
  <c r="AA2680" i="1"/>
  <c r="Y2680" i="1"/>
  <c r="X2680" i="1"/>
  <c r="Q2817" i="1"/>
  <c r="P2817" i="1"/>
  <c r="N2817" i="1"/>
  <c r="P2481" i="1"/>
  <c r="O2484" i="1"/>
  <c r="O2481" i="1"/>
  <c r="AA2481" i="1" s="1"/>
  <c r="N2484" i="1"/>
  <c r="P2509" i="1"/>
  <c r="O2512" i="1"/>
  <c r="O2509" i="1"/>
  <c r="AA2509" i="1" s="1"/>
  <c r="N2512" i="1"/>
  <c r="P2537" i="1"/>
  <c r="O2540" i="1"/>
  <c r="O2537" i="1"/>
  <c r="AA2537" i="1" s="1"/>
  <c r="N2540" i="1"/>
  <c r="P2565" i="1"/>
  <c r="O2568" i="1"/>
  <c r="O2565" i="1"/>
  <c r="Y2565" i="1" s="1"/>
  <c r="N2568" i="1"/>
  <c r="AA2652" i="1"/>
  <c r="Y2652" i="1"/>
  <c r="X2652" i="1"/>
  <c r="AI2712" i="1"/>
  <c r="Z3062" i="1"/>
  <c r="Y3062" i="1"/>
  <c r="AA3062" i="1"/>
  <c r="X3062" i="1"/>
  <c r="N2488" i="1"/>
  <c r="N2516" i="1"/>
  <c r="N2544" i="1"/>
  <c r="N2572" i="1"/>
  <c r="AA2621" i="1"/>
  <c r="Z2677" i="1"/>
  <c r="O2491" i="1"/>
  <c r="O2488" i="1"/>
  <c r="N2491" i="1"/>
  <c r="O2519" i="1"/>
  <c r="O2516" i="1"/>
  <c r="N2519" i="1"/>
  <c r="O2547" i="1"/>
  <c r="O2544" i="1"/>
  <c r="N2547" i="1"/>
  <c r="O2575" i="1"/>
  <c r="O2572" i="1"/>
  <c r="N2575" i="1"/>
  <c r="AA2603" i="1"/>
  <c r="Y2603" i="1"/>
  <c r="X2603" i="1"/>
  <c r="AA2631" i="1"/>
  <c r="Y2631" i="1"/>
  <c r="X2631" i="1"/>
  <c r="Z2631" i="1"/>
  <c r="X2649" i="1"/>
  <c r="Q2789" i="1"/>
  <c r="P2789" i="1"/>
  <c r="N2789" i="1"/>
  <c r="N2393" i="1"/>
  <c r="N2397" i="1"/>
  <c r="N2400" i="1"/>
  <c r="N2404" i="1"/>
  <c r="N2407" i="1"/>
  <c r="N2411" i="1"/>
  <c r="N2414" i="1"/>
  <c r="N2418" i="1"/>
  <c r="N2421" i="1"/>
  <c r="N2425" i="1"/>
  <c r="N2428" i="1"/>
  <c r="N2432" i="1"/>
  <c r="N2435" i="1"/>
  <c r="N2439" i="1"/>
  <c r="N2442" i="1"/>
  <c r="N2446" i="1"/>
  <c r="N2449" i="1"/>
  <c r="N2453" i="1"/>
  <c r="N2456" i="1"/>
  <c r="N2460" i="1"/>
  <c r="N2463" i="1"/>
  <c r="N2467" i="1"/>
  <c r="O2470" i="1"/>
  <c r="X2470" i="1" s="1"/>
  <c r="Q2488" i="1"/>
  <c r="N2495" i="1"/>
  <c r="Q2516" i="1"/>
  <c r="N2523" i="1"/>
  <c r="Q2544" i="1"/>
  <c r="N2551" i="1"/>
  <c r="Q2572" i="1"/>
  <c r="N2579" i="1"/>
  <c r="O2390" i="1"/>
  <c r="O2397" i="1"/>
  <c r="O2404" i="1"/>
  <c r="O2411" i="1"/>
  <c r="O2418" i="1"/>
  <c r="O2425" i="1"/>
  <c r="O2432" i="1"/>
  <c r="O2439" i="1"/>
  <c r="O2446" i="1"/>
  <c r="O2453" i="1"/>
  <c r="O2460" i="1"/>
  <c r="O2467" i="1"/>
  <c r="O2498" i="1"/>
  <c r="O2495" i="1"/>
  <c r="N2498" i="1"/>
  <c r="O2526" i="1"/>
  <c r="O2523" i="1"/>
  <c r="N2526" i="1"/>
  <c r="O2554" i="1"/>
  <c r="O2551" i="1"/>
  <c r="N2554" i="1"/>
  <c r="O2582" i="1"/>
  <c r="O2579" i="1"/>
  <c r="N2582" i="1"/>
  <c r="N2474" i="1"/>
  <c r="Q2495" i="1"/>
  <c r="N2502" i="1"/>
  <c r="Q2523" i="1"/>
  <c r="N2530" i="1"/>
  <c r="Q2551" i="1"/>
  <c r="N2558" i="1"/>
  <c r="Q2579" i="1"/>
  <c r="N2586" i="1"/>
  <c r="AA2596" i="1"/>
  <c r="Y2621" i="1"/>
  <c r="Z2635" i="1"/>
  <c r="AA2638" i="1"/>
  <c r="Y2638" i="1"/>
  <c r="X2638" i="1"/>
  <c r="AA2694" i="1"/>
  <c r="Y2694" i="1"/>
  <c r="X2694" i="1"/>
  <c r="Q2726" i="1"/>
  <c r="N2726" i="1"/>
  <c r="P2726" i="1"/>
  <c r="O2736" i="1"/>
  <c r="Q2803" i="1"/>
  <c r="P2803" i="1"/>
  <c r="N2803" i="1"/>
  <c r="AA2593" i="1"/>
  <c r="Z2593" i="1"/>
  <c r="X2593" i="1"/>
  <c r="AA2645" i="1"/>
  <c r="Y2645" i="1"/>
  <c r="X2645" i="1"/>
  <c r="O2701" i="1"/>
  <c r="N2698" i="1"/>
  <c r="N2701" i="1"/>
  <c r="Q2796" i="1"/>
  <c r="P2796" i="1"/>
  <c r="N2796" i="1"/>
  <c r="Y2876" i="1"/>
  <c r="X2876" i="1"/>
  <c r="AA2876" i="1"/>
  <c r="Z2876" i="1"/>
  <c r="Y2901" i="1"/>
  <c r="AA2659" i="1"/>
  <c r="Y2659" i="1"/>
  <c r="X2659" i="1"/>
  <c r="Q2782" i="1"/>
  <c r="P2782" i="1"/>
  <c r="N2782" i="1"/>
  <c r="X2607" i="1"/>
  <c r="AA2610" i="1"/>
  <c r="Y2610" i="1"/>
  <c r="X2610" i="1"/>
  <c r="Y2635" i="1"/>
  <c r="Z2638" i="1"/>
  <c r="X2663" i="1"/>
  <c r="AA2666" i="1"/>
  <c r="Y2666" i="1"/>
  <c r="X2666" i="1"/>
  <c r="Y2691" i="1"/>
  <c r="Z2694" i="1"/>
  <c r="O2733" i="1"/>
  <c r="Q2775" i="1"/>
  <c r="P2775" i="1"/>
  <c r="N2775" i="1"/>
  <c r="Y2593" i="1"/>
  <c r="Z2614" i="1"/>
  <c r="AA2617" i="1"/>
  <c r="Y2617" i="1"/>
  <c r="X2617" i="1"/>
  <c r="Z2645" i="1"/>
  <c r="Z2670" i="1"/>
  <c r="AA2673" i="1"/>
  <c r="Y2673" i="1"/>
  <c r="X2673" i="1"/>
  <c r="N2719" i="1"/>
  <c r="Q2719" i="1"/>
  <c r="P2719" i="1"/>
  <c r="Q2740" i="1"/>
  <c r="P2740" i="1"/>
  <c r="N2740" i="1"/>
  <c r="Q2747" i="1"/>
  <c r="P2747" i="1"/>
  <c r="N2747" i="1"/>
  <c r="Q2754" i="1"/>
  <c r="P2754" i="1"/>
  <c r="N2754" i="1"/>
  <c r="Q2761" i="1"/>
  <c r="P2761" i="1"/>
  <c r="N2761" i="1"/>
  <c r="Q2768" i="1"/>
  <c r="P2768" i="1"/>
  <c r="N2768" i="1"/>
  <c r="Q2824" i="1"/>
  <c r="P2824" i="1"/>
  <c r="N2824" i="1"/>
  <c r="AA2687" i="1"/>
  <c r="Y2687" i="1"/>
  <c r="X2687" i="1"/>
  <c r="N2708" i="1"/>
  <c r="N2705" i="1"/>
  <c r="O2708" i="1"/>
  <c r="X2736" i="1"/>
  <c r="Z2736" i="1"/>
  <c r="AA2736" i="1"/>
  <c r="Y2736" i="1"/>
  <c r="N2743" i="1"/>
  <c r="O2740" i="1"/>
  <c r="N2750" i="1"/>
  <c r="O2747" i="1"/>
  <c r="N2757" i="1"/>
  <c r="O2754" i="1"/>
  <c r="N2764" i="1"/>
  <c r="O2761" i="1"/>
  <c r="X2771" i="1"/>
  <c r="Z2771" i="1"/>
  <c r="AA2771" i="1"/>
  <c r="Y2771" i="1"/>
  <c r="Q2810" i="1"/>
  <c r="P2810" i="1"/>
  <c r="N2810" i="1"/>
  <c r="X2778" i="1"/>
  <c r="Z2778" i="1"/>
  <c r="X2785" i="1"/>
  <c r="Z2785" i="1"/>
  <c r="X2792" i="1"/>
  <c r="Z2792" i="1"/>
  <c r="X2799" i="1"/>
  <c r="Z2799" i="1"/>
  <c r="X2806" i="1"/>
  <c r="Z2806" i="1"/>
  <c r="X2813" i="1"/>
  <c r="Z2813" i="1"/>
  <c r="X2820" i="1"/>
  <c r="Z2820" i="1"/>
  <c r="Y2869" i="1"/>
  <c r="Y2925" i="1"/>
  <c r="X2925" i="1"/>
  <c r="AA2925" i="1"/>
  <c r="Z2925" i="1"/>
  <c r="Q2600" i="1"/>
  <c r="Y2600" i="1" s="1"/>
  <c r="Q2607" i="1"/>
  <c r="AA2607" i="1" s="1"/>
  <c r="Q2614" i="1"/>
  <c r="Y2614" i="1" s="1"/>
  <c r="Q2621" i="1"/>
  <c r="Z2621" i="1" s="1"/>
  <c r="Q2628" i="1"/>
  <c r="AA2628" i="1" s="1"/>
  <c r="Q2635" i="1"/>
  <c r="AA2635" i="1" s="1"/>
  <c r="Q2642" i="1"/>
  <c r="Z2642" i="1" s="1"/>
  <c r="Q2649" i="1"/>
  <c r="Y2649" i="1" s="1"/>
  <c r="Q2656" i="1"/>
  <c r="Y2656" i="1" s="1"/>
  <c r="Q2663" i="1"/>
  <c r="Y2663" i="1" s="1"/>
  <c r="Q2670" i="1"/>
  <c r="AA2670" i="1" s="1"/>
  <c r="Q2677" i="1"/>
  <c r="AA2677" i="1" s="1"/>
  <c r="Q2684" i="1"/>
  <c r="Y2684" i="1" s="1"/>
  <c r="Q2691" i="1"/>
  <c r="Z2691" i="1" s="1"/>
  <c r="O2726" i="1"/>
  <c r="O2768" i="1"/>
  <c r="O2775" i="1"/>
  <c r="O2782" i="1"/>
  <c r="O2789" i="1"/>
  <c r="O2796" i="1"/>
  <c r="O2803" i="1"/>
  <c r="O2810" i="1"/>
  <c r="O2817" i="1"/>
  <c r="Q2831" i="1"/>
  <c r="P2831" i="1"/>
  <c r="N2831" i="1"/>
  <c r="Q2838" i="1"/>
  <c r="P2838" i="1"/>
  <c r="N2838" i="1"/>
  <c r="Q2845" i="1"/>
  <c r="P2845" i="1"/>
  <c r="O2845" i="1"/>
  <c r="N2845" i="1"/>
  <c r="Y2883" i="1"/>
  <c r="X2883" i="1"/>
  <c r="AA2883" i="1"/>
  <c r="Z2883" i="1"/>
  <c r="AA2908" i="1"/>
  <c r="X2596" i="1"/>
  <c r="X2715" i="1"/>
  <c r="Y2890" i="1"/>
  <c r="X2890" i="1"/>
  <c r="AA2890" i="1"/>
  <c r="Z2890" i="1"/>
  <c r="X2915" i="1"/>
  <c r="P2992" i="1"/>
  <c r="Q2992" i="1"/>
  <c r="N2992" i="1"/>
  <c r="O2992" i="1"/>
  <c r="Y2596" i="1"/>
  <c r="X2729" i="1"/>
  <c r="Y2778" i="1"/>
  <c r="Y2785" i="1"/>
  <c r="Y2792" i="1"/>
  <c r="Y2799" i="1"/>
  <c r="Y2806" i="1"/>
  <c r="Y2813" i="1"/>
  <c r="Y2820" i="1"/>
  <c r="Y2897" i="1"/>
  <c r="X2897" i="1"/>
  <c r="AA2897" i="1"/>
  <c r="Z2897" i="1"/>
  <c r="AA2778" i="1"/>
  <c r="AA2785" i="1"/>
  <c r="AA2792" i="1"/>
  <c r="AA2799" i="1"/>
  <c r="AA2806" i="1"/>
  <c r="AA2813" i="1"/>
  <c r="O2827" i="1"/>
  <c r="N2827" i="1"/>
  <c r="O2834" i="1"/>
  <c r="O2831" i="1"/>
  <c r="N2834" i="1"/>
  <c r="O2841" i="1"/>
  <c r="O2838" i="1"/>
  <c r="N2841" i="1"/>
  <c r="AA2873" i="1"/>
  <c r="Y2904" i="1"/>
  <c r="X2904" i="1"/>
  <c r="AA2904" i="1"/>
  <c r="Z2904" i="1"/>
  <c r="AA2929" i="1"/>
  <c r="Z2960" i="1"/>
  <c r="Y2960" i="1"/>
  <c r="AA2960" i="1"/>
  <c r="X2960" i="1"/>
  <c r="P3006" i="1"/>
  <c r="Q3006" i="1"/>
  <c r="O3006" i="1"/>
  <c r="N3006" i="1"/>
  <c r="AA2712" i="1"/>
  <c r="AJ2712" i="1" s="1"/>
  <c r="O2722" i="1"/>
  <c r="Y2722" i="1" s="1"/>
  <c r="Y2848" i="1"/>
  <c r="X2848" i="1"/>
  <c r="AA2848" i="1"/>
  <c r="Z2848" i="1"/>
  <c r="X2880" i="1"/>
  <c r="Y2911" i="1"/>
  <c r="X2911" i="1"/>
  <c r="AA2911" i="1"/>
  <c r="Z2911" i="1"/>
  <c r="AA3114" i="1"/>
  <c r="Z3114" i="1"/>
  <c r="Y3114" i="1"/>
  <c r="X3114" i="1"/>
  <c r="Q2733" i="1"/>
  <c r="N2733" i="1"/>
  <c r="AA2887" i="1"/>
  <c r="Y2918" i="1"/>
  <c r="X2918" i="1"/>
  <c r="AA2918" i="1"/>
  <c r="Z2918" i="1"/>
  <c r="Z2932" i="1"/>
  <c r="Y2932" i="1"/>
  <c r="AA2932" i="1"/>
  <c r="P2978" i="1"/>
  <c r="Q2978" i="1"/>
  <c r="N2978" i="1"/>
  <c r="AJ3027" i="1"/>
  <c r="AJ3055" i="1"/>
  <c r="AA3104" i="1"/>
  <c r="Z3139" i="1"/>
  <c r="Y3139" i="1"/>
  <c r="X3139" i="1"/>
  <c r="AA3139" i="1"/>
  <c r="Z2946" i="1"/>
  <c r="Y2946" i="1"/>
  <c r="AA2946" i="1"/>
  <c r="X2946" i="1"/>
  <c r="Z2988" i="1"/>
  <c r="Y2988" i="1"/>
  <c r="AA2988" i="1"/>
  <c r="O2855" i="1"/>
  <c r="O2852" i="1"/>
  <c r="Z2852" i="1" s="1"/>
  <c r="Z2866" i="1"/>
  <c r="Y2943" i="1"/>
  <c r="X2943" i="1"/>
  <c r="AA2943" i="1"/>
  <c r="Z2953" i="1"/>
  <c r="Y2953" i="1"/>
  <c r="X2953" i="1"/>
  <c r="X2957" i="1"/>
  <c r="Z3016" i="1"/>
  <c r="AA3016" i="1"/>
  <c r="Y3016" i="1"/>
  <c r="N2855" i="1"/>
  <c r="X2932" i="1"/>
  <c r="O2939" i="1"/>
  <c r="N2939" i="1"/>
  <c r="X2981" i="1"/>
  <c r="Z3002" i="1"/>
  <c r="Y3002" i="1"/>
  <c r="AA3002" i="1"/>
  <c r="X3002" i="1"/>
  <c r="N2859" i="1"/>
  <c r="O2862" i="1"/>
  <c r="O2859" i="1"/>
  <c r="Z2967" i="1"/>
  <c r="Y2967" i="1"/>
  <c r="X2967" i="1"/>
  <c r="O2981" i="1"/>
  <c r="AA2981" i="1" s="1"/>
  <c r="Y2999" i="1"/>
  <c r="X2999" i="1"/>
  <c r="AA2999" i="1"/>
  <c r="Z3009" i="1"/>
  <c r="Y3009" i="1"/>
  <c r="X3009" i="1"/>
  <c r="AA3013" i="1"/>
  <c r="X3034" i="1"/>
  <c r="Y2852" i="1"/>
  <c r="P2859" i="1"/>
  <c r="N2862" i="1"/>
  <c r="O2967" i="1"/>
  <c r="AA2967" i="1" s="1"/>
  <c r="X2988" i="1"/>
  <c r="O2995" i="1"/>
  <c r="N2995" i="1"/>
  <c r="X3016" i="1"/>
  <c r="AA3020" i="1"/>
  <c r="X2866" i="1"/>
  <c r="O2869" i="1"/>
  <c r="AA2869" i="1" s="1"/>
  <c r="O2866" i="1"/>
  <c r="AA2866" i="1" s="1"/>
  <c r="P2936" i="1"/>
  <c r="Q2936" i="1"/>
  <c r="N2936" i="1"/>
  <c r="Z2943" i="1"/>
  <c r="P2950" i="1"/>
  <c r="Q2950" i="1"/>
  <c r="O2950" i="1"/>
  <c r="N2950" i="1"/>
  <c r="AA2953" i="1"/>
  <c r="X3020" i="1"/>
  <c r="AA3030" i="1"/>
  <c r="Z3030" i="1"/>
  <c r="Y3030" i="1"/>
  <c r="X3030" i="1"/>
  <c r="Z3076" i="1"/>
  <c r="Y3076" i="1"/>
  <c r="AA3107" i="1"/>
  <c r="Z3107" i="1"/>
  <c r="Y3107" i="1"/>
  <c r="Q3426" i="1"/>
  <c r="P3426" i="1"/>
  <c r="N3426" i="1"/>
  <c r="Q3454" i="1"/>
  <c r="P3454" i="1"/>
  <c r="N3454" i="1"/>
  <c r="Q3482" i="1"/>
  <c r="P3482" i="1"/>
  <c r="N3482" i="1"/>
  <c r="O2873" i="1"/>
  <c r="X2873" i="1" s="1"/>
  <c r="O2880" i="1"/>
  <c r="AA2880" i="1" s="1"/>
  <c r="O2887" i="1"/>
  <c r="X2887" i="1" s="1"/>
  <c r="O2894" i="1"/>
  <c r="X2894" i="1" s="1"/>
  <c r="O2901" i="1"/>
  <c r="Z2901" i="1" s="1"/>
  <c r="O2908" i="1"/>
  <c r="X2908" i="1" s="1"/>
  <c r="O2915" i="1"/>
  <c r="Z2915" i="1" s="1"/>
  <c r="O2922" i="1"/>
  <c r="X2922" i="1" s="1"/>
  <c r="O2929" i="1"/>
  <c r="Y2929" i="1" s="1"/>
  <c r="O2957" i="1"/>
  <c r="Y2957" i="1" s="1"/>
  <c r="O3013" i="1"/>
  <c r="Y3013" i="1" s="1"/>
  <c r="AA3037" i="1"/>
  <c r="Z3037" i="1"/>
  <c r="Y3037" i="1"/>
  <c r="X3037" i="1"/>
  <c r="AA3065" i="1"/>
  <c r="Z3065" i="1"/>
  <c r="Y3065" i="1"/>
  <c r="AI3128" i="1"/>
  <c r="AA3160" i="1"/>
  <c r="AI3041" i="1"/>
  <c r="AA3121" i="1"/>
  <c r="Z3121" i="1"/>
  <c r="Y3121" i="1"/>
  <c r="AA3135" i="1"/>
  <c r="Z3135" i="1"/>
  <c r="Y3135" i="1"/>
  <c r="X3135" i="1"/>
  <c r="AA3044" i="1"/>
  <c r="Z3044" i="1"/>
  <c r="Y3044" i="1"/>
  <c r="X3044" i="1"/>
  <c r="Z3069" i="1"/>
  <c r="AJ3069" i="1" s="1"/>
  <c r="Y3069" i="1"/>
  <c r="AI3069" i="1" s="1"/>
  <c r="X3076" i="1"/>
  <c r="X3079" i="1"/>
  <c r="X3107" i="1"/>
  <c r="AA3128" i="1"/>
  <c r="Z3128" i="1"/>
  <c r="AJ3128" i="1" s="1"/>
  <c r="Y3128" i="1"/>
  <c r="AH3128" i="1" s="1"/>
  <c r="Z3132" i="1"/>
  <c r="Y3132" i="1"/>
  <c r="X3132" i="1"/>
  <c r="AA3132" i="1"/>
  <c r="AA3149" i="1"/>
  <c r="Z3149" i="1"/>
  <c r="Y3149" i="1"/>
  <c r="X3149" i="1"/>
  <c r="Q2971" i="1"/>
  <c r="Z2971" i="1" s="1"/>
  <c r="N2974" i="1"/>
  <c r="N2985" i="1"/>
  <c r="X3048" i="1"/>
  <c r="AA3072" i="1"/>
  <c r="AJ3072" i="1" s="1"/>
  <c r="Z3072" i="1"/>
  <c r="AH3072" i="1" s="1"/>
  <c r="AA3076" i="1"/>
  <c r="Z3090" i="1"/>
  <c r="Y3090" i="1"/>
  <c r="AA3090" i="1"/>
  <c r="X3090" i="1"/>
  <c r="AA3093" i="1"/>
  <c r="Z3093" i="1"/>
  <c r="AJ3093" i="1" s="1"/>
  <c r="Y3093" i="1"/>
  <c r="AK3093" i="1" s="1"/>
  <c r="Z3146" i="1"/>
  <c r="Y3146" i="1"/>
  <c r="X3146" i="1"/>
  <c r="N2964" i="1"/>
  <c r="O2985" i="1"/>
  <c r="AA3023" i="1"/>
  <c r="Z3023" i="1"/>
  <c r="Y3023" i="1"/>
  <c r="X3023" i="1"/>
  <c r="AA3051" i="1"/>
  <c r="Z3051" i="1"/>
  <c r="Y3051" i="1"/>
  <c r="X3051" i="1"/>
  <c r="X3065" i="1"/>
  <c r="AA3100" i="1"/>
  <c r="AI3100" i="1" s="1"/>
  <c r="Z3100" i="1"/>
  <c r="AJ3100" i="1" s="1"/>
  <c r="Y3100" i="1"/>
  <c r="AK3100" i="1" s="1"/>
  <c r="AA3055" i="1"/>
  <c r="AA3058" i="1"/>
  <c r="AI3058" i="1" s="1"/>
  <c r="Z3058" i="1"/>
  <c r="AJ3058" i="1" s="1"/>
  <c r="Y3058" i="1"/>
  <c r="AK3058" i="1" s="1"/>
  <c r="X3121" i="1"/>
  <c r="AA3142" i="1"/>
  <c r="Z3142" i="1"/>
  <c r="Y3142" i="1"/>
  <c r="X3142" i="1"/>
  <c r="Z3083" i="1"/>
  <c r="Y3083" i="1"/>
  <c r="Z3104" i="1"/>
  <c r="Y3104" i="1"/>
  <c r="X3104" i="1"/>
  <c r="Z3118" i="1"/>
  <c r="Y3118" i="1"/>
  <c r="X3118" i="1"/>
  <c r="AA3174" i="1"/>
  <c r="AA3202" i="1"/>
  <c r="Q3391" i="1"/>
  <c r="P3391" i="1"/>
  <c r="N3391" i="1"/>
  <c r="Z3027" i="1"/>
  <c r="AH3027" i="1" s="1"/>
  <c r="Y3027" i="1"/>
  <c r="AK3027" i="1" s="1"/>
  <c r="Z3034" i="1"/>
  <c r="Y3034" i="1"/>
  <c r="Z3041" i="1"/>
  <c r="AH3041" i="1" s="1"/>
  <c r="Y3041" i="1"/>
  <c r="AK3041" i="1" s="1"/>
  <c r="Z3048" i="1"/>
  <c r="Y3048" i="1"/>
  <c r="Z3055" i="1"/>
  <c r="AH3055" i="1" s="1"/>
  <c r="Y3055" i="1"/>
  <c r="AI3055" i="1" s="1"/>
  <c r="AA3086" i="1"/>
  <c r="Z3086" i="1"/>
  <c r="AJ3086" i="1" s="1"/>
  <c r="Z3160" i="1"/>
  <c r="Y3160" i="1"/>
  <c r="X3160" i="1"/>
  <c r="AA3163" i="1"/>
  <c r="Z3163" i="1"/>
  <c r="Y3163" i="1"/>
  <c r="X3163" i="1"/>
  <c r="AA3191" i="1"/>
  <c r="AA3219" i="1"/>
  <c r="Z3020" i="1"/>
  <c r="Y3020" i="1"/>
  <c r="AA3079" i="1"/>
  <c r="Z3079" i="1"/>
  <c r="X3083" i="1"/>
  <c r="Z3097" i="1"/>
  <c r="Y3097" i="1"/>
  <c r="X3097" i="1"/>
  <c r="Z3111" i="1"/>
  <c r="Y3111" i="1"/>
  <c r="X3111" i="1"/>
  <c r="Z3125" i="1"/>
  <c r="Y3125" i="1"/>
  <c r="X3125" i="1"/>
  <c r="Z3153" i="1"/>
  <c r="Y3153" i="1"/>
  <c r="X3153" i="1"/>
  <c r="AA3156" i="1"/>
  <c r="Z3156" i="1"/>
  <c r="Y3156" i="1"/>
  <c r="X3156" i="1"/>
  <c r="AA3188" i="1"/>
  <c r="AA3216" i="1"/>
  <c r="AA3184" i="1"/>
  <c r="AA3212" i="1"/>
  <c r="Z3237" i="1"/>
  <c r="AA3247" i="1"/>
  <c r="AA3303" i="1"/>
  <c r="N3345" i="1"/>
  <c r="O3342" i="1"/>
  <c r="O3345" i="1"/>
  <c r="X3170" i="1"/>
  <c r="X3177" i="1"/>
  <c r="X3184" i="1"/>
  <c r="X3191" i="1"/>
  <c r="X3198" i="1"/>
  <c r="X3205" i="1"/>
  <c r="X3212" i="1"/>
  <c r="X3219" i="1"/>
  <c r="AA3233" i="1"/>
  <c r="Z3233" i="1"/>
  <c r="Y3233" i="1"/>
  <c r="X3233" i="1"/>
  <c r="Z3338" i="1"/>
  <c r="Q3377" i="1"/>
  <c r="P3377" i="1"/>
  <c r="N3377" i="1"/>
  <c r="Q3419" i="1"/>
  <c r="P3419" i="1"/>
  <c r="N3419" i="1"/>
  <c r="Q3447" i="1"/>
  <c r="P3447" i="1"/>
  <c r="N3447" i="1"/>
  <c r="Q3475" i="1"/>
  <c r="P3475" i="1"/>
  <c r="N3475" i="1"/>
  <c r="Q3503" i="1"/>
  <c r="P3503" i="1"/>
  <c r="N3503" i="1"/>
  <c r="X3167" i="1"/>
  <c r="Y3170" i="1"/>
  <c r="X3174" i="1"/>
  <c r="Y3177" i="1"/>
  <c r="X3181" i="1"/>
  <c r="Y3184" i="1"/>
  <c r="X3188" i="1"/>
  <c r="Y3191" i="1"/>
  <c r="X3195" i="1"/>
  <c r="Y3198" i="1"/>
  <c r="X3202" i="1"/>
  <c r="Y3205" i="1"/>
  <c r="X3209" i="1"/>
  <c r="Y3212" i="1"/>
  <c r="X3216" i="1"/>
  <c r="Y3219" i="1"/>
  <c r="AA3279" i="1"/>
  <c r="AA3289" i="1"/>
  <c r="AA3324" i="1"/>
  <c r="Y3167" i="1"/>
  <c r="Z3170" i="1"/>
  <c r="Y3174" i="1"/>
  <c r="Z3177" i="1"/>
  <c r="Y3181" i="1"/>
  <c r="Z3184" i="1"/>
  <c r="Y3188" i="1"/>
  <c r="Z3191" i="1"/>
  <c r="Y3195" i="1"/>
  <c r="Z3198" i="1"/>
  <c r="Y3202" i="1"/>
  <c r="Z3205" i="1"/>
  <c r="Y3209" i="1"/>
  <c r="Z3212" i="1"/>
  <c r="Y3216" i="1"/>
  <c r="Z3219" i="1"/>
  <c r="N3223" i="1"/>
  <c r="O3226" i="1"/>
  <c r="O3223" i="1"/>
  <c r="Y3230" i="1"/>
  <c r="AA3254" i="1"/>
  <c r="AA3310" i="1"/>
  <c r="Q3363" i="1"/>
  <c r="N3363" i="1"/>
  <c r="P3363" i="1"/>
  <c r="Q3412" i="1"/>
  <c r="P3412" i="1"/>
  <c r="N3412" i="1"/>
  <c r="Q3440" i="1"/>
  <c r="P3440" i="1"/>
  <c r="N3440" i="1"/>
  <c r="Q3468" i="1"/>
  <c r="P3468" i="1"/>
  <c r="N3468" i="1"/>
  <c r="Q3496" i="1"/>
  <c r="P3496" i="1"/>
  <c r="N3496" i="1"/>
  <c r="Z3167" i="1"/>
  <c r="Z3174" i="1"/>
  <c r="Z3181" i="1"/>
  <c r="Z3188" i="1"/>
  <c r="Z3195" i="1"/>
  <c r="Z3202" i="1"/>
  <c r="Z3209" i="1"/>
  <c r="Z3216" i="1"/>
  <c r="N3226" i="1"/>
  <c r="AA3275" i="1"/>
  <c r="AA3321" i="1"/>
  <c r="AA3240" i="1"/>
  <c r="Z3240" i="1"/>
  <c r="Y3240" i="1"/>
  <c r="X3240" i="1"/>
  <c r="Y3317" i="1"/>
  <c r="Z3331" i="1"/>
  <c r="O3373" i="1"/>
  <c r="O3370" i="1"/>
  <c r="N3373" i="1"/>
  <c r="Q3405" i="1"/>
  <c r="P3405" i="1"/>
  <c r="N3405" i="1"/>
  <c r="Q3433" i="1"/>
  <c r="P3433" i="1"/>
  <c r="N3433" i="1"/>
  <c r="Q3461" i="1"/>
  <c r="P3461" i="1"/>
  <c r="N3461" i="1"/>
  <c r="Q3489" i="1"/>
  <c r="P3489" i="1"/>
  <c r="N3489" i="1"/>
  <c r="AA3251" i="1"/>
  <c r="AA3261" i="1"/>
  <c r="AA3317" i="1"/>
  <c r="N3335" i="1"/>
  <c r="O3366" i="1"/>
  <c r="O3363" i="1"/>
  <c r="N3366" i="1"/>
  <c r="Q3370" i="1"/>
  <c r="N3370" i="1"/>
  <c r="O3387" i="1"/>
  <c r="O3384" i="1"/>
  <c r="N3387" i="1"/>
  <c r="O3401" i="1"/>
  <c r="O3398" i="1"/>
  <c r="N3401" i="1"/>
  <c r="X3247" i="1"/>
  <c r="X3254" i="1"/>
  <c r="X3261" i="1"/>
  <c r="X3268" i="1"/>
  <c r="X3275" i="1"/>
  <c r="X3282" i="1"/>
  <c r="X3289" i="1"/>
  <c r="X3296" i="1"/>
  <c r="X3303" i="1"/>
  <c r="X3310" i="1"/>
  <c r="X3317" i="1"/>
  <c r="X3324" i="1"/>
  <c r="X3352" i="1"/>
  <c r="P3370" i="1"/>
  <c r="Y3247" i="1"/>
  <c r="Y3254" i="1"/>
  <c r="Y3261" i="1"/>
  <c r="Y3268" i="1"/>
  <c r="Y3275" i="1"/>
  <c r="Y3282" i="1"/>
  <c r="Y3289" i="1"/>
  <c r="Y3296" i="1"/>
  <c r="Y3303" i="1"/>
  <c r="N3342" i="1"/>
  <c r="O3408" i="1"/>
  <c r="O3405" i="1"/>
  <c r="N3408" i="1"/>
  <c r="O3415" i="1"/>
  <c r="O3412" i="1"/>
  <c r="N3415" i="1"/>
  <c r="O3422" i="1"/>
  <c r="O3419" i="1"/>
  <c r="N3422" i="1"/>
  <c r="O3429" i="1"/>
  <c r="O3426" i="1"/>
  <c r="N3429" i="1"/>
  <c r="O3436" i="1"/>
  <c r="O3433" i="1"/>
  <c r="N3436" i="1"/>
  <c r="O3443" i="1"/>
  <c r="O3440" i="1"/>
  <c r="N3443" i="1"/>
  <c r="O3450" i="1"/>
  <c r="O3447" i="1"/>
  <c r="N3450" i="1"/>
  <c r="O3457" i="1"/>
  <c r="O3454" i="1"/>
  <c r="N3457" i="1"/>
  <c r="O3464" i="1"/>
  <c r="O3461" i="1"/>
  <c r="N3464" i="1"/>
  <c r="O3471" i="1"/>
  <c r="O3468" i="1"/>
  <c r="N3471" i="1"/>
  <c r="O3478" i="1"/>
  <c r="O3475" i="1"/>
  <c r="N3478" i="1"/>
  <c r="O3485" i="1"/>
  <c r="O3482" i="1"/>
  <c r="N3485" i="1"/>
  <c r="O3492" i="1"/>
  <c r="O3489" i="1"/>
  <c r="N3492" i="1"/>
  <c r="O3499" i="1"/>
  <c r="O3496" i="1"/>
  <c r="N3499" i="1"/>
  <c r="O3506" i="1"/>
  <c r="O3503" i="1"/>
  <c r="N3506" i="1"/>
  <c r="Z3247" i="1"/>
  <c r="Z3254" i="1"/>
  <c r="Z3261" i="1"/>
  <c r="Z3268" i="1"/>
  <c r="Z3275" i="1"/>
  <c r="Z3282" i="1"/>
  <c r="Z3289" i="1"/>
  <c r="Z3296" i="1"/>
  <c r="Z3303" i="1"/>
  <c r="Z3310" i="1"/>
  <c r="Z3317" i="1"/>
  <c r="Z3324" i="1"/>
  <c r="X3331" i="1"/>
  <c r="Q3335" i="1"/>
  <c r="Q3384" i="1"/>
  <c r="P3384" i="1"/>
  <c r="N3384" i="1"/>
  <c r="Q3398" i="1"/>
  <c r="P3398" i="1"/>
  <c r="N3398" i="1"/>
  <c r="O3331" i="1"/>
  <c r="Y3331" i="1" s="1"/>
  <c r="P3342" i="1"/>
  <c r="N3349" i="1"/>
  <c r="O3359" i="1"/>
  <c r="Y3359" i="1" s="1"/>
  <c r="O3380" i="1"/>
  <c r="O3377" i="1"/>
  <c r="N3380" i="1"/>
  <c r="O3394" i="1"/>
  <c r="O3391" i="1"/>
  <c r="N3394" i="1"/>
  <c r="Q3342" i="1"/>
  <c r="Y3352" i="1"/>
  <c r="O3230" i="1"/>
  <c r="AA3230" i="1" s="1"/>
  <c r="O3237" i="1"/>
  <c r="Y3237" i="1" s="1"/>
  <c r="O3244" i="1"/>
  <c r="AA3244" i="1" s="1"/>
  <c r="O3251" i="1"/>
  <c r="X3251" i="1" s="1"/>
  <c r="O3258" i="1"/>
  <c r="AA3258" i="1" s="1"/>
  <c r="O3265" i="1"/>
  <c r="AA3265" i="1" s="1"/>
  <c r="O3272" i="1"/>
  <c r="X3272" i="1" s="1"/>
  <c r="O3279" i="1"/>
  <c r="X3279" i="1" s="1"/>
  <c r="O3286" i="1"/>
  <c r="Z3286" i="1" s="1"/>
  <c r="O3293" i="1"/>
  <c r="AA3293" i="1" s="1"/>
  <c r="O3300" i="1"/>
  <c r="X3300" i="1" s="1"/>
  <c r="O3307" i="1"/>
  <c r="X3307" i="1" s="1"/>
  <c r="O3314" i="1"/>
  <c r="X3314" i="1" s="1"/>
  <c r="O3321" i="1"/>
  <c r="X3321" i="1" s="1"/>
  <c r="O3328" i="1"/>
  <c r="AA3328" i="1" s="1"/>
  <c r="O3338" i="1"/>
  <c r="X3338" i="1" s="1"/>
  <c r="P3349" i="1"/>
  <c r="Z3352" i="1"/>
  <c r="N3356" i="1"/>
  <c r="N27" i="1"/>
  <c r="O27" i="1"/>
  <c r="N24" i="1"/>
  <c r="E5" i="2"/>
  <c r="AK2316" i="1" l="1"/>
  <c r="AH1123" i="1"/>
  <c r="AK1123" i="1"/>
  <c r="AJ1123" i="1"/>
  <c r="AI1123" i="1"/>
  <c r="AH1095" i="1"/>
  <c r="AK1095" i="1"/>
  <c r="AJ1095" i="1"/>
  <c r="AI1095" i="1"/>
  <c r="AM1368" i="1"/>
  <c r="Z3471" i="1"/>
  <c r="Y3471" i="1"/>
  <c r="X3471" i="1"/>
  <c r="AA3471" i="1"/>
  <c r="Z3401" i="1"/>
  <c r="X3401" i="1"/>
  <c r="AA3401" i="1"/>
  <c r="Y3401" i="1"/>
  <c r="Y3244" i="1"/>
  <c r="AH3209" i="1"/>
  <c r="AK3209" i="1"/>
  <c r="AJ3209" i="1"/>
  <c r="AI3209" i="1"/>
  <c r="Y3475" i="1"/>
  <c r="X3475" i="1"/>
  <c r="AA3475" i="1"/>
  <c r="Z3475" i="1"/>
  <c r="AJ3107" i="1"/>
  <c r="AH3107" i="1"/>
  <c r="AK3107" i="1"/>
  <c r="AI3107" i="1"/>
  <c r="Z3279" i="1"/>
  <c r="AH3279" i="1" s="1"/>
  <c r="Y3384" i="1"/>
  <c r="AA3384" i="1"/>
  <c r="Z3384" i="1"/>
  <c r="X3384" i="1"/>
  <c r="Y3321" i="1"/>
  <c r="AI3321" i="1" s="1"/>
  <c r="Y3293" i="1"/>
  <c r="Y3265" i="1"/>
  <c r="Z3464" i="1"/>
  <c r="Y3464" i="1"/>
  <c r="X3464" i="1"/>
  <c r="AA3464" i="1"/>
  <c r="Z3408" i="1"/>
  <c r="Y3408" i="1"/>
  <c r="X3408" i="1"/>
  <c r="AA3408" i="1"/>
  <c r="X3293" i="1"/>
  <c r="X3265" i="1"/>
  <c r="Y3338" i="1"/>
  <c r="AI3338" i="1" s="1"/>
  <c r="AH3275" i="1"/>
  <c r="AK3275" i="1"/>
  <c r="AJ3275" i="1"/>
  <c r="AI3275" i="1"/>
  <c r="Z3387" i="1"/>
  <c r="X3387" i="1"/>
  <c r="AA3387" i="1"/>
  <c r="Y3387" i="1"/>
  <c r="AA3335" i="1"/>
  <c r="Y3335" i="1"/>
  <c r="X3335" i="1"/>
  <c r="Z3335" i="1"/>
  <c r="AA3286" i="1"/>
  <c r="Z3226" i="1"/>
  <c r="Y3226" i="1"/>
  <c r="X3226" i="1"/>
  <c r="AA3226" i="1"/>
  <c r="AA3331" i="1"/>
  <c r="X3230" i="1"/>
  <c r="Y3447" i="1"/>
  <c r="X3447" i="1"/>
  <c r="AA3447" i="1"/>
  <c r="Z3447" i="1"/>
  <c r="AH3170" i="1"/>
  <c r="AK3170" i="1"/>
  <c r="AJ3170" i="1"/>
  <c r="AI3170" i="1"/>
  <c r="AA3272" i="1"/>
  <c r="AJ3097" i="1"/>
  <c r="AK3097" i="1"/>
  <c r="AI3097" i="1"/>
  <c r="AH3097" i="1"/>
  <c r="Y2964" i="1"/>
  <c r="X2964" i="1"/>
  <c r="Z2964" i="1"/>
  <c r="AA2964" i="1"/>
  <c r="Z2974" i="1"/>
  <c r="Y2974" i="1"/>
  <c r="AA2974" i="1"/>
  <c r="X2974" i="1"/>
  <c r="Y3454" i="1"/>
  <c r="X3454" i="1"/>
  <c r="AA3454" i="1"/>
  <c r="Z3454" i="1"/>
  <c r="AK3128" i="1"/>
  <c r="AH3093" i="1"/>
  <c r="Y2936" i="1"/>
  <c r="X2936" i="1"/>
  <c r="Z2936" i="1"/>
  <c r="AA2936" i="1"/>
  <c r="Z2995" i="1"/>
  <c r="Y2995" i="1"/>
  <c r="X2995" i="1"/>
  <c r="AA2995" i="1"/>
  <c r="AK3069" i="1"/>
  <c r="AI3009" i="1"/>
  <c r="AJ3009" i="1"/>
  <c r="AH3009" i="1"/>
  <c r="AK3009" i="1"/>
  <c r="X2971" i="1"/>
  <c r="X2859" i="1"/>
  <c r="AA2859" i="1"/>
  <c r="Y2859" i="1"/>
  <c r="Z2859" i="1"/>
  <c r="Z2939" i="1"/>
  <c r="Y2939" i="1"/>
  <c r="X2939" i="1"/>
  <c r="AA2939" i="1"/>
  <c r="X2852" i="1"/>
  <c r="AI2946" i="1"/>
  <c r="AK2946" i="1"/>
  <c r="AH2946" i="1"/>
  <c r="AJ2946" i="1"/>
  <c r="AK3055" i="1"/>
  <c r="Y2887" i="1"/>
  <c r="AI2887" i="1" s="1"/>
  <c r="Z2880" i="1"/>
  <c r="Y3006" i="1"/>
  <c r="X3006" i="1"/>
  <c r="Z3006" i="1"/>
  <c r="AA3006" i="1"/>
  <c r="Z2929" i="1"/>
  <c r="Y2873" i="1"/>
  <c r="AI2873" i="1" s="1"/>
  <c r="Y2834" i="1"/>
  <c r="X2834" i="1"/>
  <c r="Z2834" i="1"/>
  <c r="AA2834" i="1"/>
  <c r="AK2890" i="1"/>
  <c r="AJ2890" i="1"/>
  <c r="AH2890" i="1"/>
  <c r="AI2890" i="1"/>
  <c r="X2838" i="1"/>
  <c r="AA2838" i="1"/>
  <c r="Y2838" i="1"/>
  <c r="Z2838" i="1"/>
  <c r="AK2925" i="1"/>
  <c r="AJ2925" i="1"/>
  <c r="AH2925" i="1"/>
  <c r="AI2925" i="1"/>
  <c r="X2869" i="1"/>
  <c r="AA2810" i="1"/>
  <c r="Y2810" i="1"/>
  <c r="Z2810" i="1"/>
  <c r="X2810" i="1"/>
  <c r="X2764" i="1"/>
  <c r="Z2764" i="1"/>
  <c r="AA2764" i="1"/>
  <c r="Y2764" i="1"/>
  <c r="AA2747" i="1"/>
  <c r="Y2747" i="1"/>
  <c r="Z2747" i="1"/>
  <c r="X2747" i="1"/>
  <c r="AA2719" i="1"/>
  <c r="Z2719" i="1"/>
  <c r="Y2719" i="1"/>
  <c r="X2719" i="1"/>
  <c r="Y2642" i="1"/>
  <c r="AA2775" i="1"/>
  <c r="Y2775" i="1"/>
  <c r="Z2775" i="1"/>
  <c r="X2775" i="1"/>
  <c r="X2901" i="1"/>
  <c r="X2701" i="1"/>
  <c r="AA2701" i="1"/>
  <c r="Z2701" i="1"/>
  <c r="Y2701" i="1"/>
  <c r="AA2642" i="1"/>
  <c r="AA2691" i="1"/>
  <c r="Y2677" i="1"/>
  <c r="Y2607" i="1"/>
  <c r="Y2537" i="1"/>
  <c r="AA2467" i="1"/>
  <c r="Z2467" i="1"/>
  <c r="Y2467" i="1"/>
  <c r="X2467" i="1"/>
  <c r="AA2439" i="1"/>
  <c r="Z2439" i="1"/>
  <c r="Y2439" i="1"/>
  <c r="X2439" i="1"/>
  <c r="AA2411" i="1"/>
  <c r="Z2411" i="1"/>
  <c r="Y2411" i="1"/>
  <c r="X2411" i="1"/>
  <c r="AK2603" i="1"/>
  <c r="AJ2603" i="1"/>
  <c r="AH2603" i="1"/>
  <c r="AI2603" i="1"/>
  <c r="X2677" i="1"/>
  <c r="AA2516" i="1"/>
  <c r="X2516" i="1"/>
  <c r="Y2516" i="1"/>
  <c r="Z2516" i="1"/>
  <c r="AH2712" i="1"/>
  <c r="Y2568" i="1"/>
  <c r="X2568" i="1"/>
  <c r="AA2568" i="1"/>
  <c r="Z2568" i="1"/>
  <c r="Y2512" i="1"/>
  <c r="X2512" i="1"/>
  <c r="AA2512" i="1"/>
  <c r="Z2512" i="1"/>
  <c r="X2565" i="1"/>
  <c r="Z2470" i="1"/>
  <c r="AH2470" i="1" s="1"/>
  <c r="AK2624" i="1"/>
  <c r="AJ2624" i="1"/>
  <c r="AI2624" i="1"/>
  <c r="AH2624" i="1"/>
  <c r="AA2470" i="1"/>
  <c r="AI2337" i="1"/>
  <c r="AK2337" i="1"/>
  <c r="AJ2337" i="1"/>
  <c r="AH2337" i="1"/>
  <c r="AA2313" i="1"/>
  <c r="Y2313" i="1"/>
  <c r="X2313" i="1"/>
  <c r="Z2313" i="1"/>
  <c r="Z2358" i="1"/>
  <c r="Y2316" i="1"/>
  <c r="AH2316" i="1" s="1"/>
  <c r="AI2274" i="1"/>
  <c r="AK2274" i="1"/>
  <c r="AJ2274" i="1"/>
  <c r="AH2274" i="1"/>
  <c r="Z2246" i="1"/>
  <c r="AA2369" i="1"/>
  <c r="Y2369" i="1"/>
  <c r="X2369" i="1"/>
  <c r="Z2369" i="1"/>
  <c r="AA2264" i="1"/>
  <c r="Y2264" i="1"/>
  <c r="X2264" i="1"/>
  <c r="Z2264" i="1"/>
  <c r="AA2204" i="1"/>
  <c r="Z2204" i="1"/>
  <c r="Y2204" i="1"/>
  <c r="X2204" i="1"/>
  <c r="AA2176" i="1"/>
  <c r="Z2176" i="1"/>
  <c r="Y2176" i="1"/>
  <c r="X2176" i="1"/>
  <c r="AA2148" i="1"/>
  <c r="Z2148" i="1"/>
  <c r="Y2148" i="1"/>
  <c r="X2148" i="1"/>
  <c r="AA2120" i="1"/>
  <c r="Z2120" i="1"/>
  <c r="Y2120" i="1"/>
  <c r="X2120" i="1"/>
  <c r="AA2092" i="1"/>
  <c r="Y2092" i="1"/>
  <c r="X2092" i="1"/>
  <c r="Z2092" i="1"/>
  <c r="AA2064" i="1"/>
  <c r="Y2064" i="1"/>
  <c r="X2064" i="1"/>
  <c r="Z2064" i="1"/>
  <c r="Y2043" i="1"/>
  <c r="X2043" i="1"/>
  <c r="AA2043" i="1"/>
  <c r="Z2043" i="1"/>
  <c r="Y1973" i="1"/>
  <c r="AA1973" i="1"/>
  <c r="X1973" i="1"/>
  <c r="Z1973" i="1"/>
  <c r="Y2015" i="1"/>
  <c r="X2015" i="1"/>
  <c r="AA2015" i="1"/>
  <c r="Z2015" i="1"/>
  <c r="AH1956" i="1"/>
  <c r="AK1956" i="1"/>
  <c r="AI1956" i="1"/>
  <c r="AJ1956" i="1"/>
  <c r="AH1928" i="1"/>
  <c r="AK1928" i="1"/>
  <c r="AI1928" i="1"/>
  <c r="AJ1928" i="1"/>
  <c r="AH1900" i="1"/>
  <c r="AK1900" i="1"/>
  <c r="AI1900" i="1"/>
  <c r="AJ1900" i="1"/>
  <c r="AH1872" i="1"/>
  <c r="AK1872" i="1"/>
  <c r="AI1872" i="1"/>
  <c r="AJ1872" i="1"/>
  <c r="AH1844" i="1"/>
  <c r="AK1844" i="1"/>
  <c r="AI1844" i="1"/>
  <c r="AJ1844" i="1"/>
  <c r="AH1816" i="1"/>
  <c r="AK1816" i="1"/>
  <c r="AI1816" i="1"/>
  <c r="AJ1816" i="1"/>
  <c r="AH1959" i="1"/>
  <c r="AK1959" i="1"/>
  <c r="AI1959" i="1"/>
  <c r="AJ1959" i="1"/>
  <c r="AH1903" i="1"/>
  <c r="AK1903" i="1"/>
  <c r="AI1903" i="1"/>
  <c r="AJ1903" i="1"/>
  <c r="AH1847" i="1"/>
  <c r="AK1847" i="1"/>
  <c r="AI1847" i="1"/>
  <c r="AJ1847" i="1"/>
  <c r="Y2036" i="1"/>
  <c r="X2036" i="1"/>
  <c r="AA2036" i="1"/>
  <c r="Z2036" i="1"/>
  <c r="AJ1718" i="1"/>
  <c r="Y1987" i="1"/>
  <c r="AA1987" i="1"/>
  <c r="Z1987" i="1"/>
  <c r="X1987" i="1"/>
  <c r="AK1686" i="1"/>
  <c r="AJ1686" i="1"/>
  <c r="AI1686" i="1"/>
  <c r="AH1686" i="1"/>
  <c r="AK1781" i="1"/>
  <c r="AI1781" i="1"/>
  <c r="AJ1781" i="1"/>
  <c r="AH1781" i="1"/>
  <c r="AK1718" i="1"/>
  <c r="AI1648" i="1"/>
  <c r="AH1648" i="1"/>
  <c r="AK1648" i="1"/>
  <c r="AJ1648" i="1"/>
  <c r="AI1620" i="1"/>
  <c r="AH1620" i="1"/>
  <c r="AK1620" i="1"/>
  <c r="AJ1620" i="1"/>
  <c r="AI1592" i="1"/>
  <c r="AH1592" i="1"/>
  <c r="AK1592" i="1"/>
  <c r="AJ1592" i="1"/>
  <c r="AI1564" i="1"/>
  <c r="AH1564" i="1"/>
  <c r="AK1564" i="1"/>
  <c r="AJ1564" i="1"/>
  <c r="AI1536" i="1"/>
  <c r="AH1536" i="1"/>
  <c r="AK1536" i="1"/>
  <c r="AJ1536" i="1"/>
  <c r="AK1760" i="1"/>
  <c r="AI1760" i="1"/>
  <c r="AH1760" i="1"/>
  <c r="AJ1760" i="1"/>
  <c r="AK1728" i="1"/>
  <c r="AH1728" i="1"/>
  <c r="AJ1728" i="1"/>
  <c r="AI1728" i="1"/>
  <c r="AI1623" i="1"/>
  <c r="AH1623" i="1"/>
  <c r="AK1623" i="1"/>
  <c r="AJ1623" i="1"/>
  <c r="AI1567" i="1"/>
  <c r="AH1567" i="1"/>
  <c r="AK1567" i="1"/>
  <c r="AJ1567" i="1"/>
  <c r="AK1753" i="1"/>
  <c r="AI1753" i="1"/>
  <c r="AJ1753" i="1"/>
  <c r="AH1753" i="1"/>
  <c r="AK1735" i="1"/>
  <c r="AI1735" i="1"/>
  <c r="AH1735" i="1"/>
  <c r="AJ1735" i="1"/>
  <c r="AH1690" i="1"/>
  <c r="AI1501" i="1"/>
  <c r="AH1501" i="1"/>
  <c r="AK1501" i="1"/>
  <c r="AJ1501" i="1"/>
  <c r="AK1452" i="1"/>
  <c r="AJ1452" i="1"/>
  <c r="AI1452" i="1"/>
  <c r="AH1452" i="1"/>
  <c r="AI1504" i="1"/>
  <c r="AH1504" i="1"/>
  <c r="AK1504" i="1"/>
  <c r="AJ1504" i="1"/>
  <c r="AA1329" i="1"/>
  <c r="Z1329" i="1"/>
  <c r="Y1329" i="1"/>
  <c r="X1329" i="1"/>
  <c r="AA1273" i="1"/>
  <c r="Z1273" i="1"/>
  <c r="Y1273" i="1"/>
  <c r="X1273" i="1"/>
  <c r="AA1217" i="1"/>
  <c r="Z1217" i="1"/>
  <c r="Y1217" i="1"/>
  <c r="X1217" i="1"/>
  <c r="AJ1704" i="1"/>
  <c r="AH1336" i="1"/>
  <c r="AA1312" i="1"/>
  <c r="AA1256" i="1"/>
  <c r="AA1221" i="1"/>
  <c r="AA1193" i="1"/>
  <c r="AA1130" i="1"/>
  <c r="AH1382" i="1"/>
  <c r="AH1480" i="1"/>
  <c r="AK1480" i="1"/>
  <c r="AJ1480" i="1"/>
  <c r="AI1480" i="1"/>
  <c r="AJ1389" i="1"/>
  <c r="AK1389" i="1"/>
  <c r="AH1389" i="1"/>
  <c r="AI1389" i="1"/>
  <c r="AJ1347" i="1"/>
  <c r="AA1277" i="1"/>
  <c r="X1158" i="1"/>
  <c r="Y1130" i="1"/>
  <c r="AH1130" i="1" s="1"/>
  <c r="Y1102" i="1"/>
  <c r="AI1102" i="1" s="1"/>
  <c r="AJ1392" i="1"/>
  <c r="AA1326" i="1"/>
  <c r="AA1270" i="1"/>
  <c r="AA1228" i="1"/>
  <c r="AA1200" i="1"/>
  <c r="AA1172" i="1"/>
  <c r="AI1368" i="1"/>
  <c r="AM1371" i="1" s="1"/>
  <c r="AH1350" i="1"/>
  <c r="X1291" i="1"/>
  <c r="X1144" i="1"/>
  <c r="AA1151" i="1"/>
  <c r="X1098" i="1"/>
  <c r="AK1067" i="1"/>
  <c r="AJ1067" i="1"/>
  <c r="AI1067" i="1"/>
  <c r="AH1067" i="1"/>
  <c r="AK1039" i="1"/>
  <c r="AJ1039" i="1"/>
  <c r="AI1039" i="1"/>
  <c r="AH1039" i="1"/>
  <c r="AK1011" i="1"/>
  <c r="AJ1011" i="1"/>
  <c r="AI1011" i="1"/>
  <c r="AM1014" i="1" s="1"/>
  <c r="AH1011" i="1"/>
  <c r="AK983" i="1"/>
  <c r="AJ983" i="1"/>
  <c r="AI983" i="1"/>
  <c r="AH983" i="1"/>
  <c r="AK955" i="1"/>
  <c r="AJ955" i="1"/>
  <c r="AI955" i="1"/>
  <c r="AH955" i="1"/>
  <c r="AI1091" i="1"/>
  <c r="AH1014" i="1"/>
  <c r="Z1151" i="1"/>
  <c r="AH1151" i="1" s="1"/>
  <c r="AH1049" i="1"/>
  <c r="AH1021" i="1"/>
  <c r="AH972" i="1"/>
  <c r="AK944" i="1"/>
  <c r="AA832" i="1"/>
  <c r="Z832" i="1"/>
  <c r="Y832" i="1"/>
  <c r="X832" i="1"/>
  <c r="AA804" i="1"/>
  <c r="Z804" i="1"/>
  <c r="Y804" i="1"/>
  <c r="X804" i="1"/>
  <c r="AA776" i="1"/>
  <c r="Z776" i="1"/>
  <c r="Y776" i="1"/>
  <c r="X776" i="1"/>
  <c r="AA748" i="1"/>
  <c r="Z748" i="1"/>
  <c r="Y748" i="1"/>
  <c r="X748" i="1"/>
  <c r="AA720" i="1"/>
  <c r="Z720" i="1"/>
  <c r="Y720" i="1"/>
  <c r="X720" i="1"/>
  <c r="AA692" i="1"/>
  <c r="Z692" i="1"/>
  <c r="Y692" i="1"/>
  <c r="X692" i="1"/>
  <c r="AJ1007" i="1"/>
  <c r="AK874" i="1"/>
  <c r="AJ874" i="1"/>
  <c r="AI874" i="1"/>
  <c r="AH874" i="1"/>
  <c r="AH1084" i="1"/>
  <c r="AH1042" i="1"/>
  <c r="AH986" i="1"/>
  <c r="AK888" i="1"/>
  <c r="AJ888" i="1"/>
  <c r="AI888" i="1"/>
  <c r="AH888" i="1"/>
  <c r="AH951" i="1"/>
  <c r="AK920" i="1"/>
  <c r="AJ920" i="1"/>
  <c r="AI920" i="1"/>
  <c r="AH920" i="1"/>
  <c r="AK881" i="1"/>
  <c r="AJ881" i="1"/>
  <c r="AI881" i="1"/>
  <c r="AH881" i="1"/>
  <c r="Z650" i="1"/>
  <c r="Y650" i="1"/>
  <c r="X650" i="1"/>
  <c r="AA650" i="1"/>
  <c r="AA584" i="1"/>
  <c r="Y584" i="1"/>
  <c r="X584" i="1"/>
  <c r="Z584" i="1"/>
  <c r="Z629" i="1"/>
  <c r="Y629" i="1"/>
  <c r="X629" i="1"/>
  <c r="AA629" i="1"/>
  <c r="AA689" i="1"/>
  <c r="Y689" i="1"/>
  <c r="X689" i="1"/>
  <c r="Z689" i="1"/>
  <c r="Z657" i="1"/>
  <c r="Y657" i="1"/>
  <c r="X657" i="1"/>
  <c r="AA657" i="1"/>
  <c r="Z671" i="1"/>
  <c r="Y671" i="1"/>
  <c r="X671" i="1"/>
  <c r="AA671" i="1"/>
  <c r="AA605" i="1"/>
  <c r="Y605" i="1"/>
  <c r="X605" i="1"/>
  <c r="Z605" i="1"/>
  <c r="AA559" i="1"/>
  <c r="Z559" i="1"/>
  <c r="Y559" i="1"/>
  <c r="X559" i="1"/>
  <c r="AA531" i="1"/>
  <c r="Z531" i="1"/>
  <c r="Y531" i="1"/>
  <c r="X531" i="1"/>
  <c r="AA503" i="1"/>
  <c r="Z503" i="1"/>
  <c r="Y503" i="1"/>
  <c r="X503" i="1"/>
  <c r="AA475" i="1"/>
  <c r="Z475" i="1"/>
  <c r="Y475" i="1"/>
  <c r="X475" i="1"/>
  <c r="AA447" i="1"/>
  <c r="Z447" i="1"/>
  <c r="Y447" i="1"/>
  <c r="X447" i="1"/>
  <c r="AA419" i="1"/>
  <c r="Z419" i="1"/>
  <c r="Y419" i="1"/>
  <c r="X419" i="1"/>
  <c r="AA391" i="1"/>
  <c r="Z391" i="1"/>
  <c r="Y391" i="1"/>
  <c r="X391" i="1"/>
  <c r="AA363" i="1"/>
  <c r="Z363" i="1"/>
  <c r="Y363" i="1"/>
  <c r="X363" i="1"/>
  <c r="AA335" i="1"/>
  <c r="Z335" i="1"/>
  <c r="Y335" i="1"/>
  <c r="X335" i="1"/>
  <c r="AA307" i="1"/>
  <c r="Z307" i="1"/>
  <c r="Y307" i="1"/>
  <c r="X307" i="1"/>
  <c r="AA279" i="1"/>
  <c r="Z279" i="1"/>
  <c r="Y279" i="1"/>
  <c r="X279" i="1"/>
  <c r="AA251" i="1"/>
  <c r="Z251" i="1"/>
  <c r="Y251" i="1"/>
  <c r="X251" i="1"/>
  <c r="AA223" i="1"/>
  <c r="Z223" i="1"/>
  <c r="Y223" i="1"/>
  <c r="X223" i="1"/>
  <c r="AA195" i="1"/>
  <c r="Z195" i="1"/>
  <c r="Y195" i="1"/>
  <c r="X195" i="1"/>
  <c r="AA167" i="1"/>
  <c r="Z167" i="1"/>
  <c r="Y167" i="1"/>
  <c r="X167" i="1"/>
  <c r="AA139" i="1"/>
  <c r="Z139" i="1"/>
  <c r="Y139" i="1"/>
  <c r="X139" i="1"/>
  <c r="AA111" i="1"/>
  <c r="Z111" i="1"/>
  <c r="Y111" i="1"/>
  <c r="X111" i="1"/>
  <c r="AA83" i="1"/>
  <c r="Z83" i="1"/>
  <c r="Y83" i="1"/>
  <c r="X83" i="1"/>
  <c r="Z55" i="1"/>
  <c r="Y55" i="1"/>
  <c r="X55" i="1"/>
  <c r="AA55" i="1"/>
  <c r="Z3499" i="1"/>
  <c r="Y3499" i="1"/>
  <c r="X3499" i="1"/>
  <c r="AA3499" i="1"/>
  <c r="AH3268" i="1"/>
  <c r="AK3268" i="1"/>
  <c r="AJ3268" i="1"/>
  <c r="AI3268" i="1"/>
  <c r="AJ3030" i="1"/>
  <c r="AK3030" i="1"/>
  <c r="AI3030" i="1"/>
  <c r="AH3030" i="1"/>
  <c r="AM3027" i="1" s="1"/>
  <c r="AH3069" i="1"/>
  <c r="Y2971" i="1"/>
  <c r="AI3002" i="1"/>
  <c r="AK3002" i="1"/>
  <c r="AH3002" i="1"/>
  <c r="AJ3002" i="1"/>
  <c r="AK2799" i="1"/>
  <c r="AJ2799" i="1"/>
  <c r="AI2799" i="1"/>
  <c r="AH2799" i="1"/>
  <c r="X2684" i="1"/>
  <c r="AK2673" i="1"/>
  <c r="AJ2673" i="1"/>
  <c r="AI2673" i="1"/>
  <c r="AH2673" i="1"/>
  <c r="AK2617" i="1"/>
  <c r="AJ2617" i="1"/>
  <c r="AI2617" i="1"/>
  <c r="AH2617" i="1"/>
  <c r="AJ2607" i="1"/>
  <c r="AA2698" i="1"/>
  <c r="Z2698" i="1"/>
  <c r="X2698" i="1"/>
  <c r="Y2698" i="1"/>
  <c r="AK2593" i="1"/>
  <c r="AJ2593" i="1"/>
  <c r="AI2593" i="1"/>
  <c r="AH2593" i="1"/>
  <c r="AA2726" i="1"/>
  <c r="Z2726" i="1"/>
  <c r="Y2726" i="1"/>
  <c r="X2726" i="1"/>
  <c r="AK2638" i="1"/>
  <c r="AJ2638" i="1"/>
  <c r="AI2638" i="1"/>
  <c r="AH2638" i="1"/>
  <c r="Y2628" i="1"/>
  <c r="AA2558" i="1"/>
  <c r="X2558" i="1"/>
  <c r="Z2558" i="1"/>
  <c r="Y2558" i="1"/>
  <c r="X2600" i="1"/>
  <c r="AA2523" i="1"/>
  <c r="X2523" i="1"/>
  <c r="Z2523" i="1"/>
  <c r="Y2523" i="1"/>
  <c r="AA2463" i="1"/>
  <c r="Z2463" i="1"/>
  <c r="Y2463" i="1"/>
  <c r="X2463" i="1"/>
  <c r="AA2435" i="1"/>
  <c r="Z2435" i="1"/>
  <c r="Y2435" i="1"/>
  <c r="X2435" i="1"/>
  <c r="AA2407" i="1"/>
  <c r="Z2407" i="1"/>
  <c r="Y2407" i="1"/>
  <c r="X2407" i="1"/>
  <c r="Y2519" i="1"/>
  <c r="X2519" i="1"/>
  <c r="Z2519" i="1"/>
  <c r="AA2519" i="1"/>
  <c r="AA2488" i="1"/>
  <c r="X2488" i="1"/>
  <c r="Y2488" i="1"/>
  <c r="Z2488" i="1"/>
  <c r="AA2565" i="1"/>
  <c r="AA2817" i="1"/>
  <c r="Y2817" i="1"/>
  <c r="Z2817" i="1"/>
  <c r="X2817" i="1"/>
  <c r="Y2533" i="1"/>
  <c r="X2533" i="1"/>
  <c r="AA2533" i="1"/>
  <c r="Z2533" i="1"/>
  <c r="AI2267" i="1"/>
  <c r="AK2267" i="1"/>
  <c r="AJ2267" i="1"/>
  <c r="AH2267" i="1"/>
  <c r="AA2271" i="1"/>
  <c r="Y2271" i="1"/>
  <c r="X2271" i="1"/>
  <c r="Z2271" i="1"/>
  <c r="Z2386" i="1"/>
  <c r="Y2386" i="1"/>
  <c r="X2386" i="1"/>
  <c r="AA2386" i="1"/>
  <c r="AK2344" i="1"/>
  <c r="AA2334" i="1"/>
  <c r="Y2334" i="1"/>
  <c r="X2334" i="1"/>
  <c r="Z2334" i="1"/>
  <c r="Z2229" i="1"/>
  <c r="Y2229" i="1"/>
  <c r="X2229" i="1"/>
  <c r="AA2229" i="1"/>
  <c r="Z2201" i="1"/>
  <c r="Y2201" i="1"/>
  <c r="X2201" i="1"/>
  <c r="AA2201" i="1"/>
  <c r="Z2173" i="1"/>
  <c r="Y2173" i="1"/>
  <c r="X2173" i="1"/>
  <c r="AA2173" i="1"/>
  <c r="Z2145" i="1"/>
  <c r="Y2145" i="1"/>
  <c r="X2145" i="1"/>
  <c r="AA2145" i="1"/>
  <c r="Z2117" i="1"/>
  <c r="X2117" i="1"/>
  <c r="AA2117" i="1"/>
  <c r="Y2117" i="1"/>
  <c r="Z2089" i="1"/>
  <c r="X2089" i="1"/>
  <c r="AA2089" i="1"/>
  <c r="Y2089" i="1"/>
  <c r="Z2061" i="1"/>
  <c r="X2061" i="1"/>
  <c r="AA2061" i="1"/>
  <c r="Y2061" i="1"/>
  <c r="X2005" i="1"/>
  <c r="AA2005" i="1"/>
  <c r="Y2005" i="1"/>
  <c r="Z2005" i="1"/>
  <c r="AH1952" i="1"/>
  <c r="AK1952" i="1"/>
  <c r="AI1952" i="1"/>
  <c r="AJ1952" i="1"/>
  <c r="AH1896" i="1"/>
  <c r="AK1896" i="1"/>
  <c r="AI1896" i="1"/>
  <c r="AJ1896" i="1"/>
  <c r="AH1840" i="1"/>
  <c r="AK1840" i="1"/>
  <c r="AI1840" i="1"/>
  <c r="AJ1840" i="1"/>
  <c r="AK1746" i="1"/>
  <c r="AI1746" i="1"/>
  <c r="AJ1746" i="1"/>
  <c r="AH1746" i="1"/>
  <c r="AK1784" i="1"/>
  <c r="AI1784" i="1"/>
  <c r="AJ1784" i="1"/>
  <c r="AH1784" i="1"/>
  <c r="AK1679" i="1"/>
  <c r="AJ1679" i="1"/>
  <c r="AI1679" i="1"/>
  <c r="AH1679" i="1"/>
  <c r="AK1676" i="1"/>
  <c r="AJ1676" i="1"/>
  <c r="AI1676" i="1"/>
  <c r="AH1676" i="1"/>
  <c r="AI1616" i="1"/>
  <c r="AH1616" i="1"/>
  <c r="AK1616" i="1"/>
  <c r="AJ1616" i="1"/>
  <c r="AI1560" i="1"/>
  <c r="AH1560" i="1"/>
  <c r="AK1560" i="1"/>
  <c r="AJ1560" i="1"/>
  <c r="AK1459" i="1"/>
  <c r="AJ1459" i="1"/>
  <c r="AI1459" i="1"/>
  <c r="AH1459" i="1"/>
  <c r="AA1322" i="1"/>
  <c r="Z1322" i="1"/>
  <c r="Y1322" i="1"/>
  <c r="X1322" i="1"/>
  <c r="AA1266" i="1"/>
  <c r="Z1266" i="1"/>
  <c r="Y1266" i="1"/>
  <c r="X1266" i="1"/>
  <c r="AA1210" i="1"/>
  <c r="Z1210" i="1"/>
  <c r="Y1210" i="1"/>
  <c r="X1210" i="1"/>
  <c r="AH1473" i="1"/>
  <c r="AK1473" i="1"/>
  <c r="AJ1473" i="1"/>
  <c r="AI1473" i="1"/>
  <c r="AM1385" i="1"/>
  <c r="X1305" i="1"/>
  <c r="X1249" i="1"/>
  <c r="AI1497" i="1"/>
  <c r="AH1497" i="1"/>
  <c r="AK1497" i="1"/>
  <c r="AJ1497" i="1"/>
  <c r="AH1137" i="1"/>
  <c r="AK1137" i="1"/>
  <c r="AJ1137" i="1"/>
  <c r="AI1137" i="1"/>
  <c r="AJ1091" i="1"/>
  <c r="AI1049" i="1"/>
  <c r="AI1021" i="1"/>
  <c r="AA829" i="1"/>
  <c r="Z829" i="1"/>
  <c r="Y829" i="1"/>
  <c r="X829" i="1"/>
  <c r="AA801" i="1"/>
  <c r="Z801" i="1"/>
  <c r="Y801" i="1"/>
  <c r="X801" i="1"/>
  <c r="AA773" i="1"/>
  <c r="Z773" i="1"/>
  <c r="Y773" i="1"/>
  <c r="X773" i="1"/>
  <c r="AA745" i="1"/>
  <c r="Z745" i="1"/>
  <c r="Y745" i="1"/>
  <c r="X745" i="1"/>
  <c r="AA717" i="1"/>
  <c r="Z717" i="1"/>
  <c r="Y717" i="1"/>
  <c r="X717" i="1"/>
  <c r="AK1007" i="1"/>
  <c r="AK906" i="1"/>
  <c r="AJ906" i="1"/>
  <c r="AI906" i="1"/>
  <c r="AH906" i="1"/>
  <c r="AK864" i="1"/>
  <c r="AJ864" i="1"/>
  <c r="AI864" i="1"/>
  <c r="AH864" i="1"/>
  <c r="AK916" i="1"/>
  <c r="AJ916" i="1"/>
  <c r="AI916" i="1"/>
  <c r="AH916" i="1"/>
  <c r="AI951" i="1"/>
  <c r="AK871" i="1"/>
  <c r="AJ871" i="1"/>
  <c r="AH871" i="1"/>
  <c r="AI871" i="1"/>
  <c r="AA654" i="1"/>
  <c r="Y654" i="1"/>
  <c r="X654" i="1"/>
  <c r="Z654" i="1"/>
  <c r="Z587" i="1"/>
  <c r="Y587" i="1"/>
  <c r="X587" i="1"/>
  <c r="AA587" i="1"/>
  <c r="Z622" i="1"/>
  <c r="Y622" i="1"/>
  <c r="X622" i="1"/>
  <c r="AA622" i="1"/>
  <c r="AA591" i="1"/>
  <c r="Y591" i="1"/>
  <c r="X591" i="1"/>
  <c r="Z591" i="1"/>
  <c r="Z556" i="1"/>
  <c r="Y556" i="1"/>
  <c r="X556" i="1"/>
  <c r="AA556" i="1"/>
  <c r="Z528" i="1"/>
  <c r="Y528" i="1"/>
  <c r="X528" i="1"/>
  <c r="AA528" i="1"/>
  <c r="Z500" i="1"/>
  <c r="Y500" i="1"/>
  <c r="X500" i="1"/>
  <c r="AA500" i="1"/>
  <c r="Z472" i="1"/>
  <c r="Y472" i="1"/>
  <c r="X472" i="1"/>
  <c r="AA472" i="1"/>
  <c r="Z444" i="1"/>
  <c r="Y444" i="1"/>
  <c r="X444" i="1"/>
  <c r="AA444" i="1"/>
  <c r="Z416" i="1"/>
  <c r="Y416" i="1"/>
  <c r="X416" i="1"/>
  <c r="AA416" i="1"/>
  <c r="Z388" i="1"/>
  <c r="Y388" i="1"/>
  <c r="X388" i="1"/>
  <c r="AA388" i="1"/>
  <c r="Z360" i="1"/>
  <c r="Y360" i="1"/>
  <c r="X360" i="1"/>
  <c r="AA360" i="1"/>
  <c r="Z332" i="1"/>
  <c r="Y332" i="1"/>
  <c r="X332" i="1"/>
  <c r="AA332" i="1"/>
  <c r="Z304" i="1"/>
  <c r="Y304" i="1"/>
  <c r="X304" i="1"/>
  <c r="AA304" i="1"/>
  <c r="Z276" i="1"/>
  <c r="Y276" i="1"/>
  <c r="X276" i="1"/>
  <c r="AA276" i="1"/>
  <c r="Z248" i="1"/>
  <c r="Y248" i="1"/>
  <c r="X248" i="1"/>
  <c r="AA248" i="1"/>
  <c r="Z220" i="1"/>
  <c r="Y220" i="1"/>
  <c r="X220" i="1"/>
  <c r="AA220" i="1"/>
  <c r="Z192" i="1"/>
  <c r="Y192" i="1"/>
  <c r="X192" i="1"/>
  <c r="AA192" i="1"/>
  <c r="Z164" i="1"/>
  <c r="Y164" i="1"/>
  <c r="X164" i="1"/>
  <c r="AA164" i="1"/>
  <c r="Z136" i="1"/>
  <c r="Y136" i="1"/>
  <c r="X136" i="1"/>
  <c r="AA136" i="1"/>
  <c r="Z108" i="1"/>
  <c r="Y108" i="1"/>
  <c r="X108" i="1"/>
  <c r="AA108" i="1"/>
  <c r="Y80" i="1"/>
  <c r="X80" i="1"/>
  <c r="AA80" i="1"/>
  <c r="Z80" i="1"/>
  <c r="Y52" i="1"/>
  <c r="X52" i="1"/>
  <c r="Z52" i="1"/>
  <c r="AA52" i="1"/>
  <c r="AH3324" i="1"/>
  <c r="AK3324" i="1"/>
  <c r="AJ3324" i="1"/>
  <c r="AI3324" i="1"/>
  <c r="AA3359" i="1"/>
  <c r="AH3167" i="1"/>
  <c r="AK3167" i="1"/>
  <c r="AJ3167" i="1"/>
  <c r="AI3167" i="1"/>
  <c r="AM3170" i="1" s="1"/>
  <c r="AK3219" i="1"/>
  <c r="AH3219" i="1"/>
  <c r="AJ3219" i="1"/>
  <c r="AI3219" i="1"/>
  <c r="Z3380" i="1"/>
  <c r="X3380" i="1"/>
  <c r="AA3380" i="1"/>
  <c r="Y3380" i="1"/>
  <c r="Z3321" i="1"/>
  <c r="AH3321" i="1" s="1"/>
  <c r="Z3265" i="1"/>
  <c r="Y3314" i="1"/>
  <c r="AK3314" i="1" s="1"/>
  <c r="Y3286" i="1"/>
  <c r="Y3258" i="1"/>
  <c r="Z3478" i="1"/>
  <c r="Y3478" i="1"/>
  <c r="X3478" i="1"/>
  <c r="AA3478" i="1"/>
  <c r="Z3422" i="1"/>
  <c r="Y3422" i="1"/>
  <c r="X3422" i="1"/>
  <c r="AA3422" i="1"/>
  <c r="X3286" i="1"/>
  <c r="X3258" i="1"/>
  <c r="AH3317" i="1"/>
  <c r="AK3317" i="1"/>
  <c r="AJ3317" i="1"/>
  <c r="AI3317" i="1"/>
  <c r="AH3261" i="1"/>
  <c r="AK3261" i="1"/>
  <c r="AJ3261" i="1"/>
  <c r="AI3261" i="1"/>
  <c r="Z3373" i="1"/>
  <c r="X3373" i="1"/>
  <c r="AA3373" i="1"/>
  <c r="Y3373" i="1"/>
  <c r="Y3412" i="1"/>
  <c r="X3412" i="1"/>
  <c r="AA3412" i="1"/>
  <c r="Z3412" i="1"/>
  <c r="AA3300" i="1"/>
  <c r="Z3230" i="1"/>
  <c r="Y3503" i="1"/>
  <c r="X3503" i="1"/>
  <c r="AA3503" i="1"/>
  <c r="Z3503" i="1"/>
  <c r="X3328" i="1"/>
  <c r="AH3212" i="1"/>
  <c r="AK3212" i="1"/>
  <c r="AJ3212" i="1"/>
  <c r="AI3212" i="1"/>
  <c r="AA3237" i="1"/>
  <c r="AJ3125" i="1"/>
  <c r="AK3125" i="1"/>
  <c r="AI3125" i="1"/>
  <c r="AM3128" i="1" s="1"/>
  <c r="AH3125" i="1"/>
  <c r="AH3163" i="1"/>
  <c r="AK3163" i="1"/>
  <c r="AJ3163" i="1"/>
  <c r="AI3163" i="1"/>
  <c r="AJ3118" i="1"/>
  <c r="AK3118" i="1"/>
  <c r="AH3118" i="1"/>
  <c r="AI3118" i="1"/>
  <c r="AH3142" i="1"/>
  <c r="AK3142" i="1"/>
  <c r="AJ3142" i="1"/>
  <c r="AI3142" i="1"/>
  <c r="AH3149" i="1"/>
  <c r="AK3149" i="1"/>
  <c r="AJ3149" i="1"/>
  <c r="AI3149" i="1"/>
  <c r="AJ3044" i="1"/>
  <c r="AK3044" i="1"/>
  <c r="AI3044" i="1"/>
  <c r="AH3044" i="1"/>
  <c r="AO3041" i="1" s="1"/>
  <c r="AH3086" i="1"/>
  <c r="AI2988" i="1"/>
  <c r="AH2988" i="1"/>
  <c r="AK2988" i="1"/>
  <c r="AJ2988" i="1"/>
  <c r="AI2967" i="1"/>
  <c r="AJ2967" i="1"/>
  <c r="AK2967" i="1"/>
  <c r="AH2967" i="1"/>
  <c r="AI2932" i="1"/>
  <c r="AH2932" i="1"/>
  <c r="AK2932" i="1"/>
  <c r="AJ2932" i="1"/>
  <c r="AI3072" i="1"/>
  <c r="AM3072" i="1" s="1"/>
  <c r="Z2887" i="1"/>
  <c r="AJ2887" i="1" s="1"/>
  <c r="X2929" i="1"/>
  <c r="Z2873" i="1"/>
  <c r="AJ2873" i="1" s="1"/>
  <c r="AK2897" i="1"/>
  <c r="AJ2897" i="1"/>
  <c r="AH2897" i="1"/>
  <c r="AI2897" i="1"/>
  <c r="Y2915" i="1"/>
  <c r="AK2715" i="1"/>
  <c r="AJ2715" i="1"/>
  <c r="AI2715" i="1"/>
  <c r="AM2715" i="1" s="1"/>
  <c r="AH2715" i="1"/>
  <c r="AK2883" i="1"/>
  <c r="AJ2883" i="1"/>
  <c r="AH2883" i="1"/>
  <c r="AI2883" i="1"/>
  <c r="Y2894" i="1"/>
  <c r="AI2894" i="1" s="1"/>
  <c r="X2757" i="1"/>
  <c r="Z2757" i="1"/>
  <c r="AA2757" i="1"/>
  <c r="Y2757" i="1"/>
  <c r="AK2736" i="1"/>
  <c r="AJ2736" i="1"/>
  <c r="AI2736" i="1"/>
  <c r="AH2736" i="1"/>
  <c r="Z2684" i="1"/>
  <c r="AA2761" i="1"/>
  <c r="Y2761" i="1"/>
  <c r="Z2761" i="1"/>
  <c r="X2761" i="1"/>
  <c r="Z2663" i="1"/>
  <c r="AK2663" i="1" s="1"/>
  <c r="Z2607" i="1"/>
  <c r="AI2607" i="1" s="1"/>
  <c r="X2656" i="1"/>
  <c r="X2628" i="1"/>
  <c r="Z2600" i="1"/>
  <c r="Y2526" i="1"/>
  <c r="X2526" i="1"/>
  <c r="AA2526" i="1"/>
  <c r="Z2526" i="1"/>
  <c r="AA2460" i="1"/>
  <c r="Z2460" i="1"/>
  <c r="Y2460" i="1"/>
  <c r="X2460" i="1"/>
  <c r="AA2432" i="1"/>
  <c r="Z2432" i="1"/>
  <c r="Y2432" i="1"/>
  <c r="X2432" i="1"/>
  <c r="AA2404" i="1"/>
  <c r="Z2404" i="1"/>
  <c r="Y2404" i="1"/>
  <c r="X2404" i="1"/>
  <c r="Z2649" i="1"/>
  <c r="AJ2649" i="1" s="1"/>
  <c r="AJ3062" i="1"/>
  <c r="AK3062" i="1"/>
  <c r="AH3062" i="1"/>
  <c r="AI3062" i="1"/>
  <c r="AK2712" i="1"/>
  <c r="X2537" i="1"/>
  <c r="Y2470" i="1"/>
  <c r="AK2470" i="1" s="1"/>
  <c r="AI2309" i="1"/>
  <c r="AK2309" i="1"/>
  <c r="AJ2309" i="1"/>
  <c r="AH2309" i="1"/>
  <c r="AA2341" i="1"/>
  <c r="Y2341" i="1"/>
  <c r="X2341" i="1"/>
  <c r="Z2341" i="1"/>
  <c r="Z2365" i="1"/>
  <c r="Y2365" i="1"/>
  <c r="X2365" i="1"/>
  <c r="AA2365" i="1"/>
  <c r="Y2344" i="1"/>
  <c r="AI2344" i="1" s="1"/>
  <c r="X2302" i="1"/>
  <c r="AA2383" i="1"/>
  <c r="Y2383" i="1"/>
  <c r="X2383" i="1"/>
  <c r="Z2383" i="1"/>
  <c r="AA2292" i="1"/>
  <c r="Y2292" i="1"/>
  <c r="X2292" i="1"/>
  <c r="Z2292" i="1"/>
  <c r="AA2225" i="1"/>
  <c r="Z2225" i="1"/>
  <c r="Y2225" i="1"/>
  <c r="X2225" i="1"/>
  <c r="AA2197" i="1"/>
  <c r="Z2197" i="1"/>
  <c r="Y2197" i="1"/>
  <c r="X2197" i="1"/>
  <c r="AA2169" i="1"/>
  <c r="Z2169" i="1"/>
  <c r="Y2169" i="1"/>
  <c r="X2169" i="1"/>
  <c r="AA2141" i="1"/>
  <c r="Z2141" i="1"/>
  <c r="Y2141" i="1"/>
  <c r="X2141" i="1"/>
  <c r="AA2113" i="1"/>
  <c r="Y2113" i="1"/>
  <c r="X2113" i="1"/>
  <c r="Z2113" i="1"/>
  <c r="AA2085" i="1"/>
  <c r="Y2085" i="1"/>
  <c r="X2085" i="1"/>
  <c r="Z2085" i="1"/>
  <c r="AA2057" i="1"/>
  <c r="Y2057" i="1"/>
  <c r="X2057" i="1"/>
  <c r="Z2057" i="1"/>
  <c r="X2012" i="1"/>
  <c r="AA2012" i="1"/>
  <c r="Y2012" i="1"/>
  <c r="Z2012" i="1"/>
  <c r="AH1949" i="1"/>
  <c r="AK1949" i="1"/>
  <c r="AI1949" i="1"/>
  <c r="AJ1949" i="1"/>
  <c r="AH1921" i="1"/>
  <c r="AK1921" i="1"/>
  <c r="AI1921" i="1"/>
  <c r="AJ1921" i="1"/>
  <c r="AH1893" i="1"/>
  <c r="AK1893" i="1"/>
  <c r="AI1893" i="1"/>
  <c r="AJ1893" i="1"/>
  <c r="AH1865" i="1"/>
  <c r="AK1865" i="1"/>
  <c r="AI1865" i="1"/>
  <c r="AJ1865" i="1"/>
  <c r="AH1837" i="1"/>
  <c r="AK1837" i="1"/>
  <c r="AI1837" i="1"/>
  <c r="AJ1837" i="1"/>
  <c r="X2026" i="1"/>
  <c r="AA2026" i="1"/>
  <c r="Z2026" i="1"/>
  <c r="Y2026" i="1"/>
  <c r="AH1945" i="1"/>
  <c r="AK1945" i="1"/>
  <c r="AI1945" i="1"/>
  <c r="AJ1945" i="1"/>
  <c r="AH1889" i="1"/>
  <c r="AK1889" i="1"/>
  <c r="AI1889" i="1"/>
  <c r="AJ1889" i="1"/>
  <c r="AH1833" i="1"/>
  <c r="AK1833" i="1"/>
  <c r="AI1833" i="1"/>
  <c r="AJ1833" i="1"/>
  <c r="AK1802" i="1"/>
  <c r="AI1802" i="1"/>
  <c r="AJ1802" i="1"/>
  <c r="AH1802" i="1"/>
  <c r="AK1672" i="1"/>
  <c r="AI1672" i="1"/>
  <c r="AH1672" i="1"/>
  <c r="AJ1672" i="1"/>
  <c r="AK1795" i="1"/>
  <c r="AI1795" i="1"/>
  <c r="AJ1795" i="1"/>
  <c r="AH1795" i="1"/>
  <c r="AK1770" i="1"/>
  <c r="AI1770" i="1"/>
  <c r="AJ1770" i="1"/>
  <c r="AH1770" i="1"/>
  <c r="AK1700" i="1"/>
  <c r="AJ1700" i="1"/>
  <c r="AI1700" i="1"/>
  <c r="AH1700" i="1"/>
  <c r="AI1641" i="1"/>
  <c r="AH1641" i="1"/>
  <c r="AK1641" i="1"/>
  <c r="AJ1641" i="1"/>
  <c r="AI1613" i="1"/>
  <c r="AH1613" i="1"/>
  <c r="AK1613" i="1"/>
  <c r="AJ1613" i="1"/>
  <c r="AI1585" i="1"/>
  <c r="AH1585" i="1"/>
  <c r="AK1585" i="1"/>
  <c r="AJ1585" i="1"/>
  <c r="AI1557" i="1"/>
  <c r="AH1557" i="1"/>
  <c r="AK1557" i="1"/>
  <c r="AJ1557" i="1"/>
  <c r="AI1529" i="1"/>
  <c r="AH1529" i="1"/>
  <c r="AK1529" i="1"/>
  <c r="AJ1529" i="1"/>
  <c r="AI1609" i="1"/>
  <c r="AH1609" i="1"/>
  <c r="AK1609" i="1"/>
  <c r="AJ1609" i="1"/>
  <c r="AI1553" i="1"/>
  <c r="AH1553" i="1"/>
  <c r="AK1553" i="1"/>
  <c r="AJ1553" i="1"/>
  <c r="AJ1690" i="1"/>
  <c r="AI1487" i="1"/>
  <c r="AH1487" i="1"/>
  <c r="AK1487" i="1"/>
  <c r="AJ1487" i="1"/>
  <c r="AK1441" i="1"/>
  <c r="AJ1441" i="1"/>
  <c r="AI1441" i="1"/>
  <c r="AH1441" i="1"/>
  <c r="AK1434" i="1"/>
  <c r="AJ1434" i="1"/>
  <c r="AI1434" i="1"/>
  <c r="AH1434" i="1"/>
  <c r="AA1315" i="1"/>
  <c r="Z1315" i="1"/>
  <c r="Y1315" i="1"/>
  <c r="X1315" i="1"/>
  <c r="AA1259" i="1"/>
  <c r="Z1259" i="1"/>
  <c r="Y1259" i="1"/>
  <c r="X1259" i="1"/>
  <c r="AA1203" i="1"/>
  <c r="Z1203" i="1"/>
  <c r="Y1203" i="1"/>
  <c r="X1203" i="1"/>
  <c r="AJ1364" i="1"/>
  <c r="AK1364" i="1"/>
  <c r="AH1364" i="1"/>
  <c r="AM1361" i="1" s="1"/>
  <c r="AI1364" i="1"/>
  <c r="AI1483" i="1"/>
  <c r="AH1483" i="1"/>
  <c r="AK1483" i="1"/>
  <c r="AJ1483" i="1"/>
  <c r="Y1284" i="1"/>
  <c r="AI1284" i="1" s="1"/>
  <c r="Y1235" i="1"/>
  <c r="AK1235" i="1" s="1"/>
  <c r="Y1207" i="1"/>
  <c r="AK1207" i="1" s="1"/>
  <c r="Y1179" i="1"/>
  <c r="AK1179" i="1" s="1"/>
  <c r="AA1116" i="1"/>
  <c r="AK1382" i="1"/>
  <c r="Y1305" i="1"/>
  <c r="Y1249" i="1"/>
  <c r="AJ1340" i="1"/>
  <c r="AK1340" i="1"/>
  <c r="AI1340" i="1"/>
  <c r="AH1340" i="1"/>
  <c r="Y1298" i="1"/>
  <c r="AI1298" i="1" s="1"/>
  <c r="Y1242" i="1"/>
  <c r="AK1242" i="1" s="1"/>
  <c r="Y1214" i="1"/>
  <c r="AK1214" i="1" s="1"/>
  <c r="Y1186" i="1"/>
  <c r="AI1186" i="1" s="1"/>
  <c r="AJ1368" i="1"/>
  <c r="AI1427" i="1"/>
  <c r="AK1350" i="1"/>
  <c r="Z1291" i="1"/>
  <c r="AJ1399" i="1"/>
  <c r="AK1399" i="1"/>
  <c r="AI1399" i="1"/>
  <c r="AH1399" i="1"/>
  <c r="AK1361" i="1"/>
  <c r="X1140" i="1"/>
  <c r="AK1088" i="1"/>
  <c r="AJ1088" i="1"/>
  <c r="AI1088" i="1"/>
  <c r="AM1091" i="1" s="1"/>
  <c r="AH1088" i="1"/>
  <c r="AK1060" i="1"/>
  <c r="AJ1060" i="1"/>
  <c r="AI1060" i="1"/>
  <c r="AH1060" i="1"/>
  <c r="AK1032" i="1"/>
  <c r="AJ1032" i="1"/>
  <c r="AI1032" i="1"/>
  <c r="AH1032" i="1"/>
  <c r="AK1004" i="1"/>
  <c r="AJ1004" i="1"/>
  <c r="AI1004" i="1"/>
  <c r="AH1004" i="1"/>
  <c r="AK976" i="1"/>
  <c r="AJ976" i="1"/>
  <c r="AI976" i="1"/>
  <c r="AH976" i="1"/>
  <c r="AK948" i="1"/>
  <c r="AJ948" i="1"/>
  <c r="AI948" i="1"/>
  <c r="AM951" i="1" s="1"/>
  <c r="AH948" i="1"/>
  <c r="AK1091" i="1"/>
  <c r="AJ1049" i="1"/>
  <c r="AJ1021" i="1"/>
  <c r="AJ972" i="1"/>
  <c r="AK878" i="1"/>
  <c r="AJ878" i="1"/>
  <c r="AI878" i="1"/>
  <c r="AM881" i="1" s="1"/>
  <c r="AH878" i="1"/>
  <c r="AI958" i="1"/>
  <c r="AA853" i="1"/>
  <c r="Z853" i="1"/>
  <c r="Y853" i="1"/>
  <c r="X853" i="1"/>
  <c r="AA825" i="1"/>
  <c r="Z825" i="1"/>
  <c r="Y825" i="1"/>
  <c r="X825" i="1"/>
  <c r="AA797" i="1"/>
  <c r="Z797" i="1"/>
  <c r="Y797" i="1"/>
  <c r="X797" i="1"/>
  <c r="AA769" i="1"/>
  <c r="Z769" i="1"/>
  <c r="Y769" i="1"/>
  <c r="X769" i="1"/>
  <c r="AA741" i="1"/>
  <c r="Z741" i="1"/>
  <c r="Y741" i="1"/>
  <c r="X741" i="1"/>
  <c r="AA713" i="1"/>
  <c r="Z713" i="1"/>
  <c r="Y713" i="1"/>
  <c r="X713" i="1"/>
  <c r="AH1077" i="1"/>
  <c r="AH979" i="1"/>
  <c r="AK899" i="1"/>
  <c r="AJ899" i="1"/>
  <c r="AI899" i="1"/>
  <c r="AH899" i="1"/>
  <c r="AJ1084" i="1"/>
  <c r="AJ1042" i="1"/>
  <c r="AJ986" i="1"/>
  <c r="Z685" i="1"/>
  <c r="Y685" i="1"/>
  <c r="X685" i="1"/>
  <c r="AA685" i="1"/>
  <c r="AA682" i="1"/>
  <c r="Y682" i="1"/>
  <c r="X682" i="1"/>
  <c r="Z682" i="1"/>
  <c r="Z580" i="1"/>
  <c r="Y580" i="1"/>
  <c r="X580" i="1"/>
  <c r="AA580" i="1"/>
  <c r="AA552" i="1"/>
  <c r="Z552" i="1"/>
  <c r="Y552" i="1"/>
  <c r="X552" i="1"/>
  <c r="AA524" i="1"/>
  <c r="Z524" i="1"/>
  <c r="Y524" i="1"/>
  <c r="X524" i="1"/>
  <c r="AA496" i="1"/>
  <c r="Z496" i="1"/>
  <c r="Y496" i="1"/>
  <c r="X496" i="1"/>
  <c r="AA468" i="1"/>
  <c r="Z468" i="1"/>
  <c r="Y468" i="1"/>
  <c r="X468" i="1"/>
  <c r="AA440" i="1"/>
  <c r="Z440" i="1"/>
  <c r="Y440" i="1"/>
  <c r="X440" i="1"/>
  <c r="AA412" i="1"/>
  <c r="Z412" i="1"/>
  <c r="Y412" i="1"/>
  <c r="X412" i="1"/>
  <c r="AA384" i="1"/>
  <c r="Z384" i="1"/>
  <c r="Y384" i="1"/>
  <c r="X384" i="1"/>
  <c r="AA356" i="1"/>
  <c r="Z356" i="1"/>
  <c r="Y356" i="1"/>
  <c r="X356" i="1"/>
  <c r="AA328" i="1"/>
  <c r="Z328" i="1"/>
  <c r="Y328" i="1"/>
  <c r="X328" i="1"/>
  <c r="AA300" i="1"/>
  <c r="Z300" i="1"/>
  <c r="Y300" i="1"/>
  <c r="X300" i="1"/>
  <c r="AA272" i="1"/>
  <c r="Z272" i="1"/>
  <c r="Y272" i="1"/>
  <c r="X272" i="1"/>
  <c r="AA244" i="1"/>
  <c r="Z244" i="1"/>
  <c r="Y244" i="1"/>
  <c r="X244" i="1"/>
  <c r="AA216" i="1"/>
  <c r="Z216" i="1"/>
  <c r="Y216" i="1"/>
  <c r="X216" i="1"/>
  <c r="AA188" i="1"/>
  <c r="Z188" i="1"/>
  <c r="Y188" i="1"/>
  <c r="X188" i="1"/>
  <c r="AA160" i="1"/>
  <c r="Z160" i="1"/>
  <c r="Y160" i="1"/>
  <c r="X160" i="1"/>
  <c r="AA132" i="1"/>
  <c r="Z132" i="1"/>
  <c r="Y132" i="1"/>
  <c r="X132" i="1"/>
  <c r="AA104" i="1"/>
  <c r="Z104" i="1"/>
  <c r="Y104" i="1"/>
  <c r="X104" i="1"/>
  <c r="AA76" i="1"/>
  <c r="Z76" i="1"/>
  <c r="Y76" i="1"/>
  <c r="X76" i="1"/>
  <c r="Z48" i="1"/>
  <c r="Y48" i="1"/>
  <c r="X48" i="1"/>
  <c r="AA48" i="1"/>
  <c r="Z3272" i="1"/>
  <c r="AH3272" i="1" s="1"/>
  <c r="Z3443" i="1"/>
  <c r="Y3443" i="1"/>
  <c r="X3443" i="1"/>
  <c r="AA3443" i="1"/>
  <c r="Y3461" i="1"/>
  <c r="X3461" i="1"/>
  <c r="AA3461" i="1"/>
  <c r="Z3461" i="1"/>
  <c r="Y3496" i="1"/>
  <c r="X3496" i="1"/>
  <c r="AA3496" i="1"/>
  <c r="Z3496" i="1"/>
  <c r="Z3314" i="1"/>
  <c r="AH3314" i="1" s="1"/>
  <c r="Z3258" i="1"/>
  <c r="X3359" i="1"/>
  <c r="Z3457" i="1"/>
  <c r="Y3457" i="1"/>
  <c r="X3457" i="1"/>
  <c r="AA3457" i="1"/>
  <c r="AA3342" i="1"/>
  <c r="Z3342" i="1"/>
  <c r="Y3342" i="1"/>
  <c r="X3342" i="1"/>
  <c r="AH3310" i="1"/>
  <c r="AK3310" i="1"/>
  <c r="AJ3310" i="1"/>
  <c r="AI3310" i="1"/>
  <c r="AH3254" i="1"/>
  <c r="AK3254" i="1"/>
  <c r="AJ3254" i="1"/>
  <c r="AI3254" i="1"/>
  <c r="Y3370" i="1"/>
  <c r="AA3370" i="1"/>
  <c r="Z3370" i="1"/>
  <c r="X3370" i="1"/>
  <c r="AA3307" i="1"/>
  <c r="AH3216" i="1"/>
  <c r="AK3216" i="1"/>
  <c r="AJ3216" i="1"/>
  <c r="AI3216" i="1"/>
  <c r="AM3219" i="1" s="1"/>
  <c r="AH3188" i="1"/>
  <c r="AK3188" i="1"/>
  <c r="AJ3188" i="1"/>
  <c r="AI3188" i="1"/>
  <c r="Y3419" i="1"/>
  <c r="X3419" i="1"/>
  <c r="AA3419" i="1"/>
  <c r="Z3419" i="1"/>
  <c r="AA3314" i="1"/>
  <c r="AH3205" i="1"/>
  <c r="AK3205" i="1"/>
  <c r="AJ3205" i="1"/>
  <c r="AI3205" i="1"/>
  <c r="X3345" i="1"/>
  <c r="AA3345" i="1"/>
  <c r="Z3345" i="1"/>
  <c r="Y3345" i="1"/>
  <c r="X3237" i="1"/>
  <c r="AH3156" i="1"/>
  <c r="AK3156" i="1"/>
  <c r="AJ3156" i="1"/>
  <c r="AI3156" i="1"/>
  <c r="AJ3083" i="1"/>
  <c r="AK3083" i="1"/>
  <c r="AH3083" i="1"/>
  <c r="AI3083" i="1"/>
  <c r="AJ3023" i="1"/>
  <c r="AK3023" i="1"/>
  <c r="AI3023" i="1"/>
  <c r="AH3023" i="1"/>
  <c r="Y3426" i="1"/>
  <c r="X3426" i="1"/>
  <c r="AA3426" i="1"/>
  <c r="Z3426" i="1"/>
  <c r="Y2950" i="1"/>
  <c r="X2950" i="1"/>
  <c r="Z2950" i="1"/>
  <c r="AA2950" i="1"/>
  <c r="AJ3034" i="1"/>
  <c r="AK3034" i="1"/>
  <c r="AI3034" i="1"/>
  <c r="AH3034" i="1"/>
  <c r="Y2855" i="1"/>
  <c r="X2855" i="1"/>
  <c r="Z2855" i="1"/>
  <c r="AA2855" i="1"/>
  <c r="Z2957" i="1"/>
  <c r="AI2943" i="1"/>
  <c r="AM2946" i="1" s="1"/>
  <c r="AJ2943" i="1"/>
  <c r="AH2943" i="1"/>
  <c r="AK2943" i="1"/>
  <c r="AH3100" i="1"/>
  <c r="AK3072" i="1"/>
  <c r="AI3027" i="1"/>
  <c r="AM3030" i="1" s="1"/>
  <c r="Y2827" i="1"/>
  <c r="X2827" i="1"/>
  <c r="Z2827" i="1"/>
  <c r="AA2827" i="1"/>
  <c r="X2722" i="1"/>
  <c r="AA2915" i="1"/>
  <c r="AK2596" i="1"/>
  <c r="AJ2596" i="1"/>
  <c r="AI2596" i="1"/>
  <c r="AH2596" i="1"/>
  <c r="X2831" i="1"/>
  <c r="AA2831" i="1"/>
  <c r="Y2831" i="1"/>
  <c r="Z2831" i="1"/>
  <c r="AA2894" i="1"/>
  <c r="AK2820" i="1"/>
  <c r="AJ2820" i="1"/>
  <c r="AI2820" i="1"/>
  <c r="AH2820" i="1"/>
  <c r="AK2792" i="1"/>
  <c r="AJ2792" i="1"/>
  <c r="AI2792" i="1"/>
  <c r="AH2792" i="1"/>
  <c r="AA2684" i="1"/>
  <c r="AA2740" i="1"/>
  <c r="Y2740" i="1"/>
  <c r="Z2740" i="1"/>
  <c r="X2740" i="1"/>
  <c r="AA2663" i="1"/>
  <c r="Z2656" i="1"/>
  <c r="AK2876" i="1"/>
  <c r="AJ2876" i="1"/>
  <c r="AH2876" i="1"/>
  <c r="AI2876" i="1"/>
  <c r="AK2645" i="1"/>
  <c r="AJ2645" i="1"/>
  <c r="AI2645" i="1"/>
  <c r="AH2645" i="1"/>
  <c r="AK2694" i="1"/>
  <c r="AJ2694" i="1"/>
  <c r="AI2694" i="1"/>
  <c r="AH2694" i="1"/>
  <c r="Z2628" i="1"/>
  <c r="AA2530" i="1"/>
  <c r="X2530" i="1"/>
  <c r="Z2530" i="1"/>
  <c r="Y2530" i="1"/>
  <c r="AA2600" i="1"/>
  <c r="Y2509" i="1"/>
  <c r="AA2456" i="1"/>
  <c r="Z2456" i="1"/>
  <c r="Y2456" i="1"/>
  <c r="X2456" i="1"/>
  <c r="AA2428" i="1"/>
  <c r="Z2428" i="1"/>
  <c r="Y2428" i="1"/>
  <c r="X2428" i="1"/>
  <c r="AA2400" i="1"/>
  <c r="Z2400" i="1"/>
  <c r="Y2400" i="1"/>
  <c r="X2400" i="1"/>
  <c r="AA2649" i="1"/>
  <c r="AH2649" i="1" s="1"/>
  <c r="Y2575" i="1"/>
  <c r="X2575" i="1"/>
  <c r="Z2575" i="1"/>
  <c r="AA2575" i="1"/>
  <c r="X2621" i="1"/>
  <c r="Y2670" i="1"/>
  <c r="Z2565" i="1"/>
  <c r="Z2509" i="1"/>
  <c r="X2589" i="1"/>
  <c r="Z2589" i="1"/>
  <c r="Y2589" i="1"/>
  <c r="AA2589" i="1"/>
  <c r="AI2351" i="1"/>
  <c r="AK2351" i="1"/>
  <c r="AJ2351" i="1"/>
  <c r="AH2351" i="1"/>
  <c r="AI2239" i="1"/>
  <c r="AK2239" i="1"/>
  <c r="AJ2239" i="1"/>
  <c r="AH2239" i="1"/>
  <c r="AA2299" i="1"/>
  <c r="Y2299" i="1"/>
  <c r="X2299" i="1"/>
  <c r="Z2299" i="1"/>
  <c r="Y2302" i="1"/>
  <c r="X2260" i="1"/>
  <c r="AA2362" i="1"/>
  <c r="Y2362" i="1"/>
  <c r="X2362" i="1"/>
  <c r="Z2362" i="1"/>
  <c r="AA2250" i="1"/>
  <c r="Y2250" i="1"/>
  <c r="X2250" i="1"/>
  <c r="Z2250" i="1"/>
  <c r="Z2222" i="1"/>
  <c r="Y2222" i="1"/>
  <c r="X2222" i="1"/>
  <c r="AA2222" i="1"/>
  <c r="Z2194" i="1"/>
  <c r="Y2194" i="1"/>
  <c r="X2194" i="1"/>
  <c r="AA2194" i="1"/>
  <c r="Z2166" i="1"/>
  <c r="Y2166" i="1"/>
  <c r="X2166" i="1"/>
  <c r="AA2166" i="1"/>
  <c r="Z2138" i="1"/>
  <c r="Y2138" i="1"/>
  <c r="X2138" i="1"/>
  <c r="AA2138" i="1"/>
  <c r="Z2110" i="1"/>
  <c r="X2110" i="1"/>
  <c r="AA2110" i="1"/>
  <c r="Y2110" i="1"/>
  <c r="Z2082" i="1"/>
  <c r="X2082" i="1"/>
  <c r="AA2082" i="1"/>
  <c r="Y2082" i="1"/>
  <c r="Z2054" i="1"/>
  <c r="X2054" i="1"/>
  <c r="AA2054" i="1"/>
  <c r="Y2054" i="1"/>
  <c r="Y1980" i="1"/>
  <c r="AA1980" i="1"/>
  <c r="Z1980" i="1"/>
  <c r="X1980" i="1"/>
  <c r="Y2001" i="1"/>
  <c r="X2001" i="1"/>
  <c r="Z2001" i="1"/>
  <c r="AA2001" i="1"/>
  <c r="AJ1963" i="1"/>
  <c r="Y1994" i="1"/>
  <c r="Z1994" i="1"/>
  <c r="X1994" i="1"/>
  <c r="AA1994" i="1"/>
  <c r="AH1938" i="1"/>
  <c r="AK1938" i="1"/>
  <c r="AI1938" i="1"/>
  <c r="AJ1938" i="1"/>
  <c r="AH1882" i="1"/>
  <c r="AK1882" i="1"/>
  <c r="AI1882" i="1"/>
  <c r="AJ1882" i="1"/>
  <c r="AH1826" i="1"/>
  <c r="AK1826" i="1"/>
  <c r="AI1826" i="1"/>
  <c r="AJ1826" i="1"/>
  <c r="AI1970" i="1"/>
  <c r="AK1777" i="1"/>
  <c r="AI1777" i="1"/>
  <c r="AJ1777" i="1"/>
  <c r="AH1777" i="1"/>
  <c r="AK1683" i="1"/>
  <c r="AH1683" i="1"/>
  <c r="AJ1683" i="1"/>
  <c r="AI1683" i="1"/>
  <c r="AM1686" i="1" s="1"/>
  <c r="AK1725" i="1"/>
  <c r="AJ1725" i="1"/>
  <c r="AI1725" i="1"/>
  <c r="AH1725" i="1"/>
  <c r="AK1756" i="1"/>
  <c r="AI1756" i="1"/>
  <c r="AJ1756" i="1"/>
  <c r="AH1756" i="1"/>
  <c r="AK1714" i="1"/>
  <c r="AJ1714" i="1"/>
  <c r="AI1714" i="1"/>
  <c r="AH1714" i="1"/>
  <c r="AI1658" i="1"/>
  <c r="AH1658" i="1"/>
  <c r="AK1658" i="1"/>
  <c r="AJ1658" i="1"/>
  <c r="AI1602" i="1"/>
  <c r="AH1602" i="1"/>
  <c r="AK1602" i="1"/>
  <c r="AJ1602" i="1"/>
  <c r="AI1546" i="1"/>
  <c r="AH1546" i="1"/>
  <c r="AK1546" i="1"/>
  <c r="AJ1546" i="1"/>
  <c r="AK1749" i="1"/>
  <c r="AI1749" i="1"/>
  <c r="AJ1749" i="1"/>
  <c r="AH1749" i="1"/>
  <c r="AK1711" i="1"/>
  <c r="AJ1711" i="1"/>
  <c r="AI1711" i="1"/>
  <c r="AH1711" i="1"/>
  <c r="AK1448" i="1"/>
  <c r="AJ1448" i="1"/>
  <c r="AI1448" i="1"/>
  <c r="AH1448" i="1"/>
  <c r="AA1308" i="1"/>
  <c r="Z1308" i="1"/>
  <c r="Y1308" i="1"/>
  <c r="X1308" i="1"/>
  <c r="AA1252" i="1"/>
  <c r="Z1252" i="1"/>
  <c r="Y1252" i="1"/>
  <c r="X1252" i="1"/>
  <c r="AA1196" i="1"/>
  <c r="Z1196" i="1"/>
  <c r="Y1196" i="1"/>
  <c r="X1196" i="1"/>
  <c r="AI1490" i="1"/>
  <c r="AH1490" i="1"/>
  <c r="AK1490" i="1"/>
  <c r="AJ1490" i="1"/>
  <c r="AJ1424" i="1"/>
  <c r="AI1424" i="1"/>
  <c r="AM1427" i="1" s="1"/>
  <c r="AH1424" i="1"/>
  <c r="AK1424" i="1"/>
  <c r="AJ1354" i="1"/>
  <c r="AH1354" i="1"/>
  <c r="AI1354" i="1"/>
  <c r="AK1354" i="1"/>
  <c r="AJ1378" i="1"/>
  <c r="AH1378" i="1"/>
  <c r="AI1378" i="1"/>
  <c r="AK1378" i="1"/>
  <c r="Z1284" i="1"/>
  <c r="AH1284" i="1" s="1"/>
  <c r="Z1235" i="1"/>
  <c r="AH1235" i="1" s="1"/>
  <c r="Z1207" i="1"/>
  <c r="AH1207" i="1" s="1"/>
  <c r="Z1179" i="1"/>
  <c r="AH1179" i="1" s="1"/>
  <c r="Z1116" i="1"/>
  <c r="AH1116" i="1" s="1"/>
  <c r="AH1417" i="1"/>
  <c r="Z1305" i="1"/>
  <c r="Z1249" i="1"/>
  <c r="Y1147" i="1"/>
  <c r="AH1147" i="1" s="1"/>
  <c r="Y1119" i="1"/>
  <c r="Z1298" i="1"/>
  <c r="AH1298" i="1" s="1"/>
  <c r="Z1242" i="1"/>
  <c r="AH1242" i="1" s="1"/>
  <c r="Z1214" i="1"/>
  <c r="AH1214" i="1" s="1"/>
  <c r="Z1186" i="1"/>
  <c r="AH1186" i="1" s="1"/>
  <c r="AH1420" i="1"/>
  <c r="AH1357" i="1"/>
  <c r="X1133" i="1"/>
  <c r="AK923" i="1"/>
  <c r="AJ923" i="1"/>
  <c r="AI923" i="1"/>
  <c r="AH923" i="1"/>
  <c r="AA1119" i="1"/>
  <c r="AA850" i="1"/>
  <c r="Z850" i="1"/>
  <c r="Y850" i="1"/>
  <c r="X850" i="1"/>
  <c r="AA822" i="1"/>
  <c r="Z822" i="1"/>
  <c r="Y822" i="1"/>
  <c r="X822" i="1"/>
  <c r="AA794" i="1"/>
  <c r="Z794" i="1"/>
  <c r="Y794" i="1"/>
  <c r="X794" i="1"/>
  <c r="AA766" i="1"/>
  <c r="Z766" i="1"/>
  <c r="Y766" i="1"/>
  <c r="X766" i="1"/>
  <c r="AA738" i="1"/>
  <c r="Z738" i="1"/>
  <c r="Y738" i="1"/>
  <c r="X738" i="1"/>
  <c r="AA710" i="1"/>
  <c r="Z710" i="1"/>
  <c r="Y710" i="1"/>
  <c r="X710" i="1"/>
  <c r="AI1077" i="1"/>
  <c r="AI979" i="1"/>
  <c r="AK857" i="1"/>
  <c r="AJ857" i="1"/>
  <c r="AI857" i="1"/>
  <c r="AH857" i="1"/>
  <c r="AA1140" i="1"/>
  <c r="AA640" i="1"/>
  <c r="Y640" i="1"/>
  <c r="X640" i="1"/>
  <c r="Z640" i="1"/>
  <c r="AA619" i="1"/>
  <c r="Y619" i="1"/>
  <c r="X619" i="1"/>
  <c r="Z619" i="1"/>
  <c r="Z608" i="1"/>
  <c r="Y608" i="1"/>
  <c r="X608" i="1"/>
  <c r="AA608" i="1"/>
  <c r="Z643" i="1"/>
  <c r="Y643" i="1"/>
  <c r="X643" i="1"/>
  <c r="AA643" i="1"/>
  <c r="AA647" i="1"/>
  <c r="Y647" i="1"/>
  <c r="X647" i="1"/>
  <c r="Z647" i="1"/>
  <c r="AA661" i="1"/>
  <c r="Y661" i="1"/>
  <c r="X661" i="1"/>
  <c r="Z661" i="1"/>
  <c r="Z577" i="1"/>
  <c r="Y577" i="1"/>
  <c r="X577" i="1"/>
  <c r="AA577" i="1"/>
  <c r="Z549" i="1"/>
  <c r="Y549" i="1"/>
  <c r="X549" i="1"/>
  <c r="AA549" i="1"/>
  <c r="Z521" i="1"/>
  <c r="Y521" i="1"/>
  <c r="X521" i="1"/>
  <c r="AA521" i="1"/>
  <c r="Z493" i="1"/>
  <c r="Y493" i="1"/>
  <c r="X493" i="1"/>
  <c r="AA493" i="1"/>
  <c r="Z465" i="1"/>
  <c r="Y465" i="1"/>
  <c r="X465" i="1"/>
  <c r="AA465" i="1"/>
  <c r="Z437" i="1"/>
  <c r="Y437" i="1"/>
  <c r="X437" i="1"/>
  <c r="AA437" i="1"/>
  <c r="Z409" i="1"/>
  <c r="Y409" i="1"/>
  <c r="X409" i="1"/>
  <c r="AA409" i="1"/>
  <c r="Z381" i="1"/>
  <c r="Y381" i="1"/>
  <c r="X381" i="1"/>
  <c r="AA381" i="1"/>
  <c r="Z353" i="1"/>
  <c r="Y353" i="1"/>
  <c r="X353" i="1"/>
  <c r="AA353" i="1"/>
  <c r="Z325" i="1"/>
  <c r="Y325" i="1"/>
  <c r="X325" i="1"/>
  <c r="AA325" i="1"/>
  <c r="Z297" i="1"/>
  <c r="Y297" i="1"/>
  <c r="X297" i="1"/>
  <c r="AA297" i="1"/>
  <c r="Z269" i="1"/>
  <c r="Y269" i="1"/>
  <c r="X269" i="1"/>
  <c r="AA269" i="1"/>
  <c r="Z241" i="1"/>
  <c r="Y241" i="1"/>
  <c r="X241" i="1"/>
  <c r="AA241" i="1"/>
  <c r="Z213" i="1"/>
  <c r="Y213" i="1"/>
  <c r="X213" i="1"/>
  <c r="AA213" i="1"/>
  <c r="Z185" i="1"/>
  <c r="Y185" i="1"/>
  <c r="X185" i="1"/>
  <c r="AA185" i="1"/>
  <c r="Z157" i="1"/>
  <c r="Y157" i="1"/>
  <c r="X157" i="1"/>
  <c r="AA157" i="1"/>
  <c r="Z129" i="1"/>
  <c r="Y129" i="1"/>
  <c r="X129" i="1"/>
  <c r="AA129" i="1"/>
  <c r="Z101" i="1"/>
  <c r="Y101" i="1"/>
  <c r="X101" i="1"/>
  <c r="AA101" i="1"/>
  <c r="Z73" i="1"/>
  <c r="Y73" i="1"/>
  <c r="X73" i="1"/>
  <c r="AA73" i="1"/>
  <c r="Y45" i="1"/>
  <c r="X45" i="1"/>
  <c r="Z45" i="1"/>
  <c r="AA45" i="1"/>
  <c r="AA3356" i="1"/>
  <c r="Z3356" i="1"/>
  <c r="Y3356" i="1"/>
  <c r="X3356" i="1"/>
  <c r="Z3328" i="1"/>
  <c r="AH3240" i="1"/>
  <c r="AK3240" i="1"/>
  <c r="AJ3240" i="1"/>
  <c r="AI3240" i="1"/>
  <c r="AH3195" i="1"/>
  <c r="AK3195" i="1"/>
  <c r="AJ3195" i="1"/>
  <c r="AI3195" i="1"/>
  <c r="Z3359" i="1"/>
  <c r="AH3146" i="1"/>
  <c r="AK3146" i="1"/>
  <c r="AJ3146" i="1"/>
  <c r="AI3146" i="1"/>
  <c r="Z3307" i="1"/>
  <c r="AH3307" i="1" s="1"/>
  <c r="Z3251" i="1"/>
  <c r="AH3251" i="1" s="1"/>
  <c r="Y3307" i="1"/>
  <c r="AK3307" i="1" s="1"/>
  <c r="Y3279" i="1"/>
  <c r="AK3279" i="1" s="1"/>
  <c r="Y3251" i="1"/>
  <c r="AI3251" i="1" s="1"/>
  <c r="AM3254" i="1" s="1"/>
  <c r="Z3492" i="1"/>
  <c r="Y3492" i="1"/>
  <c r="X3492" i="1"/>
  <c r="AA3492" i="1"/>
  <c r="Z3436" i="1"/>
  <c r="Y3436" i="1"/>
  <c r="X3436" i="1"/>
  <c r="AA3436" i="1"/>
  <c r="AH3303" i="1"/>
  <c r="AK3303" i="1"/>
  <c r="AJ3303" i="1"/>
  <c r="AI3303" i="1"/>
  <c r="AH3247" i="1"/>
  <c r="AK3247" i="1"/>
  <c r="AJ3247" i="1"/>
  <c r="AI3247" i="1"/>
  <c r="Y3433" i="1"/>
  <c r="X3433" i="1"/>
  <c r="AA3433" i="1"/>
  <c r="Z3433" i="1"/>
  <c r="Y3468" i="1"/>
  <c r="X3468" i="1"/>
  <c r="AA3468" i="1"/>
  <c r="Z3468" i="1"/>
  <c r="X3244" i="1"/>
  <c r="AH3198" i="1"/>
  <c r="AK3198" i="1"/>
  <c r="AJ3198" i="1"/>
  <c r="AI3198" i="1"/>
  <c r="AA3338" i="1"/>
  <c r="AK3338" i="1" s="1"/>
  <c r="AI3086" i="1"/>
  <c r="Y2862" i="1"/>
  <c r="X2862" i="1"/>
  <c r="AA2862" i="1"/>
  <c r="Z2862" i="1"/>
  <c r="Z3013" i="1"/>
  <c r="AI2999" i="1"/>
  <c r="AJ2999" i="1"/>
  <c r="AH2999" i="1"/>
  <c r="AK2999" i="1"/>
  <c r="AH3058" i="1"/>
  <c r="AO3055" i="1" s="1"/>
  <c r="AA2957" i="1"/>
  <c r="Y2866" i="1"/>
  <c r="AA2733" i="1"/>
  <c r="Y2733" i="1"/>
  <c r="Z2733" i="1"/>
  <c r="X2733" i="1"/>
  <c r="AK2911" i="1"/>
  <c r="AJ2911" i="1"/>
  <c r="AH2911" i="1"/>
  <c r="AI2911" i="1"/>
  <c r="AK2848" i="1"/>
  <c r="AH2848" i="1"/>
  <c r="AI2848" i="1"/>
  <c r="AJ2848" i="1"/>
  <c r="AI2960" i="1"/>
  <c r="AK2960" i="1"/>
  <c r="AH2960" i="1"/>
  <c r="AJ2960" i="1"/>
  <c r="Y2922" i="1"/>
  <c r="AK2922" i="1" s="1"/>
  <c r="AA2852" i="1"/>
  <c r="AK2729" i="1"/>
  <c r="AJ2729" i="1"/>
  <c r="AI2729" i="1"/>
  <c r="AH2729" i="1"/>
  <c r="Y2908" i="1"/>
  <c r="AK2908" i="1" s="1"/>
  <c r="X2845" i="1"/>
  <c r="AA2845" i="1"/>
  <c r="Y2845" i="1"/>
  <c r="Z2845" i="1"/>
  <c r="Z2894" i="1"/>
  <c r="AJ2894" i="1" s="1"/>
  <c r="X2750" i="1"/>
  <c r="Z2750" i="1"/>
  <c r="AA2750" i="1"/>
  <c r="Y2750" i="1"/>
  <c r="AA2705" i="1"/>
  <c r="Z2705" i="1"/>
  <c r="Y2705" i="1"/>
  <c r="X2705" i="1"/>
  <c r="X2824" i="1"/>
  <c r="AA2824" i="1"/>
  <c r="Y2824" i="1"/>
  <c r="Z2824" i="1"/>
  <c r="X2670" i="1"/>
  <c r="X2614" i="1"/>
  <c r="AA2782" i="1"/>
  <c r="Y2782" i="1"/>
  <c r="Z2782" i="1"/>
  <c r="X2782" i="1"/>
  <c r="AA2656" i="1"/>
  <c r="AA2803" i="1"/>
  <c r="Y2803" i="1"/>
  <c r="Z2803" i="1"/>
  <c r="X2803" i="1"/>
  <c r="X2635" i="1"/>
  <c r="Y2582" i="1"/>
  <c r="X2582" i="1"/>
  <c r="AA2582" i="1"/>
  <c r="Z2582" i="1"/>
  <c r="AA2579" i="1"/>
  <c r="X2579" i="1"/>
  <c r="Z2579" i="1"/>
  <c r="Y2579" i="1"/>
  <c r="AA2495" i="1"/>
  <c r="X2495" i="1"/>
  <c r="Z2495" i="1"/>
  <c r="Y2495" i="1"/>
  <c r="AA2453" i="1"/>
  <c r="Z2453" i="1"/>
  <c r="Y2453" i="1"/>
  <c r="X2453" i="1"/>
  <c r="AA2425" i="1"/>
  <c r="Z2425" i="1"/>
  <c r="Y2425" i="1"/>
  <c r="X2425" i="1"/>
  <c r="AA2397" i="1"/>
  <c r="Z2397" i="1"/>
  <c r="Y2397" i="1"/>
  <c r="X2397" i="1"/>
  <c r="Y2491" i="1"/>
  <c r="X2491" i="1"/>
  <c r="Z2491" i="1"/>
  <c r="AA2491" i="1"/>
  <c r="AK2652" i="1"/>
  <c r="AJ2652" i="1"/>
  <c r="AI2652" i="1"/>
  <c r="AH2652" i="1"/>
  <c r="Y2540" i="1"/>
  <c r="X2540" i="1"/>
  <c r="AA2540" i="1"/>
  <c r="Z2540" i="1"/>
  <c r="Y2484" i="1"/>
  <c r="X2484" i="1"/>
  <c r="AA2484" i="1"/>
  <c r="Z2484" i="1"/>
  <c r="X2509" i="1"/>
  <c r="AK2680" i="1"/>
  <c r="AJ2680" i="1"/>
  <c r="AI2680" i="1"/>
  <c r="AH2680" i="1"/>
  <c r="Y2505" i="1"/>
  <c r="X2505" i="1"/>
  <c r="AA2505" i="1"/>
  <c r="Z2505" i="1"/>
  <c r="AI2281" i="1"/>
  <c r="AK2281" i="1"/>
  <c r="AJ2281" i="1"/>
  <c r="AH2281" i="1"/>
  <c r="AA2257" i="1"/>
  <c r="Y2257" i="1"/>
  <c r="X2257" i="1"/>
  <c r="Z2257" i="1"/>
  <c r="Z2379" i="1"/>
  <c r="Y2379" i="1"/>
  <c r="X2379" i="1"/>
  <c r="AA2379" i="1"/>
  <c r="AI2330" i="1"/>
  <c r="AK2330" i="1"/>
  <c r="AJ2330" i="1"/>
  <c r="AH2330" i="1"/>
  <c r="AA2320" i="1"/>
  <c r="Y2320" i="1"/>
  <c r="X2320" i="1"/>
  <c r="Z2320" i="1"/>
  <c r="AA2218" i="1"/>
  <c r="Z2218" i="1"/>
  <c r="Y2218" i="1"/>
  <c r="X2218" i="1"/>
  <c r="AA2190" i="1"/>
  <c r="Z2190" i="1"/>
  <c r="Y2190" i="1"/>
  <c r="X2190" i="1"/>
  <c r="AA2162" i="1"/>
  <c r="Z2162" i="1"/>
  <c r="Y2162" i="1"/>
  <c r="X2162" i="1"/>
  <c r="AA2134" i="1"/>
  <c r="Z2134" i="1"/>
  <c r="Y2134" i="1"/>
  <c r="X2134" i="1"/>
  <c r="AA2106" i="1"/>
  <c r="Y2106" i="1"/>
  <c r="X2106" i="1"/>
  <c r="Z2106" i="1"/>
  <c r="AA2078" i="1"/>
  <c r="Y2078" i="1"/>
  <c r="X2078" i="1"/>
  <c r="Z2078" i="1"/>
  <c r="AA2050" i="1"/>
  <c r="Y2050" i="1"/>
  <c r="X2050" i="1"/>
  <c r="Z2050" i="1"/>
  <c r="Y2008" i="1"/>
  <c r="X2008" i="1"/>
  <c r="Z2008" i="1"/>
  <c r="AA2008" i="1"/>
  <c r="AH1942" i="1"/>
  <c r="AK1942" i="1"/>
  <c r="AI1942" i="1"/>
  <c r="AM1945" i="1" s="1"/>
  <c r="AJ1942" i="1"/>
  <c r="AH1914" i="1"/>
  <c r="AK1914" i="1"/>
  <c r="AI1914" i="1"/>
  <c r="AJ1914" i="1"/>
  <c r="AH1886" i="1"/>
  <c r="AK1886" i="1"/>
  <c r="AI1886" i="1"/>
  <c r="AM1889" i="1" s="1"/>
  <c r="AJ1886" i="1"/>
  <c r="AH1858" i="1"/>
  <c r="AK1858" i="1"/>
  <c r="AI1858" i="1"/>
  <c r="AJ1858" i="1"/>
  <c r="AH1830" i="1"/>
  <c r="AK1830" i="1"/>
  <c r="AI1830" i="1"/>
  <c r="AM1833" i="1" s="1"/>
  <c r="AJ1830" i="1"/>
  <c r="Y2022" i="1"/>
  <c r="X2022" i="1"/>
  <c r="AA2022" i="1"/>
  <c r="Z2022" i="1"/>
  <c r="AH1931" i="1"/>
  <c r="AK1931" i="1"/>
  <c r="AI1931" i="1"/>
  <c r="AJ1931" i="1"/>
  <c r="AH1875" i="1"/>
  <c r="AK1875" i="1"/>
  <c r="AI1875" i="1"/>
  <c r="AJ1875" i="1"/>
  <c r="AH1819" i="1"/>
  <c r="AK1819" i="1"/>
  <c r="AI1819" i="1"/>
  <c r="AJ1819" i="1"/>
  <c r="AK1742" i="1"/>
  <c r="AI1742" i="1"/>
  <c r="AJ1742" i="1"/>
  <c r="AH1742" i="1"/>
  <c r="AK1669" i="1"/>
  <c r="AJ1669" i="1"/>
  <c r="AI1669" i="1"/>
  <c r="AH1669" i="1"/>
  <c r="AK1767" i="1"/>
  <c r="AI1767" i="1"/>
  <c r="AJ1767" i="1"/>
  <c r="AH1767" i="1"/>
  <c r="AK1721" i="1"/>
  <c r="AJ1721" i="1"/>
  <c r="AI1721" i="1"/>
  <c r="AM1721" i="1" s="1"/>
  <c r="AH1721" i="1"/>
  <c r="AO1718" i="1" s="1"/>
  <c r="AK1662" i="1"/>
  <c r="AI1662" i="1"/>
  <c r="AH1662" i="1"/>
  <c r="AJ1662" i="1"/>
  <c r="AI1634" i="1"/>
  <c r="AH1634" i="1"/>
  <c r="AK1634" i="1"/>
  <c r="AJ1634" i="1"/>
  <c r="AI1606" i="1"/>
  <c r="AH1606" i="1"/>
  <c r="AK1606" i="1"/>
  <c r="AJ1606" i="1"/>
  <c r="AI1578" i="1"/>
  <c r="AH1578" i="1"/>
  <c r="AK1578" i="1"/>
  <c r="AJ1578" i="1"/>
  <c r="AI1550" i="1"/>
  <c r="AH1550" i="1"/>
  <c r="AK1550" i="1"/>
  <c r="AJ1550" i="1"/>
  <c r="AI1522" i="1"/>
  <c r="AH1522" i="1"/>
  <c r="AK1522" i="1"/>
  <c r="AJ1522" i="1"/>
  <c r="AI1651" i="1"/>
  <c r="AH1651" i="1"/>
  <c r="AK1651" i="1"/>
  <c r="AJ1651" i="1"/>
  <c r="AI1595" i="1"/>
  <c r="AH1595" i="1"/>
  <c r="AK1595" i="1"/>
  <c r="AJ1595" i="1"/>
  <c r="AI1539" i="1"/>
  <c r="AH1539" i="1"/>
  <c r="AK1539" i="1"/>
  <c r="AJ1539" i="1"/>
  <c r="AH1805" i="1"/>
  <c r="AK1805" i="1"/>
  <c r="AI1805" i="1"/>
  <c r="AJ1805" i="1"/>
  <c r="AI1515" i="1"/>
  <c r="AH1515" i="1"/>
  <c r="AK1515" i="1"/>
  <c r="AJ1515" i="1"/>
  <c r="AJ1371" i="1"/>
  <c r="AK1455" i="1"/>
  <c r="AJ1455" i="1"/>
  <c r="AI1455" i="1"/>
  <c r="AH1455" i="1"/>
  <c r="AI1518" i="1"/>
  <c r="AH1518" i="1"/>
  <c r="AK1518" i="1"/>
  <c r="AJ1518" i="1"/>
  <c r="AH1466" i="1"/>
  <c r="AK1466" i="1"/>
  <c r="AJ1466" i="1"/>
  <c r="AI1466" i="1"/>
  <c r="AA1301" i="1"/>
  <c r="Z1301" i="1"/>
  <c r="Y1301" i="1"/>
  <c r="X1301" i="1"/>
  <c r="AA1245" i="1"/>
  <c r="Z1245" i="1"/>
  <c r="Y1245" i="1"/>
  <c r="X1245" i="1"/>
  <c r="AA1189" i="1"/>
  <c r="Z1189" i="1"/>
  <c r="Y1189" i="1"/>
  <c r="X1189" i="1"/>
  <c r="AI1494" i="1"/>
  <c r="AH1494" i="1"/>
  <c r="AK1494" i="1"/>
  <c r="AJ1494" i="1"/>
  <c r="AK1336" i="1"/>
  <c r="AA1102" i="1"/>
  <c r="AK1102" i="1" s="1"/>
  <c r="AI1417" i="1"/>
  <c r="Y1144" i="1"/>
  <c r="Y1116" i="1"/>
  <c r="AK1116" i="1" s="1"/>
  <c r="Y1151" i="1"/>
  <c r="AI1151" i="1" s="1"/>
  <c r="Y1154" i="1"/>
  <c r="AA1154" i="1"/>
  <c r="Z1154" i="1"/>
  <c r="X1154" i="1"/>
  <c r="AI1420" i="1"/>
  <c r="X1319" i="1"/>
  <c r="X1263" i="1"/>
  <c r="AI1357" i="1"/>
  <c r="X1126" i="1"/>
  <c r="AK1081" i="1"/>
  <c r="AJ1081" i="1"/>
  <c r="AI1081" i="1"/>
  <c r="AH1081" i="1"/>
  <c r="AK1053" i="1"/>
  <c r="AJ1053" i="1"/>
  <c r="AI1053" i="1"/>
  <c r="AH1053" i="1"/>
  <c r="AK1025" i="1"/>
  <c r="AJ1025" i="1"/>
  <c r="AI1025" i="1"/>
  <c r="AH1025" i="1"/>
  <c r="AK997" i="1"/>
  <c r="AJ997" i="1"/>
  <c r="AI997" i="1"/>
  <c r="AH997" i="1"/>
  <c r="AK969" i="1"/>
  <c r="AJ969" i="1"/>
  <c r="AI969" i="1"/>
  <c r="AH969" i="1"/>
  <c r="AK941" i="1"/>
  <c r="AJ941" i="1"/>
  <c r="AI941" i="1"/>
  <c r="AH941" i="1"/>
  <c r="AH1063" i="1"/>
  <c r="AH993" i="1"/>
  <c r="AK867" i="1"/>
  <c r="AJ867" i="1"/>
  <c r="AI867" i="1"/>
  <c r="AH867" i="1"/>
  <c r="AH1070" i="1"/>
  <c r="AH1035" i="1"/>
  <c r="AH1000" i="1"/>
  <c r="AK927" i="1"/>
  <c r="AJ927" i="1"/>
  <c r="AI927" i="1"/>
  <c r="AM930" i="1" s="1"/>
  <c r="AH927" i="1"/>
  <c r="AK930" i="1"/>
  <c r="AJ930" i="1"/>
  <c r="AI930" i="1"/>
  <c r="AH930" i="1"/>
  <c r="AA846" i="1"/>
  <c r="Z846" i="1"/>
  <c r="Y846" i="1"/>
  <c r="X846" i="1"/>
  <c r="AA818" i="1"/>
  <c r="Z818" i="1"/>
  <c r="Y818" i="1"/>
  <c r="X818" i="1"/>
  <c r="AA790" i="1"/>
  <c r="Z790" i="1"/>
  <c r="Y790" i="1"/>
  <c r="X790" i="1"/>
  <c r="AA762" i="1"/>
  <c r="Z762" i="1"/>
  <c r="Y762" i="1"/>
  <c r="X762" i="1"/>
  <c r="AA734" i="1"/>
  <c r="Z734" i="1"/>
  <c r="Y734" i="1"/>
  <c r="X734" i="1"/>
  <c r="AA706" i="1"/>
  <c r="Z706" i="1"/>
  <c r="Y706" i="1"/>
  <c r="X706" i="1"/>
  <c r="AJ1077" i="1"/>
  <c r="AJ979" i="1"/>
  <c r="AA1098" i="1"/>
  <c r="AH1056" i="1"/>
  <c r="AH1028" i="1"/>
  <c r="AK892" i="1"/>
  <c r="AJ892" i="1"/>
  <c r="AI892" i="1"/>
  <c r="AH892" i="1"/>
  <c r="AH965" i="1"/>
  <c r="AH937" i="1"/>
  <c r="AK885" i="1"/>
  <c r="AJ885" i="1"/>
  <c r="AI885" i="1"/>
  <c r="AH885" i="1"/>
  <c r="Y860" i="1"/>
  <c r="AH860" i="1" s="1"/>
  <c r="Z678" i="1"/>
  <c r="Y678" i="1"/>
  <c r="X678" i="1"/>
  <c r="AA678" i="1"/>
  <c r="AA612" i="1"/>
  <c r="Y612" i="1"/>
  <c r="X612" i="1"/>
  <c r="Z612" i="1"/>
  <c r="Z636" i="1"/>
  <c r="Y636" i="1"/>
  <c r="X636" i="1"/>
  <c r="AA636" i="1"/>
  <c r="AA573" i="1"/>
  <c r="Z573" i="1"/>
  <c r="Y573" i="1"/>
  <c r="X573" i="1"/>
  <c r="AA545" i="1"/>
  <c r="Z545" i="1"/>
  <c r="Y545" i="1"/>
  <c r="X545" i="1"/>
  <c r="AA517" i="1"/>
  <c r="Z517" i="1"/>
  <c r="Y517" i="1"/>
  <c r="X517" i="1"/>
  <c r="AA489" i="1"/>
  <c r="Z489" i="1"/>
  <c r="Y489" i="1"/>
  <c r="X489" i="1"/>
  <c r="AA461" i="1"/>
  <c r="Z461" i="1"/>
  <c r="Y461" i="1"/>
  <c r="X461" i="1"/>
  <c r="AA433" i="1"/>
  <c r="Z433" i="1"/>
  <c r="Y433" i="1"/>
  <c r="X433" i="1"/>
  <c r="AA405" i="1"/>
  <c r="Z405" i="1"/>
  <c r="Y405" i="1"/>
  <c r="X405" i="1"/>
  <c r="AA377" i="1"/>
  <c r="Z377" i="1"/>
  <c r="Y377" i="1"/>
  <c r="X377" i="1"/>
  <c r="AA349" i="1"/>
  <c r="Z349" i="1"/>
  <c r="Y349" i="1"/>
  <c r="X349" i="1"/>
  <c r="AA321" i="1"/>
  <c r="Z321" i="1"/>
  <c r="Y321" i="1"/>
  <c r="X321" i="1"/>
  <c r="AA293" i="1"/>
  <c r="Z293" i="1"/>
  <c r="Y293" i="1"/>
  <c r="X293" i="1"/>
  <c r="AA265" i="1"/>
  <c r="Z265" i="1"/>
  <c r="Y265" i="1"/>
  <c r="X265" i="1"/>
  <c r="AA237" i="1"/>
  <c r="Z237" i="1"/>
  <c r="Y237" i="1"/>
  <c r="X237" i="1"/>
  <c r="AA209" i="1"/>
  <c r="Z209" i="1"/>
  <c r="Y209" i="1"/>
  <c r="X209" i="1"/>
  <c r="AA181" i="1"/>
  <c r="Z181" i="1"/>
  <c r="Y181" i="1"/>
  <c r="X181" i="1"/>
  <c r="AA153" i="1"/>
  <c r="Z153" i="1"/>
  <c r="Y153" i="1"/>
  <c r="X153" i="1"/>
  <c r="AA125" i="1"/>
  <c r="Z125" i="1"/>
  <c r="Y125" i="1"/>
  <c r="X125" i="1"/>
  <c r="AA97" i="1"/>
  <c r="Z97" i="1"/>
  <c r="Y97" i="1"/>
  <c r="X97" i="1"/>
  <c r="Z69" i="1"/>
  <c r="Y69" i="1"/>
  <c r="X69" i="1"/>
  <c r="AA69" i="1"/>
  <c r="AA41" i="1"/>
  <c r="Z41" i="1"/>
  <c r="Y41" i="1"/>
  <c r="X41" i="1"/>
  <c r="Z3300" i="1"/>
  <c r="AH3300" i="1" s="1"/>
  <c r="Z3366" i="1"/>
  <c r="X3366" i="1"/>
  <c r="AA3366" i="1"/>
  <c r="Y3366" i="1"/>
  <c r="AM3044" i="1"/>
  <c r="AK3086" i="1"/>
  <c r="AJ3020" i="1"/>
  <c r="AK3020" i="1"/>
  <c r="AI3020" i="1"/>
  <c r="AH3020" i="1"/>
  <c r="AK2866" i="1"/>
  <c r="AJ2866" i="1"/>
  <c r="AH2866" i="1"/>
  <c r="AI2866" i="1"/>
  <c r="AI2957" i="1"/>
  <c r="AJ2957" i="1"/>
  <c r="AK2957" i="1"/>
  <c r="AH2957" i="1"/>
  <c r="Y2841" i="1"/>
  <c r="X2841" i="1"/>
  <c r="Z2841" i="1"/>
  <c r="AA2841" i="1"/>
  <c r="AA2922" i="1"/>
  <c r="AK2915" i="1"/>
  <c r="AJ2915" i="1"/>
  <c r="AH2915" i="1"/>
  <c r="AI2915" i="1"/>
  <c r="AK2813" i="1"/>
  <c r="AJ2813" i="1"/>
  <c r="AI2813" i="1"/>
  <c r="AH2813" i="1"/>
  <c r="AK2785" i="1"/>
  <c r="AJ2785" i="1"/>
  <c r="AI2785" i="1"/>
  <c r="AH2785" i="1"/>
  <c r="X2708" i="1"/>
  <c r="AA2708" i="1"/>
  <c r="Z2708" i="1"/>
  <c r="Y2708" i="1"/>
  <c r="AA2754" i="1"/>
  <c r="Y2754" i="1"/>
  <c r="Z2754" i="1"/>
  <c r="X2754" i="1"/>
  <c r="AA2796" i="1"/>
  <c r="Y2796" i="1"/>
  <c r="Z2796" i="1"/>
  <c r="X2796" i="1"/>
  <c r="AA2502" i="1"/>
  <c r="X2502" i="1"/>
  <c r="Z2502" i="1"/>
  <c r="Y2502" i="1"/>
  <c r="Y2498" i="1"/>
  <c r="X2498" i="1"/>
  <c r="AA2498" i="1"/>
  <c r="Z2498" i="1"/>
  <c r="AA2449" i="1"/>
  <c r="Z2449" i="1"/>
  <c r="Y2449" i="1"/>
  <c r="X2449" i="1"/>
  <c r="AA2421" i="1"/>
  <c r="Z2421" i="1"/>
  <c r="Y2421" i="1"/>
  <c r="X2421" i="1"/>
  <c r="AA2393" i="1"/>
  <c r="Z2393" i="1"/>
  <c r="Y2393" i="1"/>
  <c r="X2393" i="1"/>
  <c r="AK2631" i="1"/>
  <c r="AJ2631" i="1"/>
  <c r="AH2631" i="1"/>
  <c r="AI2631" i="1"/>
  <c r="AI2323" i="1"/>
  <c r="AK2323" i="1"/>
  <c r="AJ2323" i="1"/>
  <c r="AH2323" i="1"/>
  <c r="AA2327" i="1"/>
  <c r="Y2327" i="1"/>
  <c r="X2327" i="1"/>
  <c r="Z2327" i="1"/>
  <c r="AJ2288" i="1"/>
  <c r="AA2376" i="1"/>
  <c r="Y2376" i="1"/>
  <c r="X2376" i="1"/>
  <c r="Z2376" i="1"/>
  <c r="AA2278" i="1"/>
  <c r="Y2278" i="1"/>
  <c r="X2278" i="1"/>
  <c r="Z2278" i="1"/>
  <c r="Z2215" i="1"/>
  <c r="Y2215" i="1"/>
  <c r="X2215" i="1"/>
  <c r="AA2215" i="1"/>
  <c r="Z2187" i="1"/>
  <c r="Y2187" i="1"/>
  <c r="X2187" i="1"/>
  <c r="AA2187" i="1"/>
  <c r="Z2159" i="1"/>
  <c r="Y2159" i="1"/>
  <c r="X2159" i="1"/>
  <c r="AA2159" i="1"/>
  <c r="Z2131" i="1"/>
  <c r="Y2131" i="1"/>
  <c r="X2131" i="1"/>
  <c r="AA2131" i="1"/>
  <c r="Z2103" i="1"/>
  <c r="X2103" i="1"/>
  <c r="AA2103" i="1"/>
  <c r="Y2103" i="1"/>
  <c r="Z2075" i="1"/>
  <c r="X2075" i="1"/>
  <c r="AA2075" i="1"/>
  <c r="Y2075" i="1"/>
  <c r="AH1924" i="1"/>
  <c r="AK1924" i="1"/>
  <c r="AI1924" i="1"/>
  <c r="AJ1924" i="1"/>
  <c r="AH1868" i="1"/>
  <c r="AK1868" i="1"/>
  <c r="AI1868" i="1"/>
  <c r="AJ1868" i="1"/>
  <c r="AH1812" i="1"/>
  <c r="AK1812" i="1"/>
  <c r="AI1812" i="1"/>
  <c r="AJ1812" i="1"/>
  <c r="AK1798" i="1"/>
  <c r="AI1798" i="1"/>
  <c r="AJ1798" i="1"/>
  <c r="AH1798" i="1"/>
  <c r="AK1791" i="1"/>
  <c r="AI1791" i="1"/>
  <c r="AJ1791" i="1"/>
  <c r="AH1791" i="1"/>
  <c r="Y2029" i="1"/>
  <c r="X2029" i="1"/>
  <c r="AA2029" i="1"/>
  <c r="Z2029" i="1"/>
  <c r="AK1665" i="1"/>
  <c r="AJ1665" i="1"/>
  <c r="AI1665" i="1"/>
  <c r="AH1665" i="1"/>
  <c r="X1984" i="1"/>
  <c r="AA1984" i="1"/>
  <c r="Z1984" i="1"/>
  <c r="Y1984" i="1"/>
  <c r="AI1644" i="1"/>
  <c r="AH1644" i="1"/>
  <c r="AK1644" i="1"/>
  <c r="AJ1644" i="1"/>
  <c r="AI1588" i="1"/>
  <c r="AH1588" i="1"/>
  <c r="AK1588" i="1"/>
  <c r="AJ1588" i="1"/>
  <c r="AI1532" i="1"/>
  <c r="AH1532" i="1"/>
  <c r="AK1532" i="1"/>
  <c r="AJ1532" i="1"/>
  <c r="AH1462" i="1"/>
  <c r="AK1462" i="1"/>
  <c r="AJ1462" i="1"/>
  <c r="AI1462" i="1"/>
  <c r="AA1294" i="1"/>
  <c r="Z1294" i="1"/>
  <c r="Y1294" i="1"/>
  <c r="X1294" i="1"/>
  <c r="AA1238" i="1"/>
  <c r="Z1238" i="1"/>
  <c r="Y1238" i="1"/>
  <c r="X1238" i="1"/>
  <c r="AA1182" i="1"/>
  <c r="Z1182" i="1"/>
  <c r="Y1182" i="1"/>
  <c r="X1182" i="1"/>
  <c r="X1221" i="1"/>
  <c r="X1193" i="1"/>
  <c r="AA1165" i="1"/>
  <c r="Y1165" i="1"/>
  <c r="X1165" i="1"/>
  <c r="Z1165" i="1"/>
  <c r="AK1417" i="1"/>
  <c r="X1277" i="1"/>
  <c r="Z1161" i="1"/>
  <c r="Y1161" i="1"/>
  <c r="AA1161" i="1"/>
  <c r="X1161" i="1"/>
  <c r="AH1109" i="1"/>
  <c r="AK1109" i="1"/>
  <c r="AJ1109" i="1"/>
  <c r="AI1109" i="1"/>
  <c r="AH1119" i="1"/>
  <c r="AK1119" i="1"/>
  <c r="AJ1119" i="1"/>
  <c r="AI1119" i="1"/>
  <c r="AI1063" i="1"/>
  <c r="AI993" i="1"/>
  <c r="AI1035" i="1"/>
  <c r="AA843" i="1"/>
  <c r="Z843" i="1"/>
  <c r="Y843" i="1"/>
  <c r="X843" i="1"/>
  <c r="AA815" i="1"/>
  <c r="Z815" i="1"/>
  <c r="Y815" i="1"/>
  <c r="X815" i="1"/>
  <c r="AA787" i="1"/>
  <c r="Z787" i="1"/>
  <c r="Y787" i="1"/>
  <c r="X787" i="1"/>
  <c r="AA759" i="1"/>
  <c r="Z759" i="1"/>
  <c r="Y759" i="1"/>
  <c r="X759" i="1"/>
  <c r="AA731" i="1"/>
  <c r="Z731" i="1"/>
  <c r="Y731" i="1"/>
  <c r="X731" i="1"/>
  <c r="AA703" i="1"/>
  <c r="Z703" i="1"/>
  <c r="Y703" i="1"/>
  <c r="X703" i="1"/>
  <c r="AK902" i="1"/>
  <c r="AJ902" i="1"/>
  <c r="AI902" i="1"/>
  <c r="AH902" i="1"/>
  <c r="AI965" i="1"/>
  <c r="AI937" i="1"/>
  <c r="Z594" i="1"/>
  <c r="Y594" i="1"/>
  <c r="X594" i="1"/>
  <c r="AA594" i="1"/>
  <c r="AA675" i="1"/>
  <c r="Y675" i="1"/>
  <c r="X675" i="1"/>
  <c r="Z675" i="1"/>
  <c r="Z615" i="1"/>
  <c r="Y615" i="1"/>
  <c r="X615" i="1"/>
  <c r="AA615" i="1"/>
  <c r="Z570" i="1"/>
  <c r="Y570" i="1"/>
  <c r="X570" i="1"/>
  <c r="AA570" i="1"/>
  <c r="Z542" i="1"/>
  <c r="Y542" i="1"/>
  <c r="X542" i="1"/>
  <c r="AA542" i="1"/>
  <c r="Z514" i="1"/>
  <c r="Y514" i="1"/>
  <c r="X514" i="1"/>
  <c r="AA514" i="1"/>
  <c r="Z486" i="1"/>
  <c r="Y486" i="1"/>
  <c r="X486" i="1"/>
  <c r="AA486" i="1"/>
  <c r="Z458" i="1"/>
  <c r="Y458" i="1"/>
  <c r="X458" i="1"/>
  <c r="AA458" i="1"/>
  <c r="Z430" i="1"/>
  <c r="Y430" i="1"/>
  <c r="X430" i="1"/>
  <c r="AA430" i="1"/>
  <c r="Z402" i="1"/>
  <c r="Y402" i="1"/>
  <c r="X402" i="1"/>
  <c r="AA402" i="1"/>
  <c r="Z374" i="1"/>
  <c r="Y374" i="1"/>
  <c r="X374" i="1"/>
  <c r="AA374" i="1"/>
  <c r="Z346" i="1"/>
  <c r="Y346" i="1"/>
  <c r="X346" i="1"/>
  <c r="AA346" i="1"/>
  <c r="Z318" i="1"/>
  <c r="Y318" i="1"/>
  <c r="X318" i="1"/>
  <c r="AA318" i="1"/>
  <c r="Z290" i="1"/>
  <c r="Y290" i="1"/>
  <c r="X290" i="1"/>
  <c r="AA290" i="1"/>
  <c r="Z262" i="1"/>
  <c r="Y262" i="1"/>
  <c r="X262" i="1"/>
  <c r="AA262" i="1"/>
  <c r="Z234" i="1"/>
  <c r="Y234" i="1"/>
  <c r="X234" i="1"/>
  <c r="AA234" i="1"/>
  <c r="Z206" i="1"/>
  <c r="Y206" i="1"/>
  <c r="X206" i="1"/>
  <c r="AA206" i="1"/>
  <c r="Z178" i="1"/>
  <c r="Y178" i="1"/>
  <c r="X178" i="1"/>
  <c r="AA178" i="1"/>
  <c r="Z150" i="1"/>
  <c r="Y150" i="1"/>
  <c r="X150" i="1"/>
  <c r="AA150" i="1"/>
  <c r="Z122" i="1"/>
  <c r="Y122" i="1"/>
  <c r="X122" i="1"/>
  <c r="AA122" i="1"/>
  <c r="Z94" i="1"/>
  <c r="Y94" i="1"/>
  <c r="X94" i="1"/>
  <c r="AA94" i="1"/>
  <c r="Z66" i="1"/>
  <c r="Y66" i="1"/>
  <c r="X66" i="1"/>
  <c r="AA66" i="1"/>
  <c r="Y38" i="1"/>
  <c r="X38" i="1"/>
  <c r="Z38" i="1"/>
  <c r="AA38" i="1"/>
  <c r="Y3398" i="1"/>
  <c r="AA3398" i="1"/>
  <c r="Z3398" i="1"/>
  <c r="X3398" i="1"/>
  <c r="AH3296" i="1"/>
  <c r="AK3296" i="1"/>
  <c r="AJ3296" i="1"/>
  <c r="AI3296" i="1"/>
  <c r="Y3223" i="1"/>
  <c r="AA3223" i="1"/>
  <c r="Z3223" i="1"/>
  <c r="X3223" i="1"/>
  <c r="AH3181" i="1"/>
  <c r="AK3181" i="1"/>
  <c r="AJ3181" i="1"/>
  <c r="AI3181" i="1"/>
  <c r="AM3184" i="1" s="1"/>
  <c r="AH3191" i="1"/>
  <c r="AK3191" i="1"/>
  <c r="AJ3191" i="1"/>
  <c r="AI3191" i="1"/>
  <c r="AJ3111" i="1"/>
  <c r="AK3111" i="1"/>
  <c r="AI3111" i="1"/>
  <c r="AH3111" i="1"/>
  <c r="Y3391" i="1"/>
  <c r="AA3391" i="1"/>
  <c r="Z3391" i="1"/>
  <c r="X3391" i="1"/>
  <c r="AA3349" i="1"/>
  <c r="Z3349" i="1"/>
  <c r="Y3349" i="1"/>
  <c r="X3349" i="1"/>
  <c r="Z3293" i="1"/>
  <c r="Y3328" i="1"/>
  <c r="Y3300" i="1"/>
  <c r="AK3300" i="1" s="1"/>
  <c r="Y3272" i="1"/>
  <c r="AK3272" i="1" s="1"/>
  <c r="Z3506" i="1"/>
  <c r="Y3506" i="1"/>
  <c r="X3506" i="1"/>
  <c r="AA3506" i="1"/>
  <c r="Z3450" i="1"/>
  <c r="Y3450" i="1"/>
  <c r="X3450" i="1"/>
  <c r="AA3450" i="1"/>
  <c r="AH3289" i="1"/>
  <c r="AK3289" i="1"/>
  <c r="AJ3289" i="1"/>
  <c r="AI3289" i="1"/>
  <c r="Y3489" i="1"/>
  <c r="X3489" i="1"/>
  <c r="AA3489" i="1"/>
  <c r="Z3489" i="1"/>
  <c r="AA3363" i="1"/>
  <c r="Z3363" i="1"/>
  <c r="Y3363" i="1"/>
  <c r="X3363" i="1"/>
  <c r="Z3244" i="1"/>
  <c r="Y3377" i="1"/>
  <c r="AA3377" i="1"/>
  <c r="Z3377" i="1"/>
  <c r="X3377" i="1"/>
  <c r="AH3184" i="1"/>
  <c r="AK3184" i="1"/>
  <c r="AJ3184" i="1"/>
  <c r="AI3184" i="1"/>
  <c r="AH3160" i="1"/>
  <c r="AK3160" i="1"/>
  <c r="AJ3160" i="1"/>
  <c r="AI3160" i="1"/>
  <c r="AJ3121" i="1"/>
  <c r="AH3121" i="1"/>
  <c r="AK3121" i="1"/>
  <c r="AI3121" i="1"/>
  <c r="AJ3065" i="1"/>
  <c r="AK3065" i="1"/>
  <c r="AH3065" i="1"/>
  <c r="AI3065" i="1"/>
  <c r="AJ3048" i="1"/>
  <c r="AK3048" i="1"/>
  <c r="AI3048" i="1"/>
  <c r="AH3048" i="1"/>
  <c r="AJ3079" i="1"/>
  <c r="AI3079" i="1"/>
  <c r="AH3079" i="1"/>
  <c r="AK3079" i="1"/>
  <c r="AH3135" i="1"/>
  <c r="AK3135" i="1"/>
  <c r="AJ3135" i="1"/>
  <c r="AI3135" i="1"/>
  <c r="AJ3037" i="1"/>
  <c r="AK3037" i="1"/>
  <c r="AI3037" i="1"/>
  <c r="AH3037" i="1"/>
  <c r="AI3093" i="1"/>
  <c r="X3013" i="1"/>
  <c r="Y2981" i="1"/>
  <c r="AI2981" i="1" s="1"/>
  <c r="AH3139" i="1"/>
  <c r="AK3139" i="1"/>
  <c r="AJ3139" i="1"/>
  <c r="AI3139" i="1"/>
  <c r="AM3142" i="1" s="1"/>
  <c r="Y2978" i="1"/>
  <c r="X2978" i="1"/>
  <c r="AA2978" i="1"/>
  <c r="Z2978" i="1"/>
  <c r="AK2918" i="1"/>
  <c r="AJ2918" i="1"/>
  <c r="AH2918" i="1"/>
  <c r="AI2918" i="1"/>
  <c r="AJ3114" i="1"/>
  <c r="AH3114" i="1"/>
  <c r="AI3114" i="1"/>
  <c r="AK3114" i="1"/>
  <c r="Y2880" i="1"/>
  <c r="AK2880" i="1" s="1"/>
  <c r="AK2904" i="1"/>
  <c r="AJ2904" i="1"/>
  <c r="AH2904" i="1"/>
  <c r="AI2904" i="1"/>
  <c r="Z2922" i="1"/>
  <c r="AJ2922" i="1" s="1"/>
  <c r="Z2908" i="1"/>
  <c r="AJ2908" i="1" s="1"/>
  <c r="Z2869" i="1"/>
  <c r="AK2771" i="1"/>
  <c r="AJ2771" i="1"/>
  <c r="AI2771" i="1"/>
  <c r="AH2771" i="1"/>
  <c r="X2743" i="1"/>
  <c r="Z2743" i="1"/>
  <c r="AA2743" i="1"/>
  <c r="Y2743" i="1"/>
  <c r="AK2687" i="1"/>
  <c r="AJ2687" i="1"/>
  <c r="AH2687" i="1"/>
  <c r="AI2687" i="1"/>
  <c r="AA2614" i="1"/>
  <c r="AK2666" i="1"/>
  <c r="AJ2666" i="1"/>
  <c r="AI2666" i="1"/>
  <c r="AH2666" i="1"/>
  <c r="AK2610" i="1"/>
  <c r="AJ2610" i="1"/>
  <c r="AH2610" i="1"/>
  <c r="AI2610" i="1"/>
  <c r="AA2901" i="1"/>
  <c r="X2642" i="1"/>
  <c r="X2691" i="1"/>
  <c r="AA2551" i="1"/>
  <c r="X2551" i="1"/>
  <c r="Z2551" i="1"/>
  <c r="Y2551" i="1"/>
  <c r="Y2481" i="1"/>
  <c r="AA2446" i="1"/>
  <c r="Z2446" i="1"/>
  <c r="Y2446" i="1"/>
  <c r="X2446" i="1"/>
  <c r="AA2418" i="1"/>
  <c r="Z2418" i="1"/>
  <c r="Y2418" i="1"/>
  <c r="X2418" i="1"/>
  <c r="AA2789" i="1"/>
  <c r="Y2789" i="1"/>
  <c r="Z2789" i="1"/>
  <c r="X2789" i="1"/>
  <c r="Y2547" i="1"/>
  <c r="X2547" i="1"/>
  <c r="Z2547" i="1"/>
  <c r="AA2547" i="1"/>
  <c r="AA2572" i="1"/>
  <c r="X2572" i="1"/>
  <c r="Y2572" i="1"/>
  <c r="Z2572" i="1"/>
  <c r="AA2722" i="1"/>
  <c r="X2481" i="1"/>
  <c r="Y2561" i="1"/>
  <c r="X2561" i="1"/>
  <c r="AA2561" i="1"/>
  <c r="Z2561" i="1"/>
  <c r="AK2232" i="1"/>
  <c r="AJ2232" i="1"/>
  <c r="AI2232" i="1"/>
  <c r="AH2232" i="1"/>
  <c r="AI2253" i="1"/>
  <c r="AK2253" i="1"/>
  <c r="AJ2253" i="1"/>
  <c r="AH2253" i="1"/>
  <c r="AA2285" i="1"/>
  <c r="Y2285" i="1"/>
  <c r="X2285" i="1"/>
  <c r="Z2285" i="1"/>
  <c r="X2358" i="1"/>
  <c r="Y2288" i="1"/>
  <c r="AI2288" i="1" s="1"/>
  <c r="X2246" i="1"/>
  <c r="AA2348" i="1"/>
  <c r="Y2348" i="1"/>
  <c r="X2348" i="1"/>
  <c r="Z2348" i="1"/>
  <c r="AA2236" i="1"/>
  <c r="Y2236" i="1"/>
  <c r="X2236" i="1"/>
  <c r="Z2236" i="1"/>
  <c r="AA2211" i="1"/>
  <c r="Z2211" i="1"/>
  <c r="Y2211" i="1"/>
  <c r="X2211" i="1"/>
  <c r="AA2183" i="1"/>
  <c r="Z2183" i="1"/>
  <c r="Y2183" i="1"/>
  <c r="X2183" i="1"/>
  <c r="AA2155" i="1"/>
  <c r="Z2155" i="1"/>
  <c r="Y2155" i="1"/>
  <c r="X2155" i="1"/>
  <c r="AA2127" i="1"/>
  <c r="Z2127" i="1"/>
  <c r="Y2127" i="1"/>
  <c r="X2127" i="1"/>
  <c r="AA2099" i="1"/>
  <c r="Y2099" i="1"/>
  <c r="X2099" i="1"/>
  <c r="Z2099" i="1"/>
  <c r="AA2071" i="1"/>
  <c r="Y2071" i="1"/>
  <c r="X2071" i="1"/>
  <c r="Z2071" i="1"/>
  <c r="Z2047" i="1"/>
  <c r="X2047" i="1"/>
  <c r="AA2047" i="1"/>
  <c r="Y2047" i="1"/>
  <c r="X1977" i="1"/>
  <c r="AA1977" i="1"/>
  <c r="Z1977" i="1"/>
  <c r="Y1977" i="1"/>
  <c r="X1998" i="1"/>
  <c r="AA1998" i="1"/>
  <c r="Y1998" i="1"/>
  <c r="Z1998" i="1"/>
  <c r="X2019" i="1"/>
  <c r="AA2019" i="1"/>
  <c r="Z2019" i="1"/>
  <c r="Y2019" i="1"/>
  <c r="X1991" i="1"/>
  <c r="AA1991" i="1"/>
  <c r="Z1991" i="1"/>
  <c r="Y1991" i="1"/>
  <c r="AH1935" i="1"/>
  <c r="AK1935" i="1"/>
  <c r="AI1935" i="1"/>
  <c r="AJ1935" i="1"/>
  <c r="AH1907" i="1"/>
  <c r="AK1907" i="1"/>
  <c r="AI1907" i="1"/>
  <c r="AJ1907" i="1"/>
  <c r="AH1879" i="1"/>
  <c r="AK1879" i="1"/>
  <c r="AI1879" i="1"/>
  <c r="AJ1879" i="1"/>
  <c r="AH1851" i="1"/>
  <c r="AK1851" i="1"/>
  <c r="AI1851" i="1"/>
  <c r="AJ1851" i="1"/>
  <c r="AH1823" i="1"/>
  <c r="AK1823" i="1"/>
  <c r="AI1823" i="1"/>
  <c r="AJ1823" i="1"/>
  <c r="AH1917" i="1"/>
  <c r="AK1917" i="1"/>
  <c r="AI1917" i="1"/>
  <c r="AJ1917" i="1"/>
  <c r="AH1861" i="1"/>
  <c r="AK1861" i="1"/>
  <c r="AI1861" i="1"/>
  <c r="AJ1861" i="1"/>
  <c r="X2040" i="1"/>
  <c r="AA2040" i="1"/>
  <c r="Z2040" i="1"/>
  <c r="Y2040" i="1"/>
  <c r="AH1963" i="1"/>
  <c r="AK1788" i="1"/>
  <c r="AI1788" i="1"/>
  <c r="AJ1788" i="1"/>
  <c r="AH1788" i="1"/>
  <c r="AI1655" i="1"/>
  <c r="AM1658" i="1" s="1"/>
  <c r="AH1655" i="1"/>
  <c r="AK1655" i="1"/>
  <c r="AJ1655" i="1"/>
  <c r="AI1627" i="1"/>
  <c r="AH1627" i="1"/>
  <c r="AK1627" i="1"/>
  <c r="AJ1627" i="1"/>
  <c r="AI1599" i="1"/>
  <c r="AM1602" i="1" s="1"/>
  <c r="AH1599" i="1"/>
  <c r="AK1599" i="1"/>
  <c r="AJ1599" i="1"/>
  <c r="AI1571" i="1"/>
  <c r="AH1571" i="1"/>
  <c r="AK1571" i="1"/>
  <c r="AJ1571" i="1"/>
  <c r="AI1543" i="1"/>
  <c r="AM1546" i="1" s="1"/>
  <c r="AH1543" i="1"/>
  <c r="AK1543" i="1"/>
  <c r="AJ1543" i="1"/>
  <c r="X2033" i="1"/>
  <c r="AA2033" i="1"/>
  <c r="Z2033" i="1"/>
  <c r="Y2033" i="1"/>
  <c r="AI1704" i="1"/>
  <c r="AI1637" i="1"/>
  <c r="AH1637" i="1"/>
  <c r="AK1637" i="1"/>
  <c r="AJ1637" i="1"/>
  <c r="AI1581" i="1"/>
  <c r="AH1581" i="1"/>
  <c r="AK1581" i="1"/>
  <c r="AJ1581" i="1"/>
  <c r="AI1525" i="1"/>
  <c r="AH1525" i="1"/>
  <c r="AK1525" i="1"/>
  <c r="AJ1525" i="1"/>
  <c r="AK1693" i="1"/>
  <c r="AH1693" i="1"/>
  <c r="AJ1693" i="1"/>
  <c r="AI1693" i="1"/>
  <c r="AM1693" i="1" s="1"/>
  <c r="AK1431" i="1"/>
  <c r="AJ1431" i="1"/>
  <c r="AI1431" i="1"/>
  <c r="AH1431" i="1"/>
  <c r="AA1287" i="1"/>
  <c r="Z1287" i="1"/>
  <c r="Y1287" i="1"/>
  <c r="X1287" i="1"/>
  <c r="AA1231" i="1"/>
  <c r="Z1231" i="1"/>
  <c r="Y1231" i="1"/>
  <c r="X1231" i="1"/>
  <c r="AA1175" i="1"/>
  <c r="Z1175" i="1"/>
  <c r="Y1175" i="1"/>
  <c r="X1175" i="1"/>
  <c r="AI1508" i="1"/>
  <c r="AH1508" i="1"/>
  <c r="AK1508" i="1"/>
  <c r="AJ1508" i="1"/>
  <c r="AJ1413" i="1"/>
  <c r="AH1413" i="1"/>
  <c r="AI1413" i="1"/>
  <c r="AK1413" i="1"/>
  <c r="AI1361" i="1"/>
  <c r="AM1364" i="1" s="1"/>
  <c r="AJ1406" i="1"/>
  <c r="AK1406" i="1"/>
  <c r="AI1406" i="1"/>
  <c r="AH1406" i="1"/>
  <c r="Y1312" i="1"/>
  <c r="AJ1312" i="1" s="1"/>
  <c r="Y1256" i="1"/>
  <c r="AI1256" i="1" s="1"/>
  <c r="Y1221" i="1"/>
  <c r="Y1193" i="1"/>
  <c r="AA1144" i="1"/>
  <c r="Z1158" i="1"/>
  <c r="AI1347" i="1"/>
  <c r="AM1350" i="1" s="1"/>
  <c r="Y1277" i="1"/>
  <c r="AH1392" i="1"/>
  <c r="Y1326" i="1"/>
  <c r="AI1326" i="1" s="1"/>
  <c r="Y1270" i="1"/>
  <c r="AJ1270" i="1" s="1"/>
  <c r="Y1228" i="1"/>
  <c r="AK1228" i="1" s="1"/>
  <c r="Y1200" i="1"/>
  <c r="AK1200" i="1" s="1"/>
  <c r="Y1172" i="1"/>
  <c r="AH1172" i="1" s="1"/>
  <c r="AI1511" i="1"/>
  <c r="AH1511" i="1"/>
  <c r="AK1511" i="1"/>
  <c r="AJ1511" i="1"/>
  <c r="Z1319" i="1"/>
  <c r="Z1263" i="1"/>
  <c r="X1112" i="1"/>
  <c r="AK1074" i="1"/>
  <c r="AJ1074" i="1"/>
  <c r="AI1074" i="1"/>
  <c r="AH1074" i="1"/>
  <c r="AK1046" i="1"/>
  <c r="AJ1046" i="1"/>
  <c r="AI1046" i="1"/>
  <c r="AM1049" i="1" s="1"/>
  <c r="AH1046" i="1"/>
  <c r="AK1018" i="1"/>
  <c r="AJ1018" i="1"/>
  <c r="AI1018" i="1"/>
  <c r="AH1018" i="1"/>
  <c r="AK990" i="1"/>
  <c r="AJ990" i="1"/>
  <c r="AI990" i="1"/>
  <c r="AM993" i="1" s="1"/>
  <c r="AH990" i="1"/>
  <c r="AK962" i="1"/>
  <c r="AJ962" i="1"/>
  <c r="AI962" i="1"/>
  <c r="AH962" i="1"/>
  <c r="AK934" i="1"/>
  <c r="AJ934" i="1"/>
  <c r="AI934" i="1"/>
  <c r="AM937" i="1" s="1"/>
  <c r="AH934" i="1"/>
  <c r="AJ1063" i="1"/>
  <c r="AJ993" i="1"/>
  <c r="AJ1070" i="1"/>
  <c r="AJ1035" i="1"/>
  <c r="AJ1000" i="1"/>
  <c r="AA839" i="1"/>
  <c r="Z839" i="1"/>
  <c r="Y839" i="1"/>
  <c r="X839" i="1"/>
  <c r="AA811" i="1"/>
  <c r="Z811" i="1"/>
  <c r="Y811" i="1"/>
  <c r="X811" i="1"/>
  <c r="AA783" i="1"/>
  <c r="Z783" i="1"/>
  <c r="Y783" i="1"/>
  <c r="X783" i="1"/>
  <c r="AA755" i="1"/>
  <c r="Z755" i="1"/>
  <c r="Y755" i="1"/>
  <c r="X755" i="1"/>
  <c r="AA727" i="1"/>
  <c r="Z727" i="1"/>
  <c r="Y727" i="1"/>
  <c r="X727" i="1"/>
  <c r="AA699" i="1"/>
  <c r="Z699" i="1"/>
  <c r="Y699" i="1"/>
  <c r="X699" i="1"/>
  <c r="AH1007" i="1"/>
  <c r="AK913" i="1"/>
  <c r="AJ913" i="1"/>
  <c r="AI913" i="1"/>
  <c r="AH913" i="1"/>
  <c r="AK895" i="1"/>
  <c r="AJ895" i="1"/>
  <c r="AI895" i="1"/>
  <c r="AH895" i="1"/>
  <c r="AJ1056" i="1"/>
  <c r="AJ1028" i="1"/>
  <c r="Z664" i="1"/>
  <c r="Y664" i="1"/>
  <c r="X664" i="1"/>
  <c r="AA664" i="1"/>
  <c r="AA598" i="1"/>
  <c r="Y598" i="1"/>
  <c r="X598" i="1"/>
  <c r="Z598" i="1"/>
  <c r="AA633" i="1"/>
  <c r="Y633" i="1"/>
  <c r="X633" i="1"/>
  <c r="Z633" i="1"/>
  <c r="Z601" i="1"/>
  <c r="Y601" i="1"/>
  <c r="X601" i="1"/>
  <c r="AA601" i="1"/>
  <c r="AA566" i="1"/>
  <c r="Z566" i="1"/>
  <c r="Y566" i="1"/>
  <c r="X566" i="1"/>
  <c r="AA538" i="1"/>
  <c r="Z538" i="1"/>
  <c r="Y538" i="1"/>
  <c r="X538" i="1"/>
  <c r="AA510" i="1"/>
  <c r="Z510" i="1"/>
  <c r="Y510" i="1"/>
  <c r="X510" i="1"/>
  <c r="AA482" i="1"/>
  <c r="Z482" i="1"/>
  <c r="Y482" i="1"/>
  <c r="X482" i="1"/>
  <c r="AA454" i="1"/>
  <c r="Z454" i="1"/>
  <c r="Y454" i="1"/>
  <c r="X454" i="1"/>
  <c r="AA426" i="1"/>
  <c r="Z426" i="1"/>
  <c r="Y426" i="1"/>
  <c r="X426" i="1"/>
  <c r="AA398" i="1"/>
  <c r="Z398" i="1"/>
  <c r="Y398" i="1"/>
  <c r="X398" i="1"/>
  <c r="AA370" i="1"/>
  <c r="Z370" i="1"/>
  <c r="Y370" i="1"/>
  <c r="X370" i="1"/>
  <c r="AA342" i="1"/>
  <c r="Z342" i="1"/>
  <c r="Y342" i="1"/>
  <c r="X342" i="1"/>
  <c r="AA314" i="1"/>
  <c r="Z314" i="1"/>
  <c r="Y314" i="1"/>
  <c r="X314" i="1"/>
  <c r="AA286" i="1"/>
  <c r="Z286" i="1"/>
  <c r="Y286" i="1"/>
  <c r="X286" i="1"/>
  <c r="AA258" i="1"/>
  <c r="Z258" i="1"/>
  <c r="Y258" i="1"/>
  <c r="X258" i="1"/>
  <c r="AA230" i="1"/>
  <c r="Z230" i="1"/>
  <c r="Y230" i="1"/>
  <c r="X230" i="1"/>
  <c r="AA202" i="1"/>
  <c r="Z202" i="1"/>
  <c r="Y202" i="1"/>
  <c r="X202" i="1"/>
  <c r="AA174" i="1"/>
  <c r="Z174" i="1"/>
  <c r="Y174" i="1"/>
  <c r="X174" i="1"/>
  <c r="AA146" i="1"/>
  <c r="Z146" i="1"/>
  <c r="Y146" i="1"/>
  <c r="X146" i="1"/>
  <c r="AA118" i="1"/>
  <c r="Z118" i="1"/>
  <c r="Y118" i="1"/>
  <c r="X118" i="1"/>
  <c r="AA90" i="1"/>
  <c r="Z90" i="1"/>
  <c r="Y90" i="1"/>
  <c r="X90" i="1"/>
  <c r="Z62" i="1"/>
  <c r="Y62" i="1"/>
  <c r="X62" i="1"/>
  <c r="AA62" i="1"/>
  <c r="Z34" i="1"/>
  <c r="Y34" i="1"/>
  <c r="X34" i="1"/>
  <c r="AA34" i="1"/>
  <c r="AK3331" i="1"/>
  <c r="AJ3331" i="1"/>
  <c r="AI3331" i="1"/>
  <c r="AH3331" i="1"/>
  <c r="Z3415" i="1"/>
  <c r="Y3415" i="1"/>
  <c r="X3415" i="1"/>
  <c r="AA3415" i="1"/>
  <c r="AH3233" i="1"/>
  <c r="AK3233" i="1"/>
  <c r="AJ3233" i="1"/>
  <c r="AI3233" i="1"/>
  <c r="AJ3104" i="1"/>
  <c r="AK3104" i="1"/>
  <c r="AI3104" i="1"/>
  <c r="AM3107" i="1" s="1"/>
  <c r="AH3104" i="1"/>
  <c r="Y3482" i="1"/>
  <c r="X3482" i="1"/>
  <c r="AA3482" i="1"/>
  <c r="Z3482" i="1"/>
  <c r="Z3394" i="1"/>
  <c r="X3394" i="1"/>
  <c r="AA3394" i="1"/>
  <c r="Y3394" i="1"/>
  <c r="Z3485" i="1"/>
  <c r="Y3485" i="1"/>
  <c r="X3485" i="1"/>
  <c r="AA3485" i="1"/>
  <c r="Z3429" i="1"/>
  <c r="Y3429" i="1"/>
  <c r="X3429" i="1"/>
  <c r="AA3429" i="1"/>
  <c r="AK3352" i="1"/>
  <c r="AJ3352" i="1"/>
  <c r="AI3352" i="1"/>
  <c r="AH3352" i="1"/>
  <c r="AH3282" i="1"/>
  <c r="AK3282" i="1"/>
  <c r="AJ3282" i="1"/>
  <c r="AI3282" i="1"/>
  <c r="Y3405" i="1"/>
  <c r="X3405" i="1"/>
  <c r="AA3405" i="1"/>
  <c r="Z3405" i="1"/>
  <c r="Y3440" i="1"/>
  <c r="X3440" i="1"/>
  <c r="AA3440" i="1"/>
  <c r="Z3440" i="1"/>
  <c r="AH3202" i="1"/>
  <c r="AK3202" i="1"/>
  <c r="AJ3202" i="1"/>
  <c r="AI3202" i="1"/>
  <c r="AM3205" i="1" s="1"/>
  <c r="AH3174" i="1"/>
  <c r="AK3174" i="1"/>
  <c r="AJ3174" i="1"/>
  <c r="AI3174" i="1"/>
  <c r="AH3177" i="1"/>
  <c r="AK3177" i="1"/>
  <c r="AJ3177" i="1"/>
  <c r="AI3177" i="1"/>
  <c r="AH3153" i="1"/>
  <c r="AK3153" i="1"/>
  <c r="AJ3153" i="1"/>
  <c r="AI3153" i="1"/>
  <c r="AJ3051" i="1"/>
  <c r="AK3051" i="1"/>
  <c r="AI3051" i="1"/>
  <c r="AH3051" i="1"/>
  <c r="AJ3090" i="1"/>
  <c r="AK3090" i="1"/>
  <c r="AI3090" i="1"/>
  <c r="AM3093" i="1" s="1"/>
  <c r="AH3090" i="1"/>
  <c r="Y2985" i="1"/>
  <c r="X2985" i="1"/>
  <c r="AA2985" i="1"/>
  <c r="Z2985" i="1"/>
  <c r="AH3132" i="1"/>
  <c r="AK3132" i="1"/>
  <c r="AJ3132" i="1"/>
  <c r="AI3132" i="1"/>
  <c r="AJ3076" i="1"/>
  <c r="AI3076" i="1"/>
  <c r="AM3079" i="1" s="1"/>
  <c r="AK3076" i="1"/>
  <c r="AH3076" i="1"/>
  <c r="AJ3041" i="1"/>
  <c r="AJ3016" i="1"/>
  <c r="AI3016" i="1"/>
  <c r="AH3016" i="1"/>
  <c r="AK3016" i="1"/>
  <c r="AA2971" i="1"/>
  <c r="Z2981" i="1"/>
  <c r="AJ2981" i="1" s="1"/>
  <c r="AI2953" i="1"/>
  <c r="AJ2953" i="1"/>
  <c r="AH2953" i="1"/>
  <c r="AK2953" i="1"/>
  <c r="Y2992" i="1"/>
  <c r="X2992" i="1"/>
  <c r="Z2992" i="1"/>
  <c r="AA2992" i="1"/>
  <c r="Z2722" i="1"/>
  <c r="AK2806" i="1"/>
  <c r="AJ2806" i="1"/>
  <c r="AI2806" i="1"/>
  <c r="AH2806" i="1"/>
  <c r="AK2778" i="1"/>
  <c r="AJ2778" i="1"/>
  <c r="AI2778" i="1"/>
  <c r="AH2778" i="1"/>
  <c r="AA2768" i="1"/>
  <c r="Y2768" i="1"/>
  <c r="Z2768" i="1"/>
  <c r="X2768" i="1"/>
  <c r="AK2659" i="1"/>
  <c r="AJ2659" i="1"/>
  <c r="AH2659" i="1"/>
  <c r="AI2659" i="1"/>
  <c r="AA2586" i="1"/>
  <c r="X2586" i="1"/>
  <c r="Z2586" i="1"/>
  <c r="Y2586" i="1"/>
  <c r="AA2474" i="1"/>
  <c r="X2474" i="1"/>
  <c r="Z2474" i="1"/>
  <c r="Y2474" i="1"/>
  <c r="Y2554" i="1"/>
  <c r="X2554" i="1"/>
  <c r="AA2554" i="1"/>
  <c r="Z2554" i="1"/>
  <c r="AA2442" i="1"/>
  <c r="Z2442" i="1"/>
  <c r="Y2442" i="1"/>
  <c r="X2442" i="1"/>
  <c r="AA2414" i="1"/>
  <c r="Z2414" i="1"/>
  <c r="Y2414" i="1"/>
  <c r="X2414" i="1"/>
  <c r="AA2544" i="1"/>
  <c r="X2544" i="1"/>
  <c r="Y2544" i="1"/>
  <c r="Z2544" i="1"/>
  <c r="Z2537" i="1"/>
  <c r="Z2481" i="1"/>
  <c r="Y2477" i="1"/>
  <c r="X2477" i="1"/>
  <c r="AA2477" i="1"/>
  <c r="Z2477" i="1"/>
  <c r="AI2295" i="1"/>
  <c r="AK2295" i="1"/>
  <c r="AJ2295" i="1"/>
  <c r="AH2295" i="1"/>
  <c r="AA2355" i="1"/>
  <c r="Y2355" i="1"/>
  <c r="X2355" i="1"/>
  <c r="Z2355" i="1"/>
  <c r="AA2243" i="1"/>
  <c r="Y2243" i="1"/>
  <c r="X2243" i="1"/>
  <c r="Z2243" i="1"/>
  <c r="Z2372" i="1"/>
  <c r="Y2372" i="1"/>
  <c r="X2372" i="1"/>
  <c r="AA2372" i="1"/>
  <c r="AA2390" i="1"/>
  <c r="Y2390" i="1"/>
  <c r="X2390" i="1"/>
  <c r="Z2390" i="1"/>
  <c r="AA2306" i="1"/>
  <c r="Y2306" i="1"/>
  <c r="X2306" i="1"/>
  <c r="Z2306" i="1"/>
  <c r="Z2208" i="1"/>
  <c r="Y2208" i="1"/>
  <c r="X2208" i="1"/>
  <c r="AA2208" i="1"/>
  <c r="Z2180" i="1"/>
  <c r="Y2180" i="1"/>
  <c r="X2180" i="1"/>
  <c r="AA2180" i="1"/>
  <c r="Z2152" i="1"/>
  <c r="Y2152" i="1"/>
  <c r="X2152" i="1"/>
  <c r="AA2152" i="1"/>
  <c r="Z2124" i="1"/>
  <c r="Y2124" i="1"/>
  <c r="X2124" i="1"/>
  <c r="AA2124" i="1"/>
  <c r="Z2096" i="1"/>
  <c r="X2096" i="1"/>
  <c r="AA2096" i="1"/>
  <c r="Y2096" i="1"/>
  <c r="Z2068" i="1"/>
  <c r="X2068" i="1"/>
  <c r="AA2068" i="1"/>
  <c r="Y2068" i="1"/>
  <c r="AH1966" i="1"/>
  <c r="AK1966" i="1"/>
  <c r="AI1966" i="1"/>
  <c r="AM1966" i="1" s="1"/>
  <c r="AJ1966" i="1"/>
  <c r="AH1910" i="1"/>
  <c r="AK1910" i="1"/>
  <c r="AI1910" i="1"/>
  <c r="AJ1910" i="1"/>
  <c r="AH1854" i="1"/>
  <c r="AK1854" i="1"/>
  <c r="AI1854" i="1"/>
  <c r="AJ1854" i="1"/>
  <c r="AH1809" i="1"/>
  <c r="AK1809" i="1"/>
  <c r="AI1809" i="1"/>
  <c r="AM1812" i="1" s="1"/>
  <c r="AJ1809" i="1"/>
  <c r="AK1707" i="1"/>
  <c r="AJ1707" i="1"/>
  <c r="AI1707" i="1"/>
  <c r="AH1707" i="1"/>
  <c r="AM1704" i="1" s="1"/>
  <c r="AK1774" i="1"/>
  <c r="AI1774" i="1"/>
  <c r="AJ1774" i="1"/>
  <c r="AH1774" i="1"/>
  <c r="AK1763" i="1"/>
  <c r="AI1763" i="1"/>
  <c r="AH1763" i="1"/>
  <c r="AJ1763" i="1"/>
  <c r="AK1697" i="1"/>
  <c r="AJ1697" i="1"/>
  <c r="AI1697" i="1"/>
  <c r="AH1697" i="1"/>
  <c r="AK1732" i="1"/>
  <c r="AJ1732" i="1"/>
  <c r="AI1732" i="1"/>
  <c r="AH1732" i="1"/>
  <c r="AI1630" i="1"/>
  <c r="AH1630" i="1"/>
  <c r="AK1630" i="1"/>
  <c r="AJ1630" i="1"/>
  <c r="AI1574" i="1"/>
  <c r="AH1574" i="1"/>
  <c r="AK1574" i="1"/>
  <c r="AJ1574" i="1"/>
  <c r="AK1739" i="1"/>
  <c r="AJ1739" i="1"/>
  <c r="AI1739" i="1"/>
  <c r="AH1739" i="1"/>
  <c r="AK1445" i="1"/>
  <c r="AJ1445" i="1"/>
  <c r="AI1445" i="1"/>
  <c r="AH1445" i="1"/>
  <c r="AK1438" i="1"/>
  <c r="AJ1438" i="1"/>
  <c r="AI1438" i="1"/>
  <c r="AH1438" i="1"/>
  <c r="Z1333" i="1"/>
  <c r="AA1333" i="1"/>
  <c r="Y1333" i="1"/>
  <c r="X1333" i="1"/>
  <c r="AA1280" i="1"/>
  <c r="Z1280" i="1"/>
  <c r="Y1280" i="1"/>
  <c r="X1280" i="1"/>
  <c r="AA1224" i="1"/>
  <c r="Z1224" i="1"/>
  <c r="Y1224" i="1"/>
  <c r="X1224" i="1"/>
  <c r="AA1168" i="1"/>
  <c r="Z1168" i="1"/>
  <c r="Y1168" i="1"/>
  <c r="X1168" i="1"/>
  <c r="AH1469" i="1"/>
  <c r="AK1469" i="1"/>
  <c r="AJ1469" i="1"/>
  <c r="AI1469" i="1"/>
  <c r="AJ1403" i="1"/>
  <c r="AI1403" i="1"/>
  <c r="AH1403" i="1"/>
  <c r="AK1403" i="1"/>
  <c r="AJ1343" i="1"/>
  <c r="AH1343" i="1"/>
  <c r="AI1343" i="1"/>
  <c r="AK1343" i="1"/>
  <c r="AH1476" i="1"/>
  <c r="AK1476" i="1"/>
  <c r="AJ1476" i="1"/>
  <c r="AI1476" i="1"/>
  <c r="AJ1396" i="1"/>
  <c r="AK1396" i="1"/>
  <c r="AI1396" i="1"/>
  <c r="AH1396" i="1"/>
  <c r="AJ1410" i="1"/>
  <c r="AK1410" i="1"/>
  <c r="AI1410" i="1"/>
  <c r="AH1410" i="1"/>
  <c r="Y1133" i="1"/>
  <c r="Y1105" i="1"/>
  <c r="AJ1375" i="1"/>
  <c r="AK1375" i="1"/>
  <c r="AI1375" i="1"/>
  <c r="AH1375" i="1"/>
  <c r="X1105" i="1"/>
  <c r="AA1133" i="1"/>
  <c r="AK909" i="1"/>
  <c r="AJ909" i="1"/>
  <c r="AI909" i="1"/>
  <c r="AH909" i="1"/>
  <c r="AA836" i="1"/>
  <c r="Z836" i="1"/>
  <c r="Y836" i="1"/>
  <c r="X836" i="1"/>
  <c r="AA808" i="1"/>
  <c r="Z808" i="1"/>
  <c r="Y808" i="1"/>
  <c r="X808" i="1"/>
  <c r="AA780" i="1"/>
  <c r="Z780" i="1"/>
  <c r="Y780" i="1"/>
  <c r="X780" i="1"/>
  <c r="AA752" i="1"/>
  <c r="Z752" i="1"/>
  <c r="Y752" i="1"/>
  <c r="X752" i="1"/>
  <c r="AA724" i="1"/>
  <c r="Z724" i="1"/>
  <c r="Y724" i="1"/>
  <c r="X724" i="1"/>
  <c r="AA696" i="1"/>
  <c r="Z696" i="1"/>
  <c r="Y696" i="1"/>
  <c r="X696" i="1"/>
  <c r="AA1147" i="1"/>
  <c r="AA668" i="1"/>
  <c r="Y668" i="1"/>
  <c r="X668" i="1"/>
  <c r="Z668" i="1"/>
  <c r="AA626" i="1"/>
  <c r="Y626" i="1"/>
  <c r="X626" i="1"/>
  <c r="Z626" i="1"/>
  <c r="Z563" i="1"/>
  <c r="Y563" i="1"/>
  <c r="X563" i="1"/>
  <c r="AA563" i="1"/>
  <c r="Z535" i="1"/>
  <c r="Y535" i="1"/>
  <c r="X535" i="1"/>
  <c r="AA535" i="1"/>
  <c r="Z507" i="1"/>
  <c r="Y507" i="1"/>
  <c r="X507" i="1"/>
  <c r="AA507" i="1"/>
  <c r="Z479" i="1"/>
  <c r="Y479" i="1"/>
  <c r="X479" i="1"/>
  <c r="AA479" i="1"/>
  <c r="Z451" i="1"/>
  <c r="Y451" i="1"/>
  <c r="X451" i="1"/>
  <c r="AA451" i="1"/>
  <c r="Z423" i="1"/>
  <c r="Y423" i="1"/>
  <c r="X423" i="1"/>
  <c r="AA423" i="1"/>
  <c r="Z395" i="1"/>
  <c r="Y395" i="1"/>
  <c r="X395" i="1"/>
  <c r="AA395" i="1"/>
  <c r="Z367" i="1"/>
  <c r="Y367" i="1"/>
  <c r="X367" i="1"/>
  <c r="AA367" i="1"/>
  <c r="Z339" i="1"/>
  <c r="Y339" i="1"/>
  <c r="X339" i="1"/>
  <c r="AA339" i="1"/>
  <c r="Z311" i="1"/>
  <c r="Y311" i="1"/>
  <c r="X311" i="1"/>
  <c r="AA311" i="1"/>
  <c r="Z283" i="1"/>
  <c r="Y283" i="1"/>
  <c r="X283" i="1"/>
  <c r="AA283" i="1"/>
  <c r="Z255" i="1"/>
  <c r="Y255" i="1"/>
  <c r="X255" i="1"/>
  <c r="AA255" i="1"/>
  <c r="Z227" i="1"/>
  <c r="Y227" i="1"/>
  <c r="X227" i="1"/>
  <c r="AA227" i="1"/>
  <c r="Z199" i="1"/>
  <c r="Y199" i="1"/>
  <c r="X199" i="1"/>
  <c r="AA199" i="1"/>
  <c r="Z171" i="1"/>
  <c r="Y171" i="1"/>
  <c r="X171" i="1"/>
  <c r="AA171" i="1"/>
  <c r="Z143" i="1"/>
  <c r="Y143" i="1"/>
  <c r="X143" i="1"/>
  <c r="AA143" i="1"/>
  <c r="Z115" i="1"/>
  <c r="Y115" i="1"/>
  <c r="X115" i="1"/>
  <c r="AA115" i="1"/>
  <c r="Z87" i="1"/>
  <c r="Y87" i="1"/>
  <c r="X87" i="1"/>
  <c r="AA87" i="1"/>
  <c r="Y59" i="1"/>
  <c r="X59" i="1"/>
  <c r="AA59" i="1"/>
  <c r="Z59" i="1"/>
  <c r="Y31" i="1"/>
  <c r="X31" i="1"/>
  <c r="Z31" i="1"/>
  <c r="AA31" i="1"/>
  <c r="AA24" i="1"/>
  <c r="Z24" i="1"/>
  <c r="Y24" i="1"/>
  <c r="X24" i="1"/>
  <c r="X27" i="1"/>
  <c r="AA27" i="1"/>
  <c r="Z27" i="1"/>
  <c r="Y27" i="1"/>
  <c r="F9" i="2"/>
  <c r="F10" i="3" s="1"/>
  <c r="C10" i="3"/>
  <c r="B10" i="3"/>
  <c r="C20" i="3"/>
  <c r="B20" i="3"/>
  <c r="C5" i="3"/>
  <c r="H5" i="3"/>
  <c r="G5" i="3"/>
  <c r="F5" i="3"/>
  <c r="E5" i="3"/>
  <c r="D5" i="3"/>
  <c r="D9" i="2"/>
  <c r="D10" i="3" s="1"/>
  <c r="I15" i="3"/>
  <c r="I4" i="2"/>
  <c r="I5" i="3" s="1"/>
  <c r="AD8" i="1"/>
  <c r="AQ529" i="1"/>
  <c r="AQ528" i="1"/>
  <c r="AQ527" i="1"/>
  <c r="AQ526" i="1"/>
  <c r="AQ525" i="1"/>
  <c r="AQ524" i="1"/>
  <c r="AQ523" i="1"/>
  <c r="AQ522" i="1"/>
  <c r="AQ521" i="1"/>
  <c r="AQ520" i="1"/>
  <c r="AQ519" i="1"/>
  <c r="AQ518" i="1"/>
  <c r="AQ517" i="1"/>
  <c r="AQ516" i="1"/>
  <c r="AQ515" i="1"/>
  <c r="AQ514" i="1"/>
  <c r="AQ513" i="1"/>
  <c r="AQ512" i="1"/>
  <c r="AQ511" i="1"/>
  <c r="AQ510" i="1"/>
  <c r="AQ509" i="1"/>
  <c r="AQ508" i="1"/>
  <c r="AQ507" i="1"/>
  <c r="AQ506" i="1"/>
  <c r="AQ505" i="1"/>
  <c r="AQ504" i="1"/>
  <c r="AQ503" i="1"/>
  <c r="AQ502" i="1"/>
  <c r="AQ501" i="1"/>
  <c r="AQ500" i="1"/>
  <c r="AQ499" i="1"/>
  <c r="AQ498" i="1"/>
  <c r="AQ497" i="1"/>
  <c r="AQ496" i="1"/>
  <c r="AQ495" i="1"/>
  <c r="AQ494" i="1"/>
  <c r="AQ493" i="1"/>
  <c r="AQ492" i="1"/>
  <c r="AQ491" i="1"/>
  <c r="AQ490" i="1"/>
  <c r="AQ489" i="1"/>
  <c r="AQ488" i="1"/>
  <c r="AQ487" i="1"/>
  <c r="AQ486" i="1"/>
  <c r="AQ485" i="1"/>
  <c r="AQ484" i="1"/>
  <c r="AQ483" i="1"/>
  <c r="AQ482" i="1"/>
  <c r="AQ481" i="1"/>
  <c r="AQ480" i="1"/>
  <c r="AQ479" i="1"/>
  <c r="AQ478" i="1"/>
  <c r="AQ477" i="1"/>
  <c r="AQ476" i="1"/>
  <c r="AQ475" i="1"/>
  <c r="AQ474" i="1"/>
  <c r="AQ473" i="1"/>
  <c r="AQ472" i="1"/>
  <c r="AQ471" i="1"/>
  <c r="AQ470" i="1"/>
  <c r="AQ469" i="1"/>
  <c r="AQ468" i="1"/>
  <c r="AQ467" i="1"/>
  <c r="AQ466" i="1"/>
  <c r="AQ465" i="1"/>
  <c r="AQ464" i="1"/>
  <c r="AQ463" i="1"/>
  <c r="AQ462" i="1"/>
  <c r="AQ461" i="1"/>
  <c r="AQ460" i="1"/>
  <c r="AQ459" i="1"/>
  <c r="AQ458" i="1"/>
  <c r="AQ457" i="1"/>
  <c r="AQ456" i="1"/>
  <c r="AQ455" i="1"/>
  <c r="AQ454" i="1"/>
  <c r="AQ453" i="1"/>
  <c r="AQ452" i="1"/>
  <c r="AQ451" i="1"/>
  <c r="AQ450" i="1"/>
  <c r="AQ449" i="1"/>
  <c r="AQ448" i="1"/>
  <c r="AQ447" i="1"/>
  <c r="AQ446" i="1"/>
  <c r="AQ445" i="1"/>
  <c r="AQ444" i="1"/>
  <c r="AQ443" i="1"/>
  <c r="AQ442" i="1"/>
  <c r="AQ441" i="1"/>
  <c r="AQ440" i="1"/>
  <c r="AQ439" i="1"/>
  <c r="AQ438" i="1"/>
  <c r="AQ437" i="1"/>
  <c r="AQ436" i="1"/>
  <c r="AQ435" i="1"/>
  <c r="AQ434" i="1"/>
  <c r="AQ433" i="1"/>
  <c r="AQ432" i="1"/>
  <c r="AQ431" i="1"/>
  <c r="AQ430" i="1"/>
  <c r="AQ429" i="1"/>
  <c r="AQ428" i="1"/>
  <c r="AQ427" i="1"/>
  <c r="AQ426" i="1"/>
  <c r="AQ425" i="1"/>
  <c r="AQ424" i="1"/>
  <c r="AQ423" i="1"/>
  <c r="AQ422" i="1"/>
  <c r="AQ421" i="1"/>
  <c r="AQ420" i="1"/>
  <c r="AQ419" i="1"/>
  <c r="AQ418" i="1"/>
  <c r="AQ417" i="1"/>
  <c r="AQ416" i="1"/>
  <c r="AQ415" i="1"/>
  <c r="AQ414" i="1"/>
  <c r="AQ413" i="1"/>
  <c r="AQ412" i="1"/>
  <c r="AQ411" i="1"/>
  <c r="AQ410" i="1"/>
  <c r="AQ409" i="1"/>
  <c r="AQ408" i="1"/>
  <c r="AQ407" i="1"/>
  <c r="AQ406" i="1"/>
  <c r="AQ405" i="1"/>
  <c r="AQ404" i="1"/>
  <c r="AQ403" i="1"/>
  <c r="AQ402" i="1"/>
  <c r="AQ401" i="1"/>
  <c r="AQ400" i="1"/>
  <c r="AQ399" i="1"/>
  <c r="AQ398" i="1"/>
  <c r="AQ397" i="1"/>
  <c r="AQ396" i="1"/>
  <c r="AQ395" i="1"/>
  <c r="AQ394" i="1"/>
  <c r="AQ393" i="1"/>
  <c r="AQ392" i="1"/>
  <c r="AQ391" i="1"/>
  <c r="AQ390" i="1"/>
  <c r="AQ389" i="1"/>
  <c r="AQ388" i="1"/>
  <c r="AQ387" i="1"/>
  <c r="AQ386" i="1"/>
  <c r="AQ385" i="1"/>
  <c r="AQ384" i="1"/>
  <c r="AQ383" i="1"/>
  <c r="AQ382" i="1"/>
  <c r="AQ381" i="1"/>
  <c r="AQ380" i="1"/>
  <c r="AQ379" i="1"/>
  <c r="AQ378" i="1"/>
  <c r="AQ377" i="1"/>
  <c r="AQ376" i="1"/>
  <c r="AQ375" i="1"/>
  <c r="AQ374" i="1"/>
  <c r="AQ373" i="1"/>
  <c r="AQ372" i="1"/>
  <c r="AQ371" i="1"/>
  <c r="AQ370" i="1"/>
  <c r="AQ369" i="1"/>
  <c r="AQ368" i="1"/>
  <c r="AQ367" i="1"/>
  <c r="AQ366" i="1"/>
  <c r="AQ365" i="1"/>
  <c r="AQ364" i="1"/>
  <c r="AQ363" i="1"/>
  <c r="AQ362" i="1"/>
  <c r="AQ361" i="1"/>
  <c r="AQ360" i="1"/>
  <c r="AQ359" i="1"/>
  <c r="AQ358" i="1"/>
  <c r="AQ357" i="1"/>
  <c r="AQ356" i="1"/>
  <c r="AQ355" i="1"/>
  <c r="AQ354" i="1"/>
  <c r="AQ353" i="1"/>
  <c r="AQ352" i="1"/>
  <c r="AQ351" i="1"/>
  <c r="AQ350" i="1"/>
  <c r="AQ349" i="1"/>
  <c r="AQ348" i="1"/>
  <c r="AQ347" i="1"/>
  <c r="AQ346" i="1"/>
  <c r="AQ345" i="1"/>
  <c r="AQ344" i="1"/>
  <c r="AQ343" i="1"/>
  <c r="AQ342" i="1"/>
  <c r="AQ341" i="1"/>
  <c r="AQ340" i="1"/>
  <c r="AQ339" i="1"/>
  <c r="AQ338" i="1"/>
  <c r="AQ337" i="1"/>
  <c r="AQ336" i="1"/>
  <c r="AQ335" i="1"/>
  <c r="AQ334" i="1"/>
  <c r="AQ333" i="1"/>
  <c r="AQ332" i="1"/>
  <c r="AQ331" i="1"/>
  <c r="AQ330" i="1"/>
  <c r="AQ329" i="1"/>
  <c r="AQ328" i="1"/>
  <c r="AQ327" i="1"/>
  <c r="AQ326" i="1"/>
  <c r="AQ325" i="1"/>
  <c r="AQ324" i="1"/>
  <c r="AQ323" i="1"/>
  <c r="AQ322" i="1"/>
  <c r="AQ321" i="1"/>
  <c r="AQ320" i="1"/>
  <c r="AQ319" i="1"/>
  <c r="AQ318" i="1"/>
  <c r="AQ317" i="1"/>
  <c r="AQ316" i="1"/>
  <c r="AQ315" i="1"/>
  <c r="AQ314" i="1"/>
  <c r="AQ313" i="1"/>
  <c r="AQ312" i="1"/>
  <c r="AQ311" i="1"/>
  <c r="AQ310" i="1"/>
  <c r="AQ309" i="1"/>
  <c r="AQ308" i="1"/>
  <c r="AQ307" i="1"/>
  <c r="AQ306" i="1"/>
  <c r="AQ305" i="1"/>
  <c r="AQ304" i="1"/>
  <c r="AQ303" i="1"/>
  <c r="AQ302" i="1"/>
  <c r="AQ301" i="1"/>
  <c r="AQ300" i="1"/>
  <c r="AQ299" i="1"/>
  <c r="AQ298" i="1"/>
  <c r="AQ297" i="1"/>
  <c r="AQ296" i="1"/>
  <c r="AQ295" i="1"/>
  <c r="AQ294" i="1"/>
  <c r="AQ293" i="1"/>
  <c r="AQ292" i="1"/>
  <c r="AQ291" i="1"/>
  <c r="AQ290" i="1"/>
  <c r="AQ289" i="1"/>
  <c r="AQ288" i="1"/>
  <c r="AQ287" i="1"/>
  <c r="AQ286" i="1"/>
  <c r="AQ285" i="1"/>
  <c r="AQ284" i="1"/>
  <c r="AQ283" i="1"/>
  <c r="AQ282" i="1"/>
  <c r="AQ281" i="1"/>
  <c r="AQ280" i="1"/>
  <c r="AQ279" i="1"/>
  <c r="AQ278" i="1"/>
  <c r="AQ277" i="1"/>
  <c r="AQ276" i="1"/>
  <c r="AQ275" i="1"/>
  <c r="AQ274" i="1"/>
  <c r="AQ273" i="1"/>
  <c r="AQ272" i="1"/>
  <c r="AQ271" i="1"/>
  <c r="AQ270" i="1"/>
  <c r="AQ269" i="1"/>
  <c r="AQ268" i="1"/>
  <c r="AQ267" i="1"/>
  <c r="AQ266" i="1"/>
  <c r="AQ265" i="1"/>
  <c r="AQ264" i="1"/>
  <c r="AQ263" i="1"/>
  <c r="AQ262" i="1"/>
  <c r="AQ261" i="1"/>
  <c r="AQ260" i="1"/>
  <c r="AQ259" i="1"/>
  <c r="AQ258" i="1"/>
  <c r="AQ257" i="1"/>
  <c r="AQ256" i="1"/>
  <c r="AQ255" i="1"/>
  <c r="AQ254" i="1"/>
  <c r="AQ253" i="1"/>
  <c r="AQ252" i="1"/>
  <c r="AQ251" i="1"/>
  <c r="AQ250" i="1"/>
  <c r="AQ249" i="1"/>
  <c r="AQ248" i="1"/>
  <c r="AQ247" i="1"/>
  <c r="AQ246" i="1"/>
  <c r="AQ245" i="1"/>
  <c r="AQ244" i="1"/>
  <c r="AQ243" i="1"/>
  <c r="AQ242" i="1"/>
  <c r="AQ241" i="1"/>
  <c r="AQ240" i="1"/>
  <c r="AQ239" i="1"/>
  <c r="AQ238" i="1"/>
  <c r="AQ237" i="1"/>
  <c r="AQ236" i="1"/>
  <c r="AQ235" i="1"/>
  <c r="AQ234" i="1"/>
  <c r="AQ233" i="1"/>
  <c r="AQ232" i="1"/>
  <c r="AQ231" i="1"/>
  <c r="AQ230" i="1"/>
  <c r="AQ229" i="1"/>
  <c r="AQ228" i="1"/>
  <c r="AQ227" i="1"/>
  <c r="AQ226" i="1"/>
  <c r="AQ225" i="1"/>
  <c r="AQ224" i="1"/>
  <c r="AQ223" i="1"/>
  <c r="AQ222" i="1"/>
  <c r="AQ221" i="1"/>
  <c r="AQ220" i="1"/>
  <c r="AQ219" i="1"/>
  <c r="AQ218" i="1"/>
  <c r="AQ217" i="1"/>
  <c r="AQ216" i="1"/>
  <c r="AQ215" i="1"/>
  <c r="AQ214" i="1"/>
  <c r="AQ213" i="1"/>
  <c r="AQ212" i="1"/>
  <c r="AQ211" i="1"/>
  <c r="AQ210" i="1"/>
  <c r="AQ209" i="1"/>
  <c r="AQ208" i="1"/>
  <c r="AQ207" i="1"/>
  <c r="AQ206" i="1"/>
  <c r="AQ205" i="1"/>
  <c r="AQ204" i="1"/>
  <c r="AQ203" i="1"/>
  <c r="AQ202" i="1"/>
  <c r="AQ201" i="1"/>
  <c r="AQ200" i="1"/>
  <c r="AQ199" i="1"/>
  <c r="AQ198" i="1"/>
  <c r="AQ197" i="1"/>
  <c r="AQ196" i="1"/>
  <c r="AQ195" i="1"/>
  <c r="AQ194" i="1"/>
  <c r="AQ193" i="1"/>
  <c r="AQ192" i="1"/>
  <c r="AQ191" i="1"/>
  <c r="AQ190" i="1"/>
  <c r="AQ189" i="1"/>
  <c r="AQ188" i="1"/>
  <c r="AQ187" i="1"/>
  <c r="AQ186" i="1"/>
  <c r="AQ185" i="1"/>
  <c r="AQ184" i="1"/>
  <c r="AQ183" i="1"/>
  <c r="AQ182" i="1"/>
  <c r="AQ181" i="1"/>
  <c r="AQ180" i="1"/>
  <c r="AQ179" i="1"/>
  <c r="AQ178" i="1"/>
  <c r="AQ177" i="1"/>
  <c r="AQ176" i="1"/>
  <c r="AQ175" i="1"/>
  <c r="AQ174" i="1"/>
  <c r="AQ173" i="1"/>
  <c r="AQ172" i="1"/>
  <c r="AQ171" i="1"/>
  <c r="AQ170" i="1"/>
  <c r="AQ169" i="1"/>
  <c r="AQ168" i="1"/>
  <c r="AQ167" i="1"/>
  <c r="AQ166" i="1"/>
  <c r="AQ165" i="1"/>
  <c r="AQ164" i="1"/>
  <c r="AQ163" i="1"/>
  <c r="AQ162" i="1"/>
  <c r="AQ161" i="1"/>
  <c r="AQ160" i="1"/>
  <c r="AQ159" i="1"/>
  <c r="AQ158" i="1"/>
  <c r="AQ157" i="1"/>
  <c r="AQ156" i="1"/>
  <c r="AQ155" i="1"/>
  <c r="AQ154" i="1"/>
  <c r="AQ153" i="1"/>
  <c r="AQ152" i="1"/>
  <c r="AQ151" i="1"/>
  <c r="AQ150" i="1"/>
  <c r="AQ149" i="1"/>
  <c r="AQ148" i="1"/>
  <c r="AQ147" i="1"/>
  <c r="AQ146" i="1"/>
  <c r="AQ145" i="1"/>
  <c r="AQ144" i="1"/>
  <c r="AQ143" i="1"/>
  <c r="AQ142" i="1"/>
  <c r="AQ141" i="1"/>
  <c r="AQ140" i="1"/>
  <c r="AQ139" i="1"/>
  <c r="AQ138" i="1"/>
  <c r="AQ137" i="1"/>
  <c r="AQ136" i="1"/>
  <c r="AQ135" i="1"/>
  <c r="AQ134" i="1"/>
  <c r="AQ133" i="1"/>
  <c r="AQ132" i="1"/>
  <c r="AQ131" i="1"/>
  <c r="AQ130" i="1"/>
  <c r="AQ129" i="1"/>
  <c r="AQ128" i="1"/>
  <c r="AQ127" i="1"/>
  <c r="AQ126" i="1"/>
  <c r="AQ125" i="1"/>
  <c r="AQ124" i="1"/>
  <c r="AQ123" i="1"/>
  <c r="AQ122" i="1"/>
  <c r="AQ121" i="1"/>
  <c r="AQ120" i="1"/>
  <c r="AQ119" i="1"/>
  <c r="AQ118" i="1"/>
  <c r="AQ117" i="1"/>
  <c r="AQ116" i="1"/>
  <c r="AQ115" i="1"/>
  <c r="AQ114" i="1"/>
  <c r="AQ113" i="1"/>
  <c r="AQ112" i="1"/>
  <c r="AQ111" i="1"/>
  <c r="AQ110" i="1"/>
  <c r="AQ109" i="1"/>
  <c r="AQ108" i="1"/>
  <c r="AQ107" i="1"/>
  <c r="AQ106" i="1"/>
  <c r="AQ105" i="1"/>
  <c r="AQ104" i="1"/>
  <c r="AQ103" i="1"/>
  <c r="AQ102" i="1"/>
  <c r="AQ101" i="1"/>
  <c r="AQ100" i="1"/>
  <c r="AQ99" i="1"/>
  <c r="AQ98" i="1"/>
  <c r="AQ97" i="1"/>
  <c r="AQ96" i="1"/>
  <c r="AQ95" i="1"/>
  <c r="AQ93" i="1"/>
  <c r="AQ92" i="1"/>
  <c r="AQ91" i="1"/>
  <c r="AQ90" i="1"/>
  <c r="AQ89" i="1"/>
  <c r="AQ88" i="1"/>
  <c r="AQ87" i="1"/>
  <c r="AQ86" i="1"/>
  <c r="AQ85" i="1"/>
  <c r="AQ84" i="1"/>
  <c r="AQ83" i="1"/>
  <c r="AQ82" i="1"/>
  <c r="AQ81" i="1"/>
  <c r="AQ80" i="1"/>
  <c r="AQ79" i="1"/>
  <c r="AQ78" i="1"/>
  <c r="AQ77" i="1"/>
  <c r="AQ76" i="1"/>
  <c r="AQ75" i="1"/>
  <c r="AQ74" i="1"/>
  <c r="AQ73" i="1"/>
  <c r="AQ72" i="1"/>
  <c r="AQ71" i="1"/>
  <c r="AQ70" i="1"/>
  <c r="AQ69" i="1"/>
  <c r="AQ68" i="1"/>
  <c r="AQ67" i="1"/>
  <c r="AQ66" i="1"/>
  <c r="AQ65" i="1"/>
  <c r="AQ64" i="1"/>
  <c r="AQ63" i="1"/>
  <c r="AQ62" i="1"/>
  <c r="AQ61" i="1"/>
  <c r="AQ60" i="1"/>
  <c r="AQ59" i="1"/>
  <c r="AQ58" i="1"/>
  <c r="AQ57" i="1"/>
  <c r="AQ56" i="1"/>
  <c r="AQ55" i="1"/>
  <c r="AQ54" i="1"/>
  <c r="AQ53" i="1"/>
  <c r="AQ52" i="1"/>
  <c r="AQ51" i="1"/>
  <c r="AQ50" i="1"/>
  <c r="AQ49" i="1"/>
  <c r="AQ48" i="1"/>
  <c r="AQ47" i="1"/>
  <c r="AQ46" i="1"/>
  <c r="AQ45" i="1"/>
  <c r="AQ44" i="1"/>
  <c r="AQ43" i="1"/>
  <c r="AQ42" i="1"/>
  <c r="AQ41" i="1"/>
  <c r="AQ40" i="1"/>
  <c r="AQ39" i="1"/>
  <c r="AQ38" i="1"/>
  <c r="AQ37" i="1"/>
  <c r="AQ36" i="1"/>
  <c r="AQ35" i="1"/>
  <c r="AQ34" i="1"/>
  <c r="AQ33" i="1"/>
  <c r="AQ32" i="1"/>
  <c r="AM3324" i="1" l="1"/>
  <c r="AO3251" i="1"/>
  <c r="AM3251" i="1"/>
  <c r="AO3254" i="1" s="1"/>
  <c r="AO3321" i="1"/>
  <c r="AM3321" i="1"/>
  <c r="AO3324" i="1" s="1"/>
  <c r="AK227" i="1"/>
  <c r="AJ227" i="1"/>
  <c r="AI227" i="1"/>
  <c r="AH227" i="1"/>
  <c r="AK395" i="1"/>
  <c r="AJ395" i="1"/>
  <c r="AI395" i="1"/>
  <c r="AH395" i="1"/>
  <c r="AJ724" i="1"/>
  <c r="AI724" i="1"/>
  <c r="AH724" i="1"/>
  <c r="AK724" i="1"/>
  <c r="AO1739" i="1"/>
  <c r="AM1739" i="1"/>
  <c r="AO1742" i="1" s="1"/>
  <c r="AM1378" i="1"/>
  <c r="AO1809" i="1"/>
  <c r="AM1809" i="1"/>
  <c r="AK3429" i="1"/>
  <c r="AJ3429" i="1"/>
  <c r="AI3429" i="1"/>
  <c r="AH3429" i="1"/>
  <c r="AK3415" i="1"/>
  <c r="AJ3415" i="1"/>
  <c r="AI3415" i="1"/>
  <c r="AH3415" i="1"/>
  <c r="AK34" i="1"/>
  <c r="AJ34" i="1"/>
  <c r="AI34" i="1"/>
  <c r="AH34" i="1"/>
  <c r="AJ601" i="1"/>
  <c r="AH601" i="1"/>
  <c r="AK601" i="1"/>
  <c r="AI601" i="1"/>
  <c r="AJ598" i="1"/>
  <c r="AH598" i="1"/>
  <c r="AK598" i="1"/>
  <c r="AI598" i="1"/>
  <c r="AM1511" i="1"/>
  <c r="AO1543" i="1"/>
  <c r="AM1543" i="1"/>
  <c r="AO1546" i="1" s="1"/>
  <c r="AO1599" i="1"/>
  <c r="AM1599" i="1"/>
  <c r="AO1655" i="1"/>
  <c r="AM1655" i="1"/>
  <c r="AM1854" i="1"/>
  <c r="AM1910" i="1"/>
  <c r="AK2099" i="1"/>
  <c r="AI2099" i="1"/>
  <c r="AH2099" i="1"/>
  <c r="AJ2099" i="1"/>
  <c r="AI2348" i="1"/>
  <c r="AK2348" i="1"/>
  <c r="AJ2348" i="1"/>
  <c r="AH2348" i="1"/>
  <c r="AK2789" i="1"/>
  <c r="AJ2789" i="1"/>
  <c r="AI2789" i="1"/>
  <c r="AM2792" i="1" s="1"/>
  <c r="AH2789" i="1"/>
  <c r="AI2446" i="1"/>
  <c r="AH2446" i="1"/>
  <c r="AK2446" i="1"/>
  <c r="AJ2446" i="1"/>
  <c r="AO3139" i="1"/>
  <c r="AM3139" i="1"/>
  <c r="AO3142" i="1" s="1"/>
  <c r="AO3048" i="1"/>
  <c r="AM3048" i="1"/>
  <c r="AH1270" i="1"/>
  <c r="AH1238" i="1"/>
  <c r="AM1235" i="1" s="1"/>
  <c r="AJ1238" i="1"/>
  <c r="AK1238" i="1"/>
  <c r="AI1238" i="1"/>
  <c r="AI2421" i="1"/>
  <c r="AH2421" i="1"/>
  <c r="AK2421" i="1"/>
  <c r="AJ2421" i="1"/>
  <c r="AK2796" i="1"/>
  <c r="AJ2796" i="1"/>
  <c r="AI2796" i="1"/>
  <c r="AM2799" i="1" s="1"/>
  <c r="AH2796" i="1"/>
  <c r="AM2960" i="1"/>
  <c r="AK125" i="1"/>
  <c r="AJ125" i="1"/>
  <c r="AI125" i="1"/>
  <c r="AH125" i="1"/>
  <c r="AK181" i="1"/>
  <c r="AJ181" i="1"/>
  <c r="AI181" i="1"/>
  <c r="AH181" i="1"/>
  <c r="AK237" i="1"/>
  <c r="AJ237" i="1"/>
  <c r="AI237" i="1"/>
  <c r="AH237" i="1"/>
  <c r="AK293" i="1"/>
  <c r="AJ293" i="1"/>
  <c r="AI293" i="1"/>
  <c r="AH293" i="1"/>
  <c r="AK349" i="1"/>
  <c r="AJ349" i="1"/>
  <c r="AI349" i="1"/>
  <c r="AH349" i="1"/>
  <c r="AK405" i="1"/>
  <c r="AJ405" i="1"/>
  <c r="AI405" i="1"/>
  <c r="AH405" i="1"/>
  <c r="AK461" i="1"/>
  <c r="AJ461" i="1"/>
  <c r="AI461" i="1"/>
  <c r="AH461" i="1"/>
  <c r="AK517" i="1"/>
  <c r="AJ517" i="1"/>
  <c r="AI517" i="1"/>
  <c r="AH517" i="1"/>
  <c r="AK573" i="1"/>
  <c r="AJ573" i="1"/>
  <c r="AI573" i="1"/>
  <c r="AH573" i="1"/>
  <c r="AM895" i="1"/>
  <c r="AJ706" i="1"/>
  <c r="AI706" i="1"/>
  <c r="AH706" i="1"/>
  <c r="AK706" i="1"/>
  <c r="AJ762" i="1"/>
  <c r="AI762" i="1"/>
  <c r="AH762" i="1"/>
  <c r="AK762" i="1"/>
  <c r="AJ818" i="1"/>
  <c r="AI818" i="1"/>
  <c r="AH818" i="1"/>
  <c r="AK818" i="1"/>
  <c r="AI1245" i="1"/>
  <c r="AH1245" i="1"/>
  <c r="AM1242" i="1" s="1"/>
  <c r="AJ1245" i="1"/>
  <c r="AK1245" i="1"/>
  <c r="AM1469" i="1"/>
  <c r="AM1518" i="1"/>
  <c r="AM1553" i="1"/>
  <c r="AM1609" i="1"/>
  <c r="AO1858" i="1"/>
  <c r="AM1858" i="1"/>
  <c r="AO1861" i="1" s="1"/>
  <c r="AO1914" i="1"/>
  <c r="AM1914" i="1"/>
  <c r="AO1917" i="1" s="1"/>
  <c r="AH2540" i="1"/>
  <c r="AK2540" i="1"/>
  <c r="AJ2540" i="1"/>
  <c r="AI2540" i="1"/>
  <c r="AH2491" i="1"/>
  <c r="AK2491" i="1"/>
  <c r="AJ2491" i="1"/>
  <c r="AI2491" i="1"/>
  <c r="AH2495" i="1"/>
  <c r="AK2495" i="1"/>
  <c r="AJ2495" i="1"/>
  <c r="AI2495" i="1"/>
  <c r="AH2582" i="1"/>
  <c r="AK2582" i="1"/>
  <c r="AJ2582" i="1"/>
  <c r="AI2582" i="1"/>
  <c r="AK2782" i="1"/>
  <c r="AJ2782" i="1"/>
  <c r="AI2782" i="1"/>
  <c r="AH2782" i="1"/>
  <c r="AK2862" i="1"/>
  <c r="AJ2862" i="1"/>
  <c r="AH2862" i="1"/>
  <c r="AI2862" i="1"/>
  <c r="AH3244" i="1"/>
  <c r="AK3244" i="1"/>
  <c r="AJ3244" i="1"/>
  <c r="AI3244" i="1"/>
  <c r="AM3247" i="1" s="1"/>
  <c r="AK2166" i="1"/>
  <c r="AI2166" i="1"/>
  <c r="AH2166" i="1"/>
  <c r="AJ2166" i="1"/>
  <c r="AK2222" i="1"/>
  <c r="AJ2222" i="1"/>
  <c r="AI2222" i="1"/>
  <c r="AH2222" i="1"/>
  <c r="AI2362" i="1"/>
  <c r="AH2362" i="1"/>
  <c r="AK2362" i="1"/>
  <c r="AJ2362" i="1"/>
  <c r="AK2621" i="1"/>
  <c r="AJ2621" i="1"/>
  <c r="AI2621" i="1"/>
  <c r="AH2621" i="1"/>
  <c r="AK2831" i="1"/>
  <c r="AJ2831" i="1"/>
  <c r="AI2831" i="1"/>
  <c r="AH2831" i="1"/>
  <c r="AM3037" i="1"/>
  <c r="AO3083" i="1"/>
  <c r="AM3083" i="1"/>
  <c r="AO3086" i="1" s="1"/>
  <c r="AO3188" i="1"/>
  <c r="AM3188" i="1"/>
  <c r="AO976" i="1"/>
  <c r="AM976" i="1"/>
  <c r="AO1032" i="1"/>
  <c r="AM1032" i="1"/>
  <c r="AO1035" i="1" s="1"/>
  <c r="AO1088" i="1"/>
  <c r="AM1088" i="1"/>
  <c r="AO1091" i="1" s="1"/>
  <c r="AM1840" i="1"/>
  <c r="AM1896" i="1"/>
  <c r="AM1952" i="1"/>
  <c r="AK2057" i="1"/>
  <c r="AI2057" i="1"/>
  <c r="AH2057" i="1"/>
  <c r="AJ2057" i="1"/>
  <c r="AK2113" i="1"/>
  <c r="AI2113" i="1"/>
  <c r="AH2113" i="1"/>
  <c r="AJ2113" i="1"/>
  <c r="AI2383" i="1"/>
  <c r="AH2383" i="1"/>
  <c r="AK2383" i="1"/>
  <c r="AJ2383" i="1"/>
  <c r="AK3412" i="1"/>
  <c r="AJ3412" i="1"/>
  <c r="AI3412" i="1"/>
  <c r="AH3412" i="1"/>
  <c r="AO3167" i="1"/>
  <c r="AM3167" i="1"/>
  <c r="AO3170" i="1" s="1"/>
  <c r="AK52" i="1"/>
  <c r="AJ52" i="1"/>
  <c r="AI52" i="1"/>
  <c r="AH52" i="1"/>
  <c r="AM909" i="1"/>
  <c r="AJ745" i="1"/>
  <c r="AI745" i="1"/>
  <c r="AH745" i="1"/>
  <c r="AK745" i="1"/>
  <c r="AJ801" i="1"/>
  <c r="AI801" i="1"/>
  <c r="AH801" i="1"/>
  <c r="AK801" i="1"/>
  <c r="AK1186" i="1"/>
  <c r="AJ1242" i="1"/>
  <c r="AI1305" i="1"/>
  <c r="AH1305" i="1"/>
  <c r="AJ1305" i="1"/>
  <c r="AK1305" i="1"/>
  <c r="AJ1207" i="1"/>
  <c r="AK2145" i="1"/>
  <c r="AI2145" i="1"/>
  <c r="AH2145" i="1"/>
  <c r="AJ2145" i="1"/>
  <c r="AK2201" i="1"/>
  <c r="AJ2201" i="1"/>
  <c r="AI2201" i="1"/>
  <c r="AH2201" i="1"/>
  <c r="AI2334" i="1"/>
  <c r="AK2334" i="1"/>
  <c r="AJ2334" i="1"/>
  <c r="AH2334" i="1"/>
  <c r="AI2386" i="1"/>
  <c r="AH2386" i="1"/>
  <c r="AK2386" i="1"/>
  <c r="AJ2386" i="1"/>
  <c r="AK2649" i="1"/>
  <c r="AM2596" i="1"/>
  <c r="AH2607" i="1"/>
  <c r="AM2610" i="1" s="1"/>
  <c r="AH1158" i="1"/>
  <c r="AK1158" i="1"/>
  <c r="AJ1158" i="1"/>
  <c r="AI1158" i="1"/>
  <c r="AO1753" i="1"/>
  <c r="AM1753" i="1"/>
  <c r="AK2036" i="1"/>
  <c r="AI2036" i="1"/>
  <c r="AH2036" i="1"/>
  <c r="AJ2036" i="1"/>
  <c r="AK2015" i="1"/>
  <c r="AI2015" i="1"/>
  <c r="AH2015" i="1"/>
  <c r="AJ2015" i="1"/>
  <c r="AK2043" i="1"/>
  <c r="AI2043" i="1"/>
  <c r="AH2043" i="1"/>
  <c r="AJ2043" i="1"/>
  <c r="AO2712" i="1"/>
  <c r="AM2712" i="1"/>
  <c r="AO2715" i="1" s="1"/>
  <c r="AK2775" i="1"/>
  <c r="AJ2775" i="1"/>
  <c r="AI2775" i="1"/>
  <c r="AH2775" i="1"/>
  <c r="AK2764" i="1"/>
  <c r="AJ2764" i="1"/>
  <c r="AI2764" i="1"/>
  <c r="AH2764" i="1"/>
  <c r="AI2936" i="1"/>
  <c r="AK2936" i="1"/>
  <c r="AH2936" i="1"/>
  <c r="AJ2936" i="1"/>
  <c r="AI2974" i="1"/>
  <c r="AK2974" i="1"/>
  <c r="AJ2974" i="1"/>
  <c r="AH2974" i="1"/>
  <c r="AM3041" i="1"/>
  <c r="AO3044" i="1" s="1"/>
  <c r="AK3384" i="1"/>
  <c r="AJ3384" i="1"/>
  <c r="AI3384" i="1"/>
  <c r="AH3384" i="1"/>
  <c r="AO3209" i="1"/>
  <c r="AM3209" i="1"/>
  <c r="AH2873" i="1"/>
  <c r="AI3272" i="1"/>
  <c r="AM3275" i="1" s="1"/>
  <c r="AO1368" i="1"/>
  <c r="AJ1200" i="1"/>
  <c r="AH1312" i="1"/>
  <c r="AH2887" i="1"/>
  <c r="AM2890" i="1" s="1"/>
  <c r="AJ2316" i="1"/>
  <c r="AH2894" i="1"/>
  <c r="AM2897" i="1" s="1"/>
  <c r="AJ3251" i="1"/>
  <c r="AJ1102" i="1"/>
  <c r="AI860" i="1"/>
  <c r="AJ1228" i="1"/>
  <c r="AI2908" i="1"/>
  <c r="AI3314" i="1"/>
  <c r="AM3317" i="1" s="1"/>
  <c r="AK87" i="1"/>
  <c r="AJ87" i="1"/>
  <c r="AI87" i="1"/>
  <c r="AH87" i="1"/>
  <c r="AK367" i="1"/>
  <c r="AJ367" i="1"/>
  <c r="AI367" i="1"/>
  <c r="AH367" i="1"/>
  <c r="AJ626" i="1"/>
  <c r="AH626" i="1"/>
  <c r="AK626" i="1"/>
  <c r="AI626" i="1"/>
  <c r="AJ808" i="1"/>
  <c r="AI808" i="1"/>
  <c r="AH808" i="1"/>
  <c r="AK808" i="1"/>
  <c r="AO1396" i="1"/>
  <c r="AM1396" i="1"/>
  <c r="AH1224" i="1"/>
  <c r="AJ1224" i="1"/>
  <c r="AK1224" i="1"/>
  <c r="AI1224" i="1"/>
  <c r="AO1732" i="1"/>
  <c r="AM1732" i="1"/>
  <c r="AO1735" i="1" s="1"/>
  <c r="AH2554" i="1"/>
  <c r="AK2554" i="1"/>
  <c r="AJ2554" i="1"/>
  <c r="AI2554" i="1"/>
  <c r="AH2586" i="1"/>
  <c r="AK2586" i="1"/>
  <c r="AJ2586" i="1"/>
  <c r="AI2586" i="1"/>
  <c r="AK3440" i="1"/>
  <c r="AJ3440" i="1"/>
  <c r="AI3440" i="1"/>
  <c r="AH3440" i="1"/>
  <c r="AK3394" i="1"/>
  <c r="AJ3394" i="1"/>
  <c r="AI3394" i="1"/>
  <c r="AH3394" i="1"/>
  <c r="AH1175" i="1"/>
  <c r="AM1172" i="1" s="1"/>
  <c r="AJ1175" i="1"/>
  <c r="AK1175" i="1"/>
  <c r="AI1175" i="1"/>
  <c r="AI1287" i="1"/>
  <c r="AM1287" i="1" s="1"/>
  <c r="AH1287" i="1"/>
  <c r="AO1284" i="1" s="1"/>
  <c r="AJ1287" i="1"/>
  <c r="AK1287" i="1"/>
  <c r="AM1707" i="1"/>
  <c r="AK2047" i="1"/>
  <c r="AI2047" i="1"/>
  <c r="AH2047" i="1"/>
  <c r="AJ2047" i="1"/>
  <c r="AK2691" i="1"/>
  <c r="AJ2691" i="1"/>
  <c r="AH2691" i="1"/>
  <c r="AI2691" i="1"/>
  <c r="AM3051" i="1"/>
  <c r="AK3363" i="1"/>
  <c r="AJ3363" i="1"/>
  <c r="AH3363" i="1"/>
  <c r="AI3363" i="1"/>
  <c r="AK3349" i="1"/>
  <c r="AJ3349" i="1"/>
  <c r="AI3349" i="1"/>
  <c r="AM3352" i="1" s="1"/>
  <c r="AH3349" i="1"/>
  <c r="AO3111" i="1"/>
  <c r="AM3111" i="1"/>
  <c r="AO3114" i="1" s="1"/>
  <c r="AI1270" i="1"/>
  <c r="AK2159" i="1"/>
  <c r="AI2159" i="1"/>
  <c r="AH2159" i="1"/>
  <c r="AJ2159" i="1"/>
  <c r="AK2215" i="1"/>
  <c r="AJ2215" i="1"/>
  <c r="AI2215" i="1"/>
  <c r="AM2218" i="1" s="1"/>
  <c r="AH2215" i="1"/>
  <c r="AI2376" i="1"/>
  <c r="AH2376" i="1"/>
  <c r="AK2376" i="1"/>
  <c r="AJ2376" i="1"/>
  <c r="AI2327" i="1"/>
  <c r="AK2327" i="1"/>
  <c r="AJ2327" i="1"/>
  <c r="AH2327" i="1"/>
  <c r="AH2981" i="1"/>
  <c r="AO3020" i="1"/>
  <c r="AM3020" i="1"/>
  <c r="AO3023" i="1" s="1"/>
  <c r="AK3366" i="1"/>
  <c r="AJ3366" i="1"/>
  <c r="AH3366" i="1"/>
  <c r="AI3366" i="1"/>
  <c r="AK69" i="1"/>
  <c r="AJ69" i="1"/>
  <c r="AI69" i="1"/>
  <c r="AH69" i="1"/>
  <c r="AJ612" i="1"/>
  <c r="AH612" i="1"/>
  <c r="AK612" i="1"/>
  <c r="AI612" i="1"/>
  <c r="AM885" i="1"/>
  <c r="AO888" i="1" s="1"/>
  <c r="AO885" i="1"/>
  <c r="AO941" i="1"/>
  <c r="AM941" i="1"/>
  <c r="AO944" i="1" s="1"/>
  <c r="AO997" i="1"/>
  <c r="AM997" i="1"/>
  <c r="AO1053" i="1"/>
  <c r="AM1053" i="1"/>
  <c r="AO1056" i="1" s="1"/>
  <c r="AH1126" i="1"/>
  <c r="AK1126" i="1"/>
  <c r="AJ1126" i="1"/>
  <c r="AI1126" i="1"/>
  <c r="AO1669" i="1"/>
  <c r="AM1669" i="1"/>
  <c r="AK2162" i="1"/>
  <c r="AI2162" i="1"/>
  <c r="AH2162" i="1"/>
  <c r="AJ2162" i="1"/>
  <c r="AK2218" i="1"/>
  <c r="AJ2218" i="1"/>
  <c r="AI2218" i="1"/>
  <c r="AH2218" i="1"/>
  <c r="AH2509" i="1"/>
  <c r="AK2509" i="1"/>
  <c r="AI2509" i="1"/>
  <c r="AJ2509" i="1"/>
  <c r="AK2824" i="1"/>
  <c r="AJ2824" i="1"/>
  <c r="AI2824" i="1"/>
  <c r="AH2824" i="1"/>
  <c r="AK2750" i="1"/>
  <c r="AJ2750" i="1"/>
  <c r="AI2750" i="1"/>
  <c r="AH2750" i="1"/>
  <c r="AO3146" i="1"/>
  <c r="AM3146" i="1"/>
  <c r="AO3149" i="1" s="1"/>
  <c r="AK101" i="1"/>
  <c r="AJ101" i="1"/>
  <c r="AI101" i="1"/>
  <c r="AH101" i="1"/>
  <c r="AK157" i="1"/>
  <c r="AJ157" i="1"/>
  <c r="AI157" i="1"/>
  <c r="AH157" i="1"/>
  <c r="AK213" i="1"/>
  <c r="AJ213" i="1"/>
  <c r="AI213" i="1"/>
  <c r="AH213" i="1"/>
  <c r="AK269" i="1"/>
  <c r="AJ269" i="1"/>
  <c r="AI269" i="1"/>
  <c r="AH269" i="1"/>
  <c r="AK325" i="1"/>
  <c r="AJ325" i="1"/>
  <c r="AI325" i="1"/>
  <c r="AH325" i="1"/>
  <c r="AK381" i="1"/>
  <c r="AJ381" i="1"/>
  <c r="AI381" i="1"/>
  <c r="AH381" i="1"/>
  <c r="AK437" i="1"/>
  <c r="AJ437" i="1"/>
  <c r="AI437" i="1"/>
  <c r="AH437" i="1"/>
  <c r="AK493" i="1"/>
  <c r="AJ493" i="1"/>
  <c r="AI493" i="1"/>
  <c r="AH493" i="1"/>
  <c r="AK549" i="1"/>
  <c r="AJ549" i="1"/>
  <c r="AI549" i="1"/>
  <c r="AH549" i="1"/>
  <c r="AJ661" i="1"/>
  <c r="AH661" i="1"/>
  <c r="AK661" i="1"/>
  <c r="AI661" i="1"/>
  <c r="AJ643" i="1"/>
  <c r="AH643" i="1"/>
  <c r="AK643" i="1"/>
  <c r="AI643" i="1"/>
  <c r="AJ619" i="1"/>
  <c r="AH619" i="1"/>
  <c r="AK619" i="1"/>
  <c r="AI619" i="1"/>
  <c r="AM857" i="1"/>
  <c r="AO860" i="1" s="1"/>
  <c r="AO857" i="1"/>
  <c r="AI1252" i="1"/>
  <c r="AH1252" i="1"/>
  <c r="AJ1252" i="1"/>
  <c r="AK1252" i="1"/>
  <c r="AO1725" i="1"/>
  <c r="AM1725" i="1"/>
  <c r="AO1728" i="1" s="1"/>
  <c r="AK2001" i="1"/>
  <c r="AI2001" i="1"/>
  <c r="AH2001" i="1"/>
  <c r="AJ2001" i="1"/>
  <c r="AK2054" i="1"/>
  <c r="AI2054" i="1"/>
  <c r="AH2054" i="1"/>
  <c r="AJ2054" i="1"/>
  <c r="AK2110" i="1"/>
  <c r="AI2110" i="1"/>
  <c r="AH2110" i="1"/>
  <c r="AJ2110" i="1"/>
  <c r="AK2827" i="1"/>
  <c r="AJ2827" i="1"/>
  <c r="AI2827" i="1"/>
  <c r="AH2827" i="1"/>
  <c r="AK3426" i="1"/>
  <c r="AJ3426" i="1"/>
  <c r="AI3426" i="1"/>
  <c r="AH3426" i="1"/>
  <c r="AM979" i="1"/>
  <c r="AM1035" i="1"/>
  <c r="AO1529" i="1"/>
  <c r="AM1529" i="1"/>
  <c r="AO1532" i="1" s="1"/>
  <c r="AO1585" i="1"/>
  <c r="AM1585" i="1"/>
  <c r="AO1641" i="1"/>
  <c r="AM1641" i="1"/>
  <c r="AO1644" i="1" s="1"/>
  <c r="AI2404" i="1"/>
  <c r="AH2404" i="1"/>
  <c r="AK2404" i="1"/>
  <c r="AJ2404" i="1"/>
  <c r="AI2460" i="1"/>
  <c r="AH2460" i="1"/>
  <c r="AK2460" i="1"/>
  <c r="AJ2460" i="1"/>
  <c r="AK3422" i="1"/>
  <c r="AJ3422" i="1"/>
  <c r="AI3422" i="1"/>
  <c r="AH3422" i="1"/>
  <c r="AJ1186" i="1"/>
  <c r="AO1473" i="1"/>
  <c r="AM1473" i="1"/>
  <c r="AO1476" i="1" s="1"/>
  <c r="AM1749" i="1"/>
  <c r="AK2089" i="1"/>
  <c r="AI2089" i="1"/>
  <c r="AH2089" i="1"/>
  <c r="AJ2089" i="1"/>
  <c r="AI2407" i="1"/>
  <c r="AH2407" i="1"/>
  <c r="AK2407" i="1"/>
  <c r="AJ2407" i="1"/>
  <c r="AI2463" i="1"/>
  <c r="AH2463" i="1"/>
  <c r="AK2463" i="1"/>
  <c r="AJ2463" i="1"/>
  <c r="AK2600" i="1"/>
  <c r="AJ2600" i="1"/>
  <c r="AI2600" i="1"/>
  <c r="AH2600" i="1"/>
  <c r="AO1501" i="1"/>
  <c r="AM1501" i="1"/>
  <c r="AO1760" i="1"/>
  <c r="AM1760" i="1"/>
  <c r="AO1763" i="1" s="1"/>
  <c r="AO1781" i="1"/>
  <c r="AM1781" i="1"/>
  <c r="AI1987" i="1"/>
  <c r="AH1987" i="1"/>
  <c r="AJ1987" i="1"/>
  <c r="AK1987" i="1"/>
  <c r="AO1816" i="1"/>
  <c r="AM1816" i="1"/>
  <c r="AO1819" i="1" s="1"/>
  <c r="AO1872" i="1"/>
  <c r="AM1872" i="1"/>
  <c r="AO1928" i="1"/>
  <c r="AM1928" i="1"/>
  <c r="AO1931" i="1" s="1"/>
  <c r="AK2747" i="1"/>
  <c r="AJ2747" i="1"/>
  <c r="AI2747" i="1"/>
  <c r="AH2747" i="1"/>
  <c r="AK2810" i="1"/>
  <c r="AJ2810" i="1"/>
  <c r="AI2810" i="1"/>
  <c r="AH2810" i="1"/>
  <c r="AJ3272" i="1"/>
  <c r="AO1371" i="1"/>
  <c r="AH1200" i="1"/>
  <c r="AI1312" i="1"/>
  <c r="AK3251" i="1"/>
  <c r="AK860" i="1"/>
  <c r="AH1228" i="1"/>
  <c r="AH2908" i="1"/>
  <c r="AJ3314" i="1"/>
  <c r="AK143" i="1"/>
  <c r="AJ143" i="1"/>
  <c r="AI143" i="1"/>
  <c r="AH143" i="1"/>
  <c r="AK311" i="1"/>
  <c r="AJ311" i="1"/>
  <c r="AI311" i="1"/>
  <c r="AH311" i="1"/>
  <c r="AK535" i="1"/>
  <c r="AJ535" i="1"/>
  <c r="AI535" i="1"/>
  <c r="AH535" i="1"/>
  <c r="AJ31" i="1"/>
  <c r="AK31" i="1"/>
  <c r="AI31" i="1"/>
  <c r="AM34" i="1" s="1"/>
  <c r="AH31" i="1"/>
  <c r="AM1399" i="1"/>
  <c r="AM1448" i="1"/>
  <c r="AM1735" i="1"/>
  <c r="AK2152" i="1"/>
  <c r="AI2152" i="1"/>
  <c r="AH2152" i="1"/>
  <c r="AJ2152" i="1"/>
  <c r="AK2208" i="1"/>
  <c r="AJ2208" i="1"/>
  <c r="AI2208" i="1"/>
  <c r="AH2208" i="1"/>
  <c r="AI2390" i="1"/>
  <c r="AH2390" i="1"/>
  <c r="AK2390" i="1"/>
  <c r="AJ2390" i="1"/>
  <c r="AI2243" i="1"/>
  <c r="AK2243" i="1"/>
  <c r="AJ2243" i="1"/>
  <c r="AH2243" i="1"/>
  <c r="AO3132" i="1"/>
  <c r="AM3132" i="1"/>
  <c r="AO3153" i="1"/>
  <c r="AM3153" i="1"/>
  <c r="AO3156" i="1" s="1"/>
  <c r="AO3174" i="1"/>
  <c r="AM3174" i="1"/>
  <c r="AJ699" i="1"/>
  <c r="AI699" i="1"/>
  <c r="AH699" i="1"/>
  <c r="AK699" i="1"/>
  <c r="AJ755" i="1"/>
  <c r="AI755" i="1"/>
  <c r="AH755" i="1"/>
  <c r="AK755" i="1"/>
  <c r="AJ811" i="1"/>
  <c r="AI811" i="1"/>
  <c r="AH811" i="1"/>
  <c r="AK811" i="1"/>
  <c r="AO1788" i="1"/>
  <c r="AM1788" i="1"/>
  <c r="AO1791" i="1" s="1"/>
  <c r="AK2040" i="1"/>
  <c r="AI2040" i="1"/>
  <c r="AH2040" i="1"/>
  <c r="AJ2040" i="1"/>
  <c r="AO1851" i="1"/>
  <c r="AM1851" i="1"/>
  <c r="AO1907" i="1"/>
  <c r="AM1907" i="1"/>
  <c r="AO1910" i="1" s="1"/>
  <c r="AI1991" i="1"/>
  <c r="AH1991" i="1"/>
  <c r="AJ1991" i="1"/>
  <c r="AK1991" i="1"/>
  <c r="AI1998" i="1"/>
  <c r="AM2001" i="1" s="1"/>
  <c r="AH1998" i="1"/>
  <c r="AK1998" i="1"/>
  <c r="AJ1998" i="1"/>
  <c r="AH2572" i="1"/>
  <c r="AK2572" i="1"/>
  <c r="AJ2572" i="1"/>
  <c r="AI2572" i="1"/>
  <c r="AK2642" i="1"/>
  <c r="AJ2642" i="1"/>
  <c r="AI2642" i="1"/>
  <c r="AH2642" i="1"/>
  <c r="AI3013" i="1"/>
  <c r="AM3016" i="1" s="1"/>
  <c r="AJ3013" i="1"/>
  <c r="AH3013" i="1"/>
  <c r="AK3013" i="1"/>
  <c r="AK3506" i="1"/>
  <c r="AJ3506" i="1"/>
  <c r="AI3506" i="1"/>
  <c r="AH3506" i="1"/>
  <c r="AM3114" i="1"/>
  <c r="AK94" i="1"/>
  <c r="AJ94" i="1"/>
  <c r="AI94" i="1"/>
  <c r="AH94" i="1"/>
  <c r="AK150" i="1"/>
  <c r="AJ150" i="1"/>
  <c r="AI150" i="1"/>
  <c r="AH150" i="1"/>
  <c r="AK206" i="1"/>
  <c r="AJ206" i="1"/>
  <c r="AI206" i="1"/>
  <c r="AH206" i="1"/>
  <c r="AK262" i="1"/>
  <c r="AJ262" i="1"/>
  <c r="AI262" i="1"/>
  <c r="AH262" i="1"/>
  <c r="AK318" i="1"/>
  <c r="AJ318" i="1"/>
  <c r="AI318" i="1"/>
  <c r="AH318" i="1"/>
  <c r="AK374" i="1"/>
  <c r="AJ374" i="1"/>
  <c r="AI374" i="1"/>
  <c r="AH374" i="1"/>
  <c r="AK430" i="1"/>
  <c r="AJ430" i="1"/>
  <c r="AI430" i="1"/>
  <c r="AH430" i="1"/>
  <c r="AK486" i="1"/>
  <c r="AJ486" i="1"/>
  <c r="AI486" i="1"/>
  <c r="AH486" i="1"/>
  <c r="AK542" i="1"/>
  <c r="AJ542" i="1"/>
  <c r="AI542" i="1"/>
  <c r="AH542" i="1"/>
  <c r="AJ615" i="1"/>
  <c r="AH615" i="1"/>
  <c r="AK615" i="1"/>
  <c r="AI615" i="1"/>
  <c r="AJ594" i="1"/>
  <c r="AH594" i="1"/>
  <c r="AK594" i="1"/>
  <c r="AI594" i="1"/>
  <c r="AK1326" i="1"/>
  <c r="AI1277" i="1"/>
  <c r="AH1277" i="1"/>
  <c r="AJ1277" i="1"/>
  <c r="AK1277" i="1"/>
  <c r="AH1193" i="1"/>
  <c r="AJ1193" i="1"/>
  <c r="AK1193" i="1"/>
  <c r="AI1193" i="1"/>
  <c r="AK2103" i="1"/>
  <c r="AI2103" i="1"/>
  <c r="AH2103" i="1"/>
  <c r="AJ2103" i="1"/>
  <c r="AH2498" i="1"/>
  <c r="AK2498" i="1"/>
  <c r="AJ2498" i="1"/>
  <c r="AI2498" i="1"/>
  <c r="AK2981" i="1"/>
  <c r="AM3023" i="1"/>
  <c r="AM888" i="1"/>
  <c r="AM944" i="1"/>
  <c r="AM1000" i="1"/>
  <c r="AM1056" i="1"/>
  <c r="AO1494" i="1"/>
  <c r="AM1494" i="1"/>
  <c r="AO1497" i="1" s="1"/>
  <c r="AM1672" i="1"/>
  <c r="AK2050" i="1"/>
  <c r="AI2050" i="1"/>
  <c r="AH2050" i="1"/>
  <c r="AJ2050" i="1"/>
  <c r="AK2106" i="1"/>
  <c r="AI2106" i="1"/>
  <c r="AH2106" i="1"/>
  <c r="AJ2106" i="1"/>
  <c r="AI2257" i="1"/>
  <c r="AK2257" i="1"/>
  <c r="AJ2257" i="1"/>
  <c r="AH2257" i="1"/>
  <c r="AI2397" i="1"/>
  <c r="AH2397" i="1"/>
  <c r="AK2397" i="1"/>
  <c r="AJ2397" i="1"/>
  <c r="AI2453" i="1"/>
  <c r="AH2453" i="1"/>
  <c r="AK2453" i="1"/>
  <c r="AJ2453" i="1"/>
  <c r="AK2635" i="1"/>
  <c r="AJ2635" i="1"/>
  <c r="AH2635" i="1"/>
  <c r="AI2635" i="1"/>
  <c r="AM2638" i="1" s="1"/>
  <c r="AK2705" i="1"/>
  <c r="AJ2705" i="1"/>
  <c r="AH2705" i="1"/>
  <c r="AI2705" i="1"/>
  <c r="AK2733" i="1"/>
  <c r="AJ2733" i="1"/>
  <c r="AI2733" i="1"/>
  <c r="AH2733" i="1"/>
  <c r="AO2999" i="1"/>
  <c r="AM2999" i="1"/>
  <c r="AK3436" i="1"/>
  <c r="AJ3436" i="1"/>
  <c r="AI3436" i="1"/>
  <c r="AH3436" i="1"/>
  <c r="AK45" i="1"/>
  <c r="AJ45" i="1"/>
  <c r="AI45" i="1"/>
  <c r="AH45" i="1"/>
  <c r="AM860" i="1"/>
  <c r="AM1357" i="1"/>
  <c r="AM1728" i="1"/>
  <c r="AI2428" i="1"/>
  <c r="AH2428" i="1"/>
  <c r="AK2428" i="1"/>
  <c r="AJ2428" i="1"/>
  <c r="AK3342" i="1"/>
  <c r="AJ3342" i="1"/>
  <c r="AI3342" i="1"/>
  <c r="AH3342" i="1"/>
  <c r="AK3359" i="1"/>
  <c r="AH3359" i="1"/>
  <c r="AJ3359" i="1"/>
  <c r="AI3359" i="1"/>
  <c r="AK104" i="1"/>
  <c r="AJ104" i="1"/>
  <c r="AI104" i="1"/>
  <c r="AH104" i="1"/>
  <c r="AK160" i="1"/>
  <c r="AJ160" i="1"/>
  <c r="AI160" i="1"/>
  <c r="AH160" i="1"/>
  <c r="AK216" i="1"/>
  <c r="AJ216" i="1"/>
  <c r="AI216" i="1"/>
  <c r="AH216" i="1"/>
  <c r="AK272" i="1"/>
  <c r="AJ272" i="1"/>
  <c r="AI272" i="1"/>
  <c r="AH272" i="1"/>
  <c r="AK328" i="1"/>
  <c r="AJ328" i="1"/>
  <c r="AI328" i="1"/>
  <c r="AH328" i="1"/>
  <c r="AK384" i="1"/>
  <c r="AJ384" i="1"/>
  <c r="AI384" i="1"/>
  <c r="AH384" i="1"/>
  <c r="AK440" i="1"/>
  <c r="AJ440" i="1"/>
  <c r="AI440" i="1"/>
  <c r="AH440" i="1"/>
  <c r="AK496" i="1"/>
  <c r="AJ496" i="1"/>
  <c r="AI496" i="1"/>
  <c r="AH496" i="1"/>
  <c r="AK552" i="1"/>
  <c r="AJ552" i="1"/>
  <c r="AI552" i="1"/>
  <c r="AH552" i="1"/>
  <c r="AO1340" i="1"/>
  <c r="AM1340" i="1"/>
  <c r="AO1343" i="1" s="1"/>
  <c r="AI1259" i="1"/>
  <c r="AM1259" i="1" s="1"/>
  <c r="AH1259" i="1"/>
  <c r="AJ1259" i="1"/>
  <c r="AK1259" i="1"/>
  <c r="AM1532" i="1"/>
  <c r="AM1588" i="1"/>
  <c r="AM1644" i="1"/>
  <c r="AO1837" i="1"/>
  <c r="AM1837" i="1"/>
  <c r="AO1840" i="1" s="1"/>
  <c r="AO1893" i="1"/>
  <c r="AM1893" i="1"/>
  <c r="AO1949" i="1"/>
  <c r="AM1949" i="1"/>
  <c r="AO1952" i="1" s="1"/>
  <c r="AI2341" i="1"/>
  <c r="AK2341" i="1"/>
  <c r="AJ2341" i="1"/>
  <c r="AH2341" i="1"/>
  <c r="AH2537" i="1"/>
  <c r="AK2537" i="1"/>
  <c r="AI2537" i="1"/>
  <c r="AM2540" i="1" s="1"/>
  <c r="AJ2537" i="1"/>
  <c r="AK2628" i="1"/>
  <c r="AJ2628" i="1"/>
  <c r="AI2628" i="1"/>
  <c r="AH2628" i="1"/>
  <c r="AK2757" i="1"/>
  <c r="AJ2757" i="1"/>
  <c r="AI2757" i="1"/>
  <c r="AH2757" i="1"/>
  <c r="AK2929" i="1"/>
  <c r="AI2929" i="1"/>
  <c r="AJ2929" i="1"/>
  <c r="AH2929" i="1"/>
  <c r="AK3503" i="1"/>
  <c r="AJ3503" i="1"/>
  <c r="AI3503" i="1"/>
  <c r="AH3503" i="1"/>
  <c r="AM874" i="1"/>
  <c r="AI1242" i="1"/>
  <c r="AM1245" i="1" s="1"/>
  <c r="AI1179" i="1"/>
  <c r="AI1235" i="1"/>
  <c r="AM1238" i="1" s="1"/>
  <c r="AH1210" i="1"/>
  <c r="AM1207" i="1" s="1"/>
  <c r="AJ1210" i="1"/>
  <c r="AK1210" i="1"/>
  <c r="AI1210" i="1"/>
  <c r="AI1322" i="1"/>
  <c r="AH1322" i="1"/>
  <c r="AJ1322" i="1"/>
  <c r="AK1322" i="1"/>
  <c r="AK2005" i="1"/>
  <c r="AI2005" i="1"/>
  <c r="AH2005" i="1"/>
  <c r="AJ2005" i="1"/>
  <c r="AK2607" i="1"/>
  <c r="AK111" i="1"/>
  <c r="AJ111" i="1"/>
  <c r="AI111" i="1"/>
  <c r="AH111" i="1"/>
  <c r="AK167" i="1"/>
  <c r="AJ167" i="1"/>
  <c r="AI167" i="1"/>
  <c r="AH167" i="1"/>
  <c r="AK223" i="1"/>
  <c r="AJ223" i="1"/>
  <c r="AI223" i="1"/>
  <c r="AH223" i="1"/>
  <c r="AK279" i="1"/>
  <c r="AJ279" i="1"/>
  <c r="AI279" i="1"/>
  <c r="AH279" i="1"/>
  <c r="AK335" i="1"/>
  <c r="AJ335" i="1"/>
  <c r="AI335" i="1"/>
  <c r="AH335" i="1"/>
  <c r="AK391" i="1"/>
  <c r="AJ391" i="1"/>
  <c r="AI391" i="1"/>
  <c r="AH391" i="1"/>
  <c r="AK447" i="1"/>
  <c r="AJ447" i="1"/>
  <c r="AI447" i="1"/>
  <c r="AH447" i="1"/>
  <c r="AK503" i="1"/>
  <c r="AJ503" i="1"/>
  <c r="AI503" i="1"/>
  <c r="AH503" i="1"/>
  <c r="AK559" i="1"/>
  <c r="AJ559" i="1"/>
  <c r="AI559" i="1"/>
  <c r="AH559" i="1"/>
  <c r="AO983" i="1"/>
  <c r="AM983" i="1"/>
  <c r="AO1039" i="1"/>
  <c r="AM1039" i="1"/>
  <c r="AO1042" i="1" s="1"/>
  <c r="AH1098" i="1"/>
  <c r="AM1095" i="1" s="1"/>
  <c r="AO1098" i="1" s="1"/>
  <c r="AK1098" i="1"/>
  <c r="AJ1098" i="1"/>
  <c r="AI1098" i="1"/>
  <c r="AO1480" i="1"/>
  <c r="AM1480" i="1"/>
  <c r="AM1504" i="1"/>
  <c r="AM1756" i="1"/>
  <c r="AM1763" i="1"/>
  <c r="AO1564" i="1"/>
  <c r="AM1564" i="1"/>
  <c r="AO1620" i="1"/>
  <c r="AM1620" i="1"/>
  <c r="AO1623" i="1" s="1"/>
  <c r="AK2120" i="1"/>
  <c r="AI2120" i="1"/>
  <c r="AH2120" i="1"/>
  <c r="AJ2120" i="1"/>
  <c r="AK2176" i="1"/>
  <c r="AJ2176" i="1"/>
  <c r="AI2176" i="1"/>
  <c r="AH2176" i="1"/>
  <c r="AI2313" i="1"/>
  <c r="AK2313" i="1"/>
  <c r="AJ2313" i="1"/>
  <c r="AH2313" i="1"/>
  <c r="AH2512" i="1"/>
  <c r="AK2512" i="1"/>
  <c r="AJ2512" i="1"/>
  <c r="AI2512" i="1"/>
  <c r="AI2411" i="1"/>
  <c r="AH2411" i="1"/>
  <c r="AK2411" i="1"/>
  <c r="AJ2411" i="1"/>
  <c r="AI2467" i="1"/>
  <c r="AH2467" i="1"/>
  <c r="AK2467" i="1"/>
  <c r="AJ2467" i="1"/>
  <c r="AI3006" i="1"/>
  <c r="AK3006" i="1"/>
  <c r="AH3006" i="1"/>
  <c r="AJ3006" i="1"/>
  <c r="AO3097" i="1"/>
  <c r="AM3097" i="1"/>
  <c r="AH3226" i="1"/>
  <c r="AK3226" i="1"/>
  <c r="AJ3226" i="1"/>
  <c r="AI3226" i="1"/>
  <c r="AK3464" i="1"/>
  <c r="AJ3464" i="1"/>
  <c r="AI3464" i="1"/>
  <c r="AH3464" i="1"/>
  <c r="AM3058" i="1"/>
  <c r="AK2873" i="1"/>
  <c r="AJ3338" i="1"/>
  <c r="AK1256" i="1"/>
  <c r="AO1095" i="1"/>
  <c r="AK2887" i="1"/>
  <c r="AI2316" i="1"/>
  <c r="AK2894" i="1"/>
  <c r="AH1102" i="1"/>
  <c r="AI1172" i="1"/>
  <c r="AM1175" i="1" s="1"/>
  <c r="AK1284" i="1"/>
  <c r="AK199" i="1"/>
  <c r="AJ199" i="1"/>
  <c r="AI199" i="1"/>
  <c r="AH199" i="1"/>
  <c r="AK479" i="1"/>
  <c r="AJ479" i="1"/>
  <c r="AI479" i="1"/>
  <c r="AH479" i="1"/>
  <c r="AJ752" i="1"/>
  <c r="AI752" i="1"/>
  <c r="AM755" i="1" s="1"/>
  <c r="AH752" i="1"/>
  <c r="AK752" i="1"/>
  <c r="AO1445" i="1"/>
  <c r="AM1445" i="1"/>
  <c r="AO1448" i="1" s="1"/>
  <c r="AK2096" i="1"/>
  <c r="AI2096" i="1"/>
  <c r="AH2096" i="1"/>
  <c r="AJ2096" i="1"/>
  <c r="AI2442" i="1"/>
  <c r="AH2442" i="1"/>
  <c r="AK2442" i="1"/>
  <c r="AJ2442" i="1"/>
  <c r="AO3076" i="1"/>
  <c r="AM3076" i="1"/>
  <c r="AK118" i="1"/>
  <c r="AJ118" i="1"/>
  <c r="AI118" i="1"/>
  <c r="AH118" i="1"/>
  <c r="AK174" i="1"/>
  <c r="AJ174" i="1"/>
  <c r="AI174" i="1"/>
  <c r="AH174" i="1"/>
  <c r="AK230" i="1"/>
  <c r="AJ230" i="1"/>
  <c r="AI230" i="1"/>
  <c r="AH230" i="1"/>
  <c r="AK286" i="1"/>
  <c r="AJ286" i="1"/>
  <c r="AI286" i="1"/>
  <c r="AH286" i="1"/>
  <c r="AK342" i="1"/>
  <c r="AJ342" i="1"/>
  <c r="AI342" i="1"/>
  <c r="AH342" i="1"/>
  <c r="AK398" i="1"/>
  <c r="AJ398" i="1"/>
  <c r="AI398" i="1"/>
  <c r="AH398" i="1"/>
  <c r="AK454" i="1"/>
  <c r="AJ454" i="1"/>
  <c r="AI454" i="1"/>
  <c r="AH454" i="1"/>
  <c r="AK510" i="1"/>
  <c r="AJ510" i="1"/>
  <c r="AI510" i="1"/>
  <c r="AH510" i="1"/>
  <c r="AK566" i="1"/>
  <c r="AJ566" i="1"/>
  <c r="AI566" i="1"/>
  <c r="AH566" i="1"/>
  <c r="AO962" i="1"/>
  <c r="AM962" i="1"/>
  <c r="AO965" i="1" s="1"/>
  <c r="AO1018" i="1"/>
  <c r="AM1018" i="1"/>
  <c r="AO1074" i="1"/>
  <c r="AM1074" i="1"/>
  <c r="AO1077" i="1" s="1"/>
  <c r="AK2127" i="1"/>
  <c r="AI2127" i="1"/>
  <c r="AH2127" i="1"/>
  <c r="AJ2127" i="1"/>
  <c r="AK2183" i="1"/>
  <c r="AJ2183" i="1"/>
  <c r="AI2183" i="1"/>
  <c r="AH2183" i="1"/>
  <c r="AI2246" i="1"/>
  <c r="AK2246" i="1"/>
  <c r="AJ2246" i="1"/>
  <c r="AH2246" i="1"/>
  <c r="AI2978" i="1"/>
  <c r="AM2981" i="1" s="1"/>
  <c r="AH2978" i="1"/>
  <c r="AK2978" i="1"/>
  <c r="AJ2978" i="1"/>
  <c r="AK38" i="1"/>
  <c r="AJ38" i="1"/>
  <c r="AI38" i="1"/>
  <c r="AH38" i="1"/>
  <c r="AJ703" i="1"/>
  <c r="AI703" i="1"/>
  <c r="AH703" i="1"/>
  <c r="AK703" i="1"/>
  <c r="AJ759" i="1"/>
  <c r="AI759" i="1"/>
  <c r="AH759" i="1"/>
  <c r="AK759" i="1"/>
  <c r="AJ815" i="1"/>
  <c r="AI815" i="1"/>
  <c r="AH815" i="1"/>
  <c r="AK815" i="1"/>
  <c r="AJ1326" i="1"/>
  <c r="AO1347" i="1"/>
  <c r="AH1221" i="1"/>
  <c r="AJ1221" i="1"/>
  <c r="AK1221" i="1"/>
  <c r="AI1221" i="1"/>
  <c r="AI1984" i="1"/>
  <c r="AH1984" i="1"/>
  <c r="AK1984" i="1"/>
  <c r="AJ1984" i="1"/>
  <c r="AK2708" i="1"/>
  <c r="AJ2708" i="1"/>
  <c r="AI2708" i="1"/>
  <c r="AH2708" i="1"/>
  <c r="AK2841" i="1"/>
  <c r="AJ2841" i="1"/>
  <c r="AI2841" i="1"/>
  <c r="AH2841" i="1"/>
  <c r="AI1263" i="1"/>
  <c r="AH1263" i="1"/>
  <c r="AJ1263" i="1"/>
  <c r="AK1263" i="1"/>
  <c r="AM1497" i="1"/>
  <c r="AO1466" i="1"/>
  <c r="AM1466" i="1"/>
  <c r="AO1522" i="1"/>
  <c r="AM1522" i="1"/>
  <c r="AO1525" i="1" s="1"/>
  <c r="AO1578" i="1"/>
  <c r="AM1578" i="1"/>
  <c r="AO1634" i="1"/>
  <c r="AM1634" i="1"/>
  <c r="AO1637" i="1" s="1"/>
  <c r="AH2505" i="1"/>
  <c r="AK2505" i="1"/>
  <c r="AJ2505" i="1"/>
  <c r="AI2505" i="1"/>
  <c r="AK2803" i="1"/>
  <c r="AJ2803" i="1"/>
  <c r="AI2803" i="1"/>
  <c r="AH2803" i="1"/>
  <c r="AK3468" i="1"/>
  <c r="AJ3468" i="1"/>
  <c r="AI3468" i="1"/>
  <c r="AH3468" i="1"/>
  <c r="AM3198" i="1"/>
  <c r="AJ738" i="1"/>
  <c r="AI738" i="1"/>
  <c r="AH738" i="1"/>
  <c r="AK738" i="1"/>
  <c r="AJ794" i="1"/>
  <c r="AI794" i="1"/>
  <c r="AH794" i="1"/>
  <c r="AK794" i="1"/>
  <c r="AJ850" i="1"/>
  <c r="AI850" i="1"/>
  <c r="AH850" i="1"/>
  <c r="AK850" i="1"/>
  <c r="AO1354" i="1"/>
  <c r="AM1354" i="1"/>
  <c r="AI1994" i="1"/>
  <c r="AH1994" i="1"/>
  <c r="AK1994" i="1"/>
  <c r="AJ1994" i="1"/>
  <c r="AI1980" i="1"/>
  <c r="AH1980" i="1"/>
  <c r="AK1980" i="1"/>
  <c r="AJ1980" i="1"/>
  <c r="AI2260" i="1"/>
  <c r="AK2260" i="1"/>
  <c r="AJ2260" i="1"/>
  <c r="AH2260" i="1"/>
  <c r="AH2575" i="1"/>
  <c r="AK2575" i="1"/>
  <c r="AJ2575" i="1"/>
  <c r="AI2575" i="1"/>
  <c r="AK3345" i="1"/>
  <c r="AJ3345" i="1"/>
  <c r="AI3345" i="1"/>
  <c r="AH3345" i="1"/>
  <c r="AK3419" i="1"/>
  <c r="AJ3419" i="1"/>
  <c r="AI3419" i="1"/>
  <c r="AM3422" i="1" s="1"/>
  <c r="AH3419" i="1"/>
  <c r="AK3461" i="1"/>
  <c r="AJ3461" i="1"/>
  <c r="AI3461" i="1"/>
  <c r="AM3464" i="1" s="1"/>
  <c r="AH3461" i="1"/>
  <c r="AJ48" i="1"/>
  <c r="AK48" i="1"/>
  <c r="AI48" i="1"/>
  <c r="AH48" i="1"/>
  <c r="AJ682" i="1"/>
  <c r="AH682" i="1"/>
  <c r="AK682" i="1"/>
  <c r="AI682" i="1"/>
  <c r="AJ713" i="1"/>
  <c r="AI713" i="1"/>
  <c r="AH713" i="1"/>
  <c r="AK713" i="1"/>
  <c r="AJ769" i="1"/>
  <c r="AI769" i="1"/>
  <c r="AH769" i="1"/>
  <c r="AK769" i="1"/>
  <c r="AJ825" i="1"/>
  <c r="AI825" i="1"/>
  <c r="AH825" i="1"/>
  <c r="AK825" i="1"/>
  <c r="AM1343" i="1"/>
  <c r="AO1795" i="1"/>
  <c r="AM1795" i="1"/>
  <c r="AO1802" i="1"/>
  <c r="AM1802" i="1"/>
  <c r="AO1805" i="1" s="1"/>
  <c r="AK2141" i="1"/>
  <c r="AI2141" i="1"/>
  <c r="AH2141" i="1"/>
  <c r="AJ2141" i="1"/>
  <c r="AK2197" i="1"/>
  <c r="AJ2197" i="1"/>
  <c r="AI2197" i="1"/>
  <c r="AH2197" i="1"/>
  <c r="AI2302" i="1"/>
  <c r="AK2302" i="1"/>
  <c r="AJ2302" i="1"/>
  <c r="AH2302" i="1"/>
  <c r="AK2656" i="1"/>
  <c r="AJ2656" i="1"/>
  <c r="AI2656" i="1"/>
  <c r="AH2656" i="1"/>
  <c r="AK136" i="1"/>
  <c r="AJ136" i="1"/>
  <c r="AI136" i="1"/>
  <c r="AH136" i="1"/>
  <c r="AK192" i="1"/>
  <c r="AJ192" i="1"/>
  <c r="AI192" i="1"/>
  <c r="AH192" i="1"/>
  <c r="AK248" i="1"/>
  <c r="AJ248" i="1"/>
  <c r="AI248" i="1"/>
  <c r="AH248" i="1"/>
  <c r="AK304" i="1"/>
  <c r="AJ304" i="1"/>
  <c r="AI304" i="1"/>
  <c r="AH304" i="1"/>
  <c r="AK360" i="1"/>
  <c r="AJ360" i="1"/>
  <c r="AI360" i="1"/>
  <c r="AH360" i="1"/>
  <c r="AK416" i="1"/>
  <c r="AJ416" i="1"/>
  <c r="AI416" i="1"/>
  <c r="AH416" i="1"/>
  <c r="AK472" i="1"/>
  <c r="AJ472" i="1"/>
  <c r="AI472" i="1"/>
  <c r="AH472" i="1"/>
  <c r="AK528" i="1"/>
  <c r="AJ528" i="1"/>
  <c r="AI528" i="1"/>
  <c r="AH528" i="1"/>
  <c r="AJ591" i="1"/>
  <c r="AH591" i="1"/>
  <c r="AK591" i="1"/>
  <c r="AI591" i="1"/>
  <c r="AM594" i="1" s="1"/>
  <c r="AJ587" i="1"/>
  <c r="AH587" i="1"/>
  <c r="AK587" i="1"/>
  <c r="AI587" i="1"/>
  <c r="AM871" i="1"/>
  <c r="AO874" i="1" s="1"/>
  <c r="AO871" i="1"/>
  <c r="AM864" i="1"/>
  <c r="AO864" i="1"/>
  <c r="AI1147" i="1"/>
  <c r="AI1214" i="1"/>
  <c r="AK1298" i="1"/>
  <c r="AM1676" i="1"/>
  <c r="AO1676" i="1"/>
  <c r="AH2344" i="1"/>
  <c r="AH2519" i="1"/>
  <c r="AK2519" i="1"/>
  <c r="AJ2519" i="1"/>
  <c r="AI2519" i="1"/>
  <c r="AK2726" i="1"/>
  <c r="AJ2726" i="1"/>
  <c r="AI2726" i="1"/>
  <c r="AM2729" i="1" s="1"/>
  <c r="AH2726" i="1"/>
  <c r="AI2663" i="1"/>
  <c r="AJ55" i="1"/>
  <c r="AK55" i="1"/>
  <c r="AI55" i="1"/>
  <c r="AH55" i="1"/>
  <c r="AJ671" i="1"/>
  <c r="AH671" i="1"/>
  <c r="AK671" i="1"/>
  <c r="AI671" i="1"/>
  <c r="AJ689" i="1"/>
  <c r="AH689" i="1"/>
  <c r="AK689" i="1"/>
  <c r="AI689" i="1"/>
  <c r="AJ584" i="1"/>
  <c r="AH584" i="1"/>
  <c r="AK584" i="1"/>
  <c r="AI584" i="1"/>
  <c r="AJ720" i="1"/>
  <c r="AI720" i="1"/>
  <c r="AH720" i="1"/>
  <c r="AK720" i="1"/>
  <c r="AJ776" i="1"/>
  <c r="AI776" i="1"/>
  <c r="AH776" i="1"/>
  <c r="AK776" i="1"/>
  <c r="AJ832" i="1"/>
  <c r="AI832" i="1"/>
  <c r="AH832" i="1"/>
  <c r="AK832" i="1"/>
  <c r="AM986" i="1"/>
  <c r="AM1042" i="1"/>
  <c r="AM1392" i="1"/>
  <c r="AM1382" i="1"/>
  <c r="AO1382" i="1"/>
  <c r="AH1217" i="1"/>
  <c r="AM1214" i="1" s="1"/>
  <c r="AJ1217" i="1"/>
  <c r="AK1217" i="1"/>
  <c r="AI1217" i="1"/>
  <c r="AI1329" i="1"/>
  <c r="AM1329" i="1" s="1"/>
  <c r="AH1329" i="1"/>
  <c r="AJ1329" i="1"/>
  <c r="AK1329" i="1"/>
  <c r="AO1452" i="1"/>
  <c r="AM1452" i="1"/>
  <c r="AO1690" i="1"/>
  <c r="AM1690" i="1"/>
  <c r="AO1693" i="1" s="1"/>
  <c r="AM1567" i="1"/>
  <c r="AM1623" i="1"/>
  <c r="AM1784" i="1"/>
  <c r="AM1847" i="1"/>
  <c r="AM1903" i="1"/>
  <c r="AM1959" i="1"/>
  <c r="AI1973" i="1"/>
  <c r="AH1973" i="1"/>
  <c r="AK1973" i="1"/>
  <c r="AJ1973" i="1"/>
  <c r="AK2064" i="1"/>
  <c r="AI2064" i="1"/>
  <c r="AH2064" i="1"/>
  <c r="AJ2064" i="1"/>
  <c r="AI2264" i="1"/>
  <c r="AK2264" i="1"/>
  <c r="AJ2264" i="1"/>
  <c r="AH2264" i="1"/>
  <c r="AH2516" i="1"/>
  <c r="AK2516" i="1"/>
  <c r="AJ2516" i="1"/>
  <c r="AI2516" i="1"/>
  <c r="AM2519" i="1" s="1"/>
  <c r="AK2852" i="1"/>
  <c r="AJ2852" i="1"/>
  <c r="AH2852" i="1"/>
  <c r="AI2852" i="1"/>
  <c r="AK2859" i="1"/>
  <c r="AJ2859" i="1"/>
  <c r="AH2859" i="1"/>
  <c r="AI2859" i="1"/>
  <c r="AI2995" i="1"/>
  <c r="AK2995" i="1"/>
  <c r="AJ2995" i="1"/>
  <c r="AH2995" i="1"/>
  <c r="AM3100" i="1"/>
  <c r="AH3265" i="1"/>
  <c r="AK3265" i="1"/>
  <c r="AJ3265" i="1"/>
  <c r="AI3265" i="1"/>
  <c r="AK3475" i="1"/>
  <c r="AJ3475" i="1"/>
  <c r="AI3475" i="1"/>
  <c r="AH3475" i="1"/>
  <c r="AH3338" i="1"/>
  <c r="AJ1256" i="1"/>
  <c r="AI1130" i="1"/>
  <c r="AM1126" i="1"/>
  <c r="AI3307" i="1"/>
  <c r="AM3310" i="1" s="1"/>
  <c r="AI2470" i="1"/>
  <c r="AI3300" i="1"/>
  <c r="AM3303" i="1" s="1"/>
  <c r="AK1151" i="1"/>
  <c r="AK1172" i="1"/>
  <c r="AJ1284" i="1"/>
  <c r="AK255" i="1"/>
  <c r="AJ255" i="1"/>
  <c r="AI255" i="1"/>
  <c r="AH255" i="1"/>
  <c r="AK423" i="1"/>
  <c r="AJ423" i="1"/>
  <c r="AI423" i="1"/>
  <c r="AH423" i="1"/>
  <c r="AJ696" i="1"/>
  <c r="AI696" i="1"/>
  <c r="AH696" i="1"/>
  <c r="AK696" i="1"/>
  <c r="AJ1333" i="1"/>
  <c r="AK1333" i="1"/>
  <c r="AI1333" i="1"/>
  <c r="AH1333" i="1"/>
  <c r="AK3485" i="1"/>
  <c r="AJ3485" i="1"/>
  <c r="AI3485" i="1"/>
  <c r="AH3485" i="1"/>
  <c r="AK62" i="1"/>
  <c r="AJ62" i="1"/>
  <c r="AI62" i="1"/>
  <c r="AH62" i="1"/>
  <c r="AJ633" i="1"/>
  <c r="AH633" i="1"/>
  <c r="AK633" i="1"/>
  <c r="AI633" i="1"/>
  <c r="AJ664" i="1"/>
  <c r="AH664" i="1"/>
  <c r="AK664" i="1"/>
  <c r="AI664" i="1"/>
  <c r="AM965" i="1"/>
  <c r="AM1021" i="1"/>
  <c r="AM1077" i="1"/>
  <c r="AO1571" i="1"/>
  <c r="AM1571" i="1"/>
  <c r="AO1627" i="1"/>
  <c r="AM1627" i="1"/>
  <c r="AO1630" i="1" s="1"/>
  <c r="AM1791" i="1"/>
  <c r="AM1826" i="1"/>
  <c r="AM1882" i="1"/>
  <c r="AM1938" i="1"/>
  <c r="AK2071" i="1"/>
  <c r="AI2071" i="1"/>
  <c r="AH2071" i="1"/>
  <c r="AJ2071" i="1"/>
  <c r="AI2236" i="1"/>
  <c r="AM2239" i="1" s="1"/>
  <c r="AK2236" i="1"/>
  <c r="AJ2236" i="1"/>
  <c r="AH2236" i="1"/>
  <c r="AH2561" i="1"/>
  <c r="AK2561" i="1"/>
  <c r="AJ2561" i="1"/>
  <c r="AI2561" i="1"/>
  <c r="AI2418" i="1"/>
  <c r="AM2421" i="1" s="1"/>
  <c r="AH2418" i="1"/>
  <c r="AK2418" i="1"/>
  <c r="AJ2418" i="1"/>
  <c r="AK2743" i="1"/>
  <c r="AJ2743" i="1"/>
  <c r="AI2743" i="1"/>
  <c r="AH2743" i="1"/>
  <c r="AM3163" i="1"/>
  <c r="AK3377" i="1"/>
  <c r="AJ3377" i="1"/>
  <c r="AI3377" i="1"/>
  <c r="AH3377" i="1"/>
  <c r="AO3181" i="1"/>
  <c r="AM3181" i="1"/>
  <c r="AH1326" i="1"/>
  <c r="AM1347" i="1"/>
  <c r="AO1350" i="1" s="1"/>
  <c r="AH1182" i="1"/>
  <c r="AM1179" i="1" s="1"/>
  <c r="AJ1182" i="1"/>
  <c r="AK1182" i="1"/>
  <c r="AI1182" i="1"/>
  <c r="AI1294" i="1"/>
  <c r="AH1294" i="1"/>
  <c r="AJ1294" i="1"/>
  <c r="AK1294" i="1"/>
  <c r="AK2029" i="1"/>
  <c r="AI2029" i="1"/>
  <c r="AH2029" i="1"/>
  <c r="AJ2029" i="1"/>
  <c r="AH2288" i="1"/>
  <c r="AI2393" i="1"/>
  <c r="AH2393" i="1"/>
  <c r="AK2393" i="1"/>
  <c r="AJ2393" i="1"/>
  <c r="AI2449" i="1"/>
  <c r="AH2449" i="1"/>
  <c r="AK2449" i="1"/>
  <c r="AJ2449" i="1"/>
  <c r="AK2754" i="1"/>
  <c r="AJ2754" i="1"/>
  <c r="AI2754" i="1"/>
  <c r="AM2757" i="1" s="1"/>
  <c r="AH2754" i="1"/>
  <c r="AM2918" i="1"/>
  <c r="AK41" i="1"/>
  <c r="AJ41" i="1"/>
  <c r="AI41" i="1"/>
  <c r="AH41" i="1"/>
  <c r="AK97" i="1"/>
  <c r="AJ97" i="1"/>
  <c r="AI97" i="1"/>
  <c r="AH97" i="1"/>
  <c r="AK153" i="1"/>
  <c r="AJ153" i="1"/>
  <c r="AI153" i="1"/>
  <c r="AH153" i="1"/>
  <c r="AK209" i="1"/>
  <c r="AJ209" i="1"/>
  <c r="AI209" i="1"/>
  <c r="AH209" i="1"/>
  <c r="AK265" i="1"/>
  <c r="AJ265" i="1"/>
  <c r="AI265" i="1"/>
  <c r="AH265" i="1"/>
  <c r="AK321" i="1"/>
  <c r="AJ321" i="1"/>
  <c r="AI321" i="1"/>
  <c r="AH321" i="1"/>
  <c r="AK377" i="1"/>
  <c r="AJ377" i="1"/>
  <c r="AI377" i="1"/>
  <c r="AH377" i="1"/>
  <c r="AK433" i="1"/>
  <c r="AJ433" i="1"/>
  <c r="AI433" i="1"/>
  <c r="AH433" i="1"/>
  <c r="AK489" i="1"/>
  <c r="AJ489" i="1"/>
  <c r="AI489" i="1"/>
  <c r="AH489" i="1"/>
  <c r="AK545" i="1"/>
  <c r="AJ545" i="1"/>
  <c r="AI545" i="1"/>
  <c r="AH545" i="1"/>
  <c r="AJ734" i="1"/>
  <c r="AI734" i="1"/>
  <c r="AH734" i="1"/>
  <c r="AK734" i="1"/>
  <c r="AJ790" i="1"/>
  <c r="AI790" i="1"/>
  <c r="AH790" i="1"/>
  <c r="AK790" i="1"/>
  <c r="AJ846" i="1"/>
  <c r="AI846" i="1"/>
  <c r="AH846" i="1"/>
  <c r="AK846" i="1"/>
  <c r="AO927" i="1"/>
  <c r="AM927" i="1"/>
  <c r="AO930" i="1" s="1"/>
  <c r="AI1319" i="1"/>
  <c r="AM1322" i="1" s="1"/>
  <c r="AH1319" i="1"/>
  <c r="AJ1319" i="1"/>
  <c r="AK1319" i="1"/>
  <c r="AH1189" i="1"/>
  <c r="AO1186" i="1" s="1"/>
  <c r="AJ1189" i="1"/>
  <c r="AK1189" i="1"/>
  <c r="AI1189" i="1"/>
  <c r="AM1189" i="1" s="1"/>
  <c r="AI1301" i="1"/>
  <c r="AM1301" i="1" s="1"/>
  <c r="AH1301" i="1"/>
  <c r="AO1298" i="1" s="1"/>
  <c r="AJ1301" i="1"/>
  <c r="AK1301" i="1"/>
  <c r="AM1525" i="1"/>
  <c r="AM1581" i="1"/>
  <c r="AM1637" i="1"/>
  <c r="AO1830" i="1"/>
  <c r="AM1830" i="1"/>
  <c r="AO1886" i="1"/>
  <c r="AM1886" i="1"/>
  <c r="AO1889" i="1" s="1"/>
  <c r="AO1942" i="1"/>
  <c r="AM1942" i="1"/>
  <c r="AH2484" i="1"/>
  <c r="AK2484" i="1"/>
  <c r="AJ2484" i="1"/>
  <c r="AI2484" i="1"/>
  <c r="AH2579" i="1"/>
  <c r="AK2579" i="1"/>
  <c r="AJ2579" i="1"/>
  <c r="AI2579" i="1"/>
  <c r="AM2582" i="1" s="1"/>
  <c r="AK2614" i="1"/>
  <c r="AJ2614" i="1"/>
  <c r="AI2614" i="1"/>
  <c r="AM2617" i="1" s="1"/>
  <c r="AH2614" i="1"/>
  <c r="AM3002" i="1"/>
  <c r="AK3356" i="1"/>
  <c r="AH3356" i="1"/>
  <c r="AJ3356" i="1"/>
  <c r="AI3356" i="1"/>
  <c r="AH1133" i="1"/>
  <c r="AM1130" i="1" s="1"/>
  <c r="AK1133" i="1"/>
  <c r="AJ1133" i="1"/>
  <c r="AI1133" i="1"/>
  <c r="AK2138" i="1"/>
  <c r="AI2138" i="1"/>
  <c r="AM2141" i="1" s="1"/>
  <c r="AH2138" i="1"/>
  <c r="AJ2138" i="1"/>
  <c r="AK2194" i="1"/>
  <c r="AJ2194" i="1"/>
  <c r="AI2194" i="1"/>
  <c r="AM2197" i="1" s="1"/>
  <c r="AH2194" i="1"/>
  <c r="AI2250" i="1"/>
  <c r="AM2253" i="1" s="1"/>
  <c r="AK2250" i="1"/>
  <c r="AJ2250" i="1"/>
  <c r="AH2250" i="1"/>
  <c r="AK2589" i="1"/>
  <c r="AI2589" i="1"/>
  <c r="AH2589" i="1"/>
  <c r="AJ2589" i="1"/>
  <c r="AO3216" i="1"/>
  <c r="AM3216" i="1"/>
  <c r="AO3219" i="1" s="1"/>
  <c r="AM878" i="1"/>
  <c r="AO881" i="1" s="1"/>
  <c r="AO878" i="1"/>
  <c r="AO948" i="1"/>
  <c r="AM948" i="1"/>
  <c r="AO951" i="1" s="1"/>
  <c r="AO1004" i="1"/>
  <c r="AM1004" i="1"/>
  <c r="AO1060" i="1"/>
  <c r="AM1060" i="1"/>
  <c r="AO1063" i="1" s="1"/>
  <c r="AH1140" i="1"/>
  <c r="AM1137" i="1" s="1"/>
  <c r="AK1140" i="1"/>
  <c r="AJ1140" i="1"/>
  <c r="AI1140" i="1"/>
  <c r="AO1487" i="1"/>
  <c r="AM1487" i="1"/>
  <c r="AM1868" i="1"/>
  <c r="AM1924" i="1"/>
  <c r="AK2085" i="1"/>
  <c r="AI2085" i="1"/>
  <c r="AH2085" i="1"/>
  <c r="AJ2085" i="1"/>
  <c r="AI2292" i="1"/>
  <c r="AK2292" i="1"/>
  <c r="AJ2292" i="1"/>
  <c r="AH2292" i="1"/>
  <c r="AM3065" i="1"/>
  <c r="AK3373" i="1"/>
  <c r="AJ3373" i="1"/>
  <c r="AH3373" i="1"/>
  <c r="AI3373" i="1"/>
  <c r="AK80" i="1"/>
  <c r="AJ80" i="1"/>
  <c r="AI80" i="1"/>
  <c r="AH80" i="1"/>
  <c r="AM867" i="1"/>
  <c r="AJ717" i="1"/>
  <c r="AI717" i="1"/>
  <c r="AM720" i="1" s="1"/>
  <c r="AH717" i="1"/>
  <c r="AK717" i="1"/>
  <c r="AJ773" i="1"/>
  <c r="AI773" i="1"/>
  <c r="AM776" i="1" s="1"/>
  <c r="AH773" i="1"/>
  <c r="AK773" i="1"/>
  <c r="AJ829" i="1"/>
  <c r="AI829" i="1"/>
  <c r="AM832" i="1" s="1"/>
  <c r="AH829" i="1"/>
  <c r="AK829" i="1"/>
  <c r="AJ1147" i="1"/>
  <c r="AJ1298" i="1"/>
  <c r="AJ1179" i="1"/>
  <c r="AJ1235" i="1"/>
  <c r="AM1679" i="1"/>
  <c r="AK2173" i="1"/>
  <c r="AI2173" i="1"/>
  <c r="AM2176" i="1" s="1"/>
  <c r="AH2173" i="1"/>
  <c r="AJ2173" i="1"/>
  <c r="AK2229" i="1"/>
  <c r="AJ2229" i="1"/>
  <c r="AI2229" i="1"/>
  <c r="AH2229" i="1"/>
  <c r="AJ2344" i="1"/>
  <c r="AI2271" i="1"/>
  <c r="AK2271" i="1"/>
  <c r="AJ2271" i="1"/>
  <c r="AH2271" i="1"/>
  <c r="AH2558" i="1"/>
  <c r="AK2558" i="1"/>
  <c r="AJ2558" i="1"/>
  <c r="AI2558" i="1"/>
  <c r="AM2561" i="1" s="1"/>
  <c r="AK2698" i="1"/>
  <c r="AJ2698" i="1"/>
  <c r="AH2698" i="1"/>
  <c r="AI2698" i="1"/>
  <c r="AH2663" i="1"/>
  <c r="AI2880" i="1"/>
  <c r="AH1144" i="1"/>
  <c r="AK1144" i="1"/>
  <c r="AJ1144" i="1"/>
  <c r="AI1144" i="1"/>
  <c r="AO1389" i="1"/>
  <c r="AM1389" i="1"/>
  <c r="AO1392" i="1" s="1"/>
  <c r="AM1455" i="1"/>
  <c r="AK2834" i="1"/>
  <c r="AJ2834" i="1"/>
  <c r="AI2834" i="1"/>
  <c r="AH2834" i="1"/>
  <c r="AI2971" i="1"/>
  <c r="AJ2971" i="1"/>
  <c r="AK2971" i="1"/>
  <c r="AH2971" i="1"/>
  <c r="AK3387" i="1"/>
  <c r="AJ3387" i="1"/>
  <c r="AI3387" i="1"/>
  <c r="AH3387" i="1"/>
  <c r="AH3293" i="1"/>
  <c r="AK3293" i="1"/>
  <c r="AJ3293" i="1"/>
  <c r="AI3293" i="1"/>
  <c r="AM3296" i="1" s="1"/>
  <c r="AK3401" i="1"/>
  <c r="AJ3401" i="1"/>
  <c r="AI3401" i="1"/>
  <c r="AH3401" i="1"/>
  <c r="AJ3321" i="1"/>
  <c r="AI2922" i="1"/>
  <c r="AI3279" i="1"/>
  <c r="AM3282" i="1" s="1"/>
  <c r="AH1256" i="1"/>
  <c r="AJ1130" i="1"/>
  <c r="AJ3307" i="1"/>
  <c r="AJ2470" i="1"/>
  <c r="AJ3300" i="1"/>
  <c r="AO1704" i="1"/>
  <c r="AO1707" i="1" s="1"/>
  <c r="AJ1172" i="1"/>
  <c r="AI1116" i="1"/>
  <c r="AM1119" i="1" s="1"/>
  <c r="AK339" i="1"/>
  <c r="AJ339" i="1"/>
  <c r="AI339" i="1"/>
  <c r="AH339" i="1"/>
  <c r="AK563" i="1"/>
  <c r="AJ563" i="1"/>
  <c r="AI563" i="1"/>
  <c r="AH563" i="1"/>
  <c r="AJ836" i="1"/>
  <c r="AI836" i="1"/>
  <c r="AH836" i="1"/>
  <c r="AK836" i="1"/>
  <c r="AO1410" i="1"/>
  <c r="AM1410" i="1"/>
  <c r="AH1168" i="1"/>
  <c r="AJ1168" i="1"/>
  <c r="AK1168" i="1"/>
  <c r="AI1168" i="1"/>
  <c r="AI1280" i="1"/>
  <c r="AH1280" i="1"/>
  <c r="AJ1280" i="1"/>
  <c r="AK1280" i="1"/>
  <c r="AO1697" i="1"/>
  <c r="AM1697" i="1"/>
  <c r="AO1700" i="1" s="1"/>
  <c r="AO1774" i="1"/>
  <c r="AM1774" i="1"/>
  <c r="AH2544" i="1"/>
  <c r="AK2544" i="1"/>
  <c r="AJ2544" i="1"/>
  <c r="AI2544" i="1"/>
  <c r="AH2474" i="1"/>
  <c r="AK2474" i="1"/>
  <c r="AJ2474" i="1"/>
  <c r="AI2474" i="1"/>
  <c r="AI2985" i="1"/>
  <c r="AM2988" i="1" s="1"/>
  <c r="AK2985" i="1"/>
  <c r="AJ2985" i="1"/>
  <c r="AH2985" i="1"/>
  <c r="AK3405" i="1"/>
  <c r="AJ3405" i="1"/>
  <c r="AI3405" i="1"/>
  <c r="AH3405" i="1"/>
  <c r="AK3482" i="1"/>
  <c r="AJ3482" i="1"/>
  <c r="AI3482" i="1"/>
  <c r="AM3485" i="1" s="1"/>
  <c r="AH3482" i="1"/>
  <c r="AO913" i="1"/>
  <c r="AM913" i="1"/>
  <c r="AO916" i="1" s="1"/>
  <c r="AH1231" i="1"/>
  <c r="AJ1231" i="1"/>
  <c r="AK1231" i="1"/>
  <c r="AI1231" i="1"/>
  <c r="AO1431" i="1"/>
  <c r="AM1431" i="1"/>
  <c r="AK2033" i="1"/>
  <c r="AI2033" i="1"/>
  <c r="AM2036" i="1" s="1"/>
  <c r="AH2033" i="1"/>
  <c r="AJ2033" i="1"/>
  <c r="AM1574" i="1"/>
  <c r="AM1630" i="1"/>
  <c r="AI2358" i="1"/>
  <c r="AK2358" i="1"/>
  <c r="AJ2358" i="1"/>
  <c r="AH2358" i="1"/>
  <c r="AK3391" i="1"/>
  <c r="AJ3391" i="1"/>
  <c r="AI3391" i="1"/>
  <c r="AH3391" i="1"/>
  <c r="AH3223" i="1"/>
  <c r="AK3223" i="1"/>
  <c r="AJ3223" i="1"/>
  <c r="AI3223" i="1"/>
  <c r="AM3226" i="1" s="1"/>
  <c r="AK3398" i="1"/>
  <c r="AJ3398" i="1"/>
  <c r="AI3398" i="1"/>
  <c r="AH3398" i="1"/>
  <c r="AK2131" i="1"/>
  <c r="AI2131" i="1"/>
  <c r="AM2134" i="1" s="1"/>
  <c r="AH2131" i="1"/>
  <c r="AJ2131" i="1"/>
  <c r="AK2187" i="1"/>
  <c r="AJ2187" i="1"/>
  <c r="AI2187" i="1"/>
  <c r="AH2187" i="1"/>
  <c r="AI2278" i="1"/>
  <c r="AM2281" i="1" s="1"/>
  <c r="AK2278" i="1"/>
  <c r="AJ2278" i="1"/>
  <c r="AH2278" i="1"/>
  <c r="AM2915" i="1"/>
  <c r="AO2915" i="1"/>
  <c r="AO2957" i="1"/>
  <c r="AM2957" i="1"/>
  <c r="AJ636" i="1"/>
  <c r="AH636" i="1"/>
  <c r="AK636" i="1"/>
  <c r="AI636" i="1"/>
  <c r="AJ678" i="1"/>
  <c r="AH678" i="1"/>
  <c r="AK678" i="1"/>
  <c r="AI678" i="1"/>
  <c r="AO969" i="1"/>
  <c r="AM969" i="1"/>
  <c r="AO1025" i="1"/>
  <c r="AM1025" i="1"/>
  <c r="AO1028" i="1" s="1"/>
  <c r="AO1081" i="1"/>
  <c r="AM1081" i="1"/>
  <c r="AM1420" i="1"/>
  <c r="AO1767" i="1"/>
  <c r="AM1767" i="1"/>
  <c r="AO1770" i="1" s="1"/>
  <c r="AK2134" i="1"/>
  <c r="AI2134" i="1"/>
  <c r="AH2134" i="1"/>
  <c r="AJ2134" i="1"/>
  <c r="AK2190" i="1"/>
  <c r="AJ2190" i="1"/>
  <c r="AI2190" i="1"/>
  <c r="AH2190" i="1"/>
  <c r="AK2670" i="1"/>
  <c r="AJ2670" i="1"/>
  <c r="AI2670" i="1"/>
  <c r="AH2670" i="1"/>
  <c r="AK73" i="1"/>
  <c r="AJ73" i="1"/>
  <c r="AI73" i="1"/>
  <c r="AH73" i="1"/>
  <c r="AK129" i="1"/>
  <c r="AJ129" i="1"/>
  <c r="AI129" i="1"/>
  <c r="AH129" i="1"/>
  <c r="AK185" i="1"/>
  <c r="AJ185" i="1"/>
  <c r="AI185" i="1"/>
  <c r="AH185" i="1"/>
  <c r="AK241" i="1"/>
  <c r="AJ241" i="1"/>
  <c r="AI241" i="1"/>
  <c r="AH241" i="1"/>
  <c r="AK297" i="1"/>
  <c r="AJ297" i="1"/>
  <c r="AI297" i="1"/>
  <c r="AH297" i="1"/>
  <c r="AK353" i="1"/>
  <c r="AJ353" i="1"/>
  <c r="AI353" i="1"/>
  <c r="AH353" i="1"/>
  <c r="AK409" i="1"/>
  <c r="AJ409" i="1"/>
  <c r="AI409" i="1"/>
  <c r="AH409" i="1"/>
  <c r="AK465" i="1"/>
  <c r="AJ465" i="1"/>
  <c r="AI465" i="1"/>
  <c r="AH465" i="1"/>
  <c r="AK521" i="1"/>
  <c r="AJ521" i="1"/>
  <c r="AI521" i="1"/>
  <c r="AH521" i="1"/>
  <c r="AK577" i="1"/>
  <c r="AJ577" i="1"/>
  <c r="AI577" i="1"/>
  <c r="AH577" i="1"/>
  <c r="AJ647" i="1"/>
  <c r="AH647" i="1"/>
  <c r="AK647" i="1"/>
  <c r="AI647" i="1"/>
  <c r="AJ608" i="1"/>
  <c r="AH608" i="1"/>
  <c r="AK608" i="1"/>
  <c r="AI608" i="1"/>
  <c r="AJ640" i="1"/>
  <c r="AH640" i="1"/>
  <c r="AK640" i="1"/>
  <c r="AI640" i="1"/>
  <c r="AM643" i="1" s="1"/>
  <c r="AH1196" i="1"/>
  <c r="AJ1196" i="1"/>
  <c r="AK1196" i="1"/>
  <c r="AI1196" i="1"/>
  <c r="AI1308" i="1"/>
  <c r="AH1308" i="1"/>
  <c r="AJ1308" i="1"/>
  <c r="AK1308" i="1"/>
  <c r="AO1711" i="1"/>
  <c r="AM1711" i="1"/>
  <c r="AM1973" i="1"/>
  <c r="AK2082" i="1"/>
  <c r="AI2082" i="1"/>
  <c r="AM2085" i="1" s="1"/>
  <c r="AH2082" i="1"/>
  <c r="AJ2082" i="1"/>
  <c r="AK2855" i="1"/>
  <c r="AJ2855" i="1"/>
  <c r="AH2855" i="1"/>
  <c r="AI2855" i="1"/>
  <c r="AI2950" i="1"/>
  <c r="AM2953" i="1" s="1"/>
  <c r="AK2950" i="1"/>
  <c r="AH2950" i="1"/>
  <c r="AJ2950" i="1"/>
  <c r="AM3191" i="1"/>
  <c r="AM899" i="1"/>
  <c r="AO902" i="1" s="1"/>
  <c r="AO899" i="1"/>
  <c r="AM1007" i="1"/>
  <c r="AM1063" i="1"/>
  <c r="AM1490" i="1"/>
  <c r="AO1557" i="1"/>
  <c r="AM1557" i="1"/>
  <c r="AO1560" i="1" s="1"/>
  <c r="AO1613" i="1"/>
  <c r="AM1613" i="1"/>
  <c r="AM1798" i="1"/>
  <c r="AM1805" i="1"/>
  <c r="AO3062" i="1"/>
  <c r="AM3062" i="1"/>
  <c r="AI2432" i="1"/>
  <c r="AH2432" i="1"/>
  <c r="AK2432" i="1"/>
  <c r="AJ2432" i="1"/>
  <c r="AK3478" i="1"/>
  <c r="AJ3478" i="1"/>
  <c r="AI3478" i="1"/>
  <c r="AH3478" i="1"/>
  <c r="AK1147" i="1"/>
  <c r="AJ1214" i="1"/>
  <c r="AK2061" i="1"/>
  <c r="AI2061" i="1"/>
  <c r="AM2064" i="1" s="1"/>
  <c r="AH2061" i="1"/>
  <c r="AJ2061" i="1"/>
  <c r="AK2117" i="1"/>
  <c r="AI2117" i="1"/>
  <c r="AM2120" i="1" s="1"/>
  <c r="AH2117" i="1"/>
  <c r="AJ2117" i="1"/>
  <c r="AH2533" i="1"/>
  <c r="AK2533" i="1"/>
  <c r="AJ2533" i="1"/>
  <c r="AI2533" i="1"/>
  <c r="AI2435" i="1"/>
  <c r="AH2435" i="1"/>
  <c r="AK2435" i="1"/>
  <c r="AJ2435" i="1"/>
  <c r="AJ2663" i="1"/>
  <c r="AH2880" i="1"/>
  <c r="AO3069" i="1"/>
  <c r="AM3069" i="1"/>
  <c r="AO3072" i="1" s="1"/>
  <c r="AI1291" i="1"/>
  <c r="AM1294" i="1" s="1"/>
  <c r="AH1291" i="1"/>
  <c r="AJ1291" i="1"/>
  <c r="AK1291" i="1"/>
  <c r="AO1844" i="1"/>
  <c r="AM1844" i="1"/>
  <c r="AO1900" i="1"/>
  <c r="AM1900" i="1"/>
  <c r="AO1903" i="1" s="1"/>
  <c r="AO1956" i="1"/>
  <c r="AM1956" i="1"/>
  <c r="AK2677" i="1"/>
  <c r="AJ2677" i="1"/>
  <c r="AI2677" i="1"/>
  <c r="AM2680" i="1" s="1"/>
  <c r="AH2677" i="1"/>
  <c r="AK2719" i="1"/>
  <c r="AJ2719" i="1"/>
  <c r="AI2719" i="1"/>
  <c r="AH2719" i="1"/>
  <c r="AK2869" i="1"/>
  <c r="AJ2869" i="1"/>
  <c r="AH2869" i="1"/>
  <c r="AI2869" i="1"/>
  <c r="AM2869" i="1" s="1"/>
  <c r="AK2838" i="1"/>
  <c r="AJ2838" i="1"/>
  <c r="AI2838" i="1"/>
  <c r="AM2841" i="1" s="1"/>
  <c r="AH2838" i="1"/>
  <c r="AI2939" i="1"/>
  <c r="AK2939" i="1"/>
  <c r="AJ2939" i="1"/>
  <c r="AH2939" i="1"/>
  <c r="AK3447" i="1"/>
  <c r="AJ3447" i="1"/>
  <c r="AI3447" i="1"/>
  <c r="AM3450" i="1" s="1"/>
  <c r="AH3447" i="1"/>
  <c r="AM3212" i="1"/>
  <c r="AK3321" i="1"/>
  <c r="AH2922" i="1"/>
  <c r="AJ3279" i="1"/>
  <c r="AK1130" i="1"/>
  <c r="AJ1151" i="1"/>
  <c r="AO3027" i="1"/>
  <c r="AO3030" i="1" s="1"/>
  <c r="AJ1116" i="1"/>
  <c r="AK115" i="1"/>
  <c r="AJ115" i="1"/>
  <c r="AI115" i="1"/>
  <c r="AM118" i="1" s="1"/>
  <c r="AH115" i="1"/>
  <c r="AK283" i="1"/>
  <c r="AJ283" i="1"/>
  <c r="AI283" i="1"/>
  <c r="AM286" i="1" s="1"/>
  <c r="AH283" i="1"/>
  <c r="AK507" i="1"/>
  <c r="AJ507" i="1"/>
  <c r="AI507" i="1"/>
  <c r="AM510" i="1" s="1"/>
  <c r="AH507" i="1"/>
  <c r="AJ668" i="1"/>
  <c r="AH668" i="1"/>
  <c r="AK668" i="1"/>
  <c r="AI668" i="1"/>
  <c r="AK59" i="1"/>
  <c r="AJ59" i="1"/>
  <c r="AI59" i="1"/>
  <c r="AM62" i="1" s="1"/>
  <c r="AH59" i="1"/>
  <c r="AH1105" i="1"/>
  <c r="AK1105" i="1"/>
  <c r="AJ1105" i="1"/>
  <c r="AI1105" i="1"/>
  <c r="AM1105" i="1" s="1"/>
  <c r="AM1413" i="1"/>
  <c r="AO1403" i="1"/>
  <c r="AM1403" i="1"/>
  <c r="AO1406" i="1" s="1"/>
  <c r="AM1441" i="1"/>
  <c r="AM1742" i="1"/>
  <c r="AM1700" i="1"/>
  <c r="AK2124" i="1"/>
  <c r="AI2124" i="1"/>
  <c r="AM2127" i="1" s="1"/>
  <c r="AH2124" i="1"/>
  <c r="AJ2124" i="1"/>
  <c r="AK2180" i="1"/>
  <c r="AJ2180" i="1"/>
  <c r="AI2180" i="1"/>
  <c r="AH2180" i="1"/>
  <c r="AI2306" i="1"/>
  <c r="AM2309" i="1" s="1"/>
  <c r="AK2306" i="1"/>
  <c r="AJ2306" i="1"/>
  <c r="AH2306" i="1"/>
  <c r="AI2372" i="1"/>
  <c r="AH2372" i="1"/>
  <c r="AK2372" i="1"/>
  <c r="AJ2372" i="1"/>
  <c r="AI2355" i="1"/>
  <c r="AM2358" i="1" s="1"/>
  <c r="AK2355" i="1"/>
  <c r="AJ2355" i="1"/>
  <c r="AH2355" i="1"/>
  <c r="AI2992" i="1"/>
  <c r="AM2995" i="1" s="1"/>
  <c r="AK2992" i="1"/>
  <c r="AH2992" i="1"/>
  <c r="AJ2992" i="1"/>
  <c r="AO3202" i="1"/>
  <c r="AM3202" i="1"/>
  <c r="AM916" i="1"/>
  <c r="AJ727" i="1"/>
  <c r="AI727" i="1"/>
  <c r="AH727" i="1"/>
  <c r="AK727" i="1"/>
  <c r="AJ783" i="1"/>
  <c r="AI783" i="1"/>
  <c r="AH783" i="1"/>
  <c r="AK783" i="1"/>
  <c r="AJ839" i="1"/>
  <c r="AI839" i="1"/>
  <c r="AH839" i="1"/>
  <c r="AK839" i="1"/>
  <c r="AM1434" i="1"/>
  <c r="AO1963" i="1"/>
  <c r="AM1963" i="1"/>
  <c r="AO1823" i="1"/>
  <c r="AM1823" i="1"/>
  <c r="AO1826" i="1" s="1"/>
  <c r="AO1879" i="1"/>
  <c r="AM1879" i="1"/>
  <c r="AO1935" i="1"/>
  <c r="AM1935" i="1"/>
  <c r="AO1938" i="1" s="1"/>
  <c r="AK2019" i="1"/>
  <c r="AI2019" i="1"/>
  <c r="AH2019" i="1"/>
  <c r="AJ2019" i="1"/>
  <c r="AI1977" i="1"/>
  <c r="AM1980" i="1" s="1"/>
  <c r="AH1977" i="1"/>
  <c r="AK1977" i="1"/>
  <c r="AJ1977" i="1"/>
  <c r="AH2481" i="1"/>
  <c r="AK2481" i="1"/>
  <c r="AI2481" i="1"/>
  <c r="AJ2481" i="1"/>
  <c r="AH2547" i="1"/>
  <c r="AK2547" i="1"/>
  <c r="AJ2547" i="1"/>
  <c r="AI2547" i="1"/>
  <c r="AK3450" i="1"/>
  <c r="AJ3450" i="1"/>
  <c r="AI3450" i="1"/>
  <c r="AH3450" i="1"/>
  <c r="AK66" i="1"/>
  <c r="AJ66" i="1"/>
  <c r="AI66" i="1"/>
  <c r="AH66" i="1"/>
  <c r="AK122" i="1"/>
  <c r="AJ122" i="1"/>
  <c r="AI122" i="1"/>
  <c r="AH122" i="1"/>
  <c r="AK178" i="1"/>
  <c r="AJ178" i="1"/>
  <c r="AI178" i="1"/>
  <c r="AH178" i="1"/>
  <c r="AK234" i="1"/>
  <c r="AJ234" i="1"/>
  <c r="AI234" i="1"/>
  <c r="AH234" i="1"/>
  <c r="AK290" i="1"/>
  <c r="AJ290" i="1"/>
  <c r="AI290" i="1"/>
  <c r="AH290" i="1"/>
  <c r="AK346" i="1"/>
  <c r="AJ346" i="1"/>
  <c r="AI346" i="1"/>
  <c r="AH346" i="1"/>
  <c r="AK402" i="1"/>
  <c r="AJ402" i="1"/>
  <c r="AI402" i="1"/>
  <c r="AH402" i="1"/>
  <c r="AK458" i="1"/>
  <c r="AJ458" i="1"/>
  <c r="AI458" i="1"/>
  <c r="AH458" i="1"/>
  <c r="AK514" i="1"/>
  <c r="AJ514" i="1"/>
  <c r="AI514" i="1"/>
  <c r="AH514" i="1"/>
  <c r="AK570" i="1"/>
  <c r="AJ570" i="1"/>
  <c r="AI570" i="1"/>
  <c r="AH570" i="1"/>
  <c r="AJ675" i="1"/>
  <c r="AH675" i="1"/>
  <c r="AK675" i="1"/>
  <c r="AI675" i="1"/>
  <c r="AM678" i="1" s="1"/>
  <c r="AK1270" i="1"/>
  <c r="AH1161" i="1"/>
  <c r="AK1161" i="1"/>
  <c r="AJ1161" i="1"/>
  <c r="AI1161" i="1"/>
  <c r="AM1718" i="1"/>
  <c r="AO1721" i="1" s="1"/>
  <c r="AK2075" i="1"/>
  <c r="AI2075" i="1"/>
  <c r="AH2075" i="1"/>
  <c r="AJ2075" i="1"/>
  <c r="AK2288" i="1"/>
  <c r="AH2502" i="1"/>
  <c r="AK2502" i="1"/>
  <c r="AJ2502" i="1"/>
  <c r="AI2502" i="1"/>
  <c r="AM2866" i="1"/>
  <c r="AO2866" i="1"/>
  <c r="AM972" i="1"/>
  <c r="AM1028" i="1"/>
  <c r="AM1084" i="1"/>
  <c r="AH1154" i="1"/>
  <c r="AM1151" i="1" s="1"/>
  <c r="AK1154" i="1"/>
  <c r="AJ1154" i="1"/>
  <c r="AI1154" i="1"/>
  <c r="AM1154" i="1" s="1"/>
  <c r="AO1662" i="1"/>
  <c r="AM1662" i="1"/>
  <c r="AM1861" i="1"/>
  <c r="AM1917" i="1"/>
  <c r="AK2078" i="1"/>
  <c r="AI2078" i="1"/>
  <c r="AH2078" i="1"/>
  <c r="AJ2078" i="1"/>
  <c r="AI2320" i="1"/>
  <c r="AM2323" i="1" s="1"/>
  <c r="AK2320" i="1"/>
  <c r="AJ2320" i="1"/>
  <c r="AH2320" i="1"/>
  <c r="AI2379" i="1"/>
  <c r="AH2379" i="1"/>
  <c r="AK2379" i="1"/>
  <c r="AJ2379" i="1"/>
  <c r="AI2425" i="1"/>
  <c r="AM2428" i="1" s="1"/>
  <c r="AH2425" i="1"/>
  <c r="AK2425" i="1"/>
  <c r="AJ2425" i="1"/>
  <c r="AK2845" i="1"/>
  <c r="AJ2845" i="1"/>
  <c r="AI2845" i="1"/>
  <c r="AH2845" i="1"/>
  <c r="AK3492" i="1"/>
  <c r="AJ3492" i="1"/>
  <c r="AI3492" i="1"/>
  <c r="AH3492" i="1"/>
  <c r="AM3149" i="1"/>
  <c r="AO3195" i="1"/>
  <c r="AM3195" i="1"/>
  <c r="AO1424" i="1"/>
  <c r="AM1424" i="1"/>
  <c r="AO1427" i="1" s="1"/>
  <c r="AM1714" i="1"/>
  <c r="AI2299" i="1"/>
  <c r="AK2299" i="1"/>
  <c r="AJ2299" i="1"/>
  <c r="AH2299" i="1"/>
  <c r="AI2400" i="1"/>
  <c r="AH2400" i="1"/>
  <c r="AK2400" i="1"/>
  <c r="AJ2400" i="1"/>
  <c r="AI2456" i="1"/>
  <c r="AH2456" i="1"/>
  <c r="AK2456" i="1"/>
  <c r="AJ2456" i="1"/>
  <c r="AH2530" i="1"/>
  <c r="AK2530" i="1"/>
  <c r="AJ2530" i="1"/>
  <c r="AI2530" i="1"/>
  <c r="AM2533" i="1" s="1"/>
  <c r="AK2722" i="1"/>
  <c r="AJ2722" i="1"/>
  <c r="AI2722" i="1"/>
  <c r="AH2722" i="1"/>
  <c r="AK3370" i="1"/>
  <c r="AJ3370" i="1"/>
  <c r="AH3370" i="1"/>
  <c r="AI3370" i="1"/>
  <c r="AK3443" i="1"/>
  <c r="AJ3443" i="1"/>
  <c r="AI3443" i="1"/>
  <c r="AH3443" i="1"/>
  <c r="AK76" i="1"/>
  <c r="AJ76" i="1"/>
  <c r="AI76" i="1"/>
  <c r="AH76" i="1"/>
  <c r="AK132" i="1"/>
  <c r="AJ132" i="1"/>
  <c r="AI132" i="1"/>
  <c r="AH132" i="1"/>
  <c r="AK188" i="1"/>
  <c r="AJ188" i="1"/>
  <c r="AI188" i="1"/>
  <c r="AH188" i="1"/>
  <c r="AK244" i="1"/>
  <c r="AJ244" i="1"/>
  <c r="AI244" i="1"/>
  <c r="AH244" i="1"/>
  <c r="AK300" i="1"/>
  <c r="AJ300" i="1"/>
  <c r="AI300" i="1"/>
  <c r="AH300" i="1"/>
  <c r="AK356" i="1"/>
  <c r="AJ356" i="1"/>
  <c r="AI356" i="1"/>
  <c r="AH356" i="1"/>
  <c r="AK412" i="1"/>
  <c r="AJ412" i="1"/>
  <c r="AI412" i="1"/>
  <c r="AH412" i="1"/>
  <c r="AK468" i="1"/>
  <c r="AJ468" i="1"/>
  <c r="AI468" i="1"/>
  <c r="AH468" i="1"/>
  <c r="AK524" i="1"/>
  <c r="AJ524" i="1"/>
  <c r="AI524" i="1"/>
  <c r="AH524" i="1"/>
  <c r="AM902" i="1"/>
  <c r="AH1203" i="1"/>
  <c r="AJ1203" i="1"/>
  <c r="AK1203" i="1"/>
  <c r="AI1203" i="1"/>
  <c r="AI1315" i="1"/>
  <c r="AH1315" i="1"/>
  <c r="AJ1315" i="1"/>
  <c r="AK1315" i="1"/>
  <c r="AM1560" i="1"/>
  <c r="AM1616" i="1"/>
  <c r="AK2026" i="1"/>
  <c r="AI2026" i="1"/>
  <c r="AH2026" i="1"/>
  <c r="AJ2026" i="1"/>
  <c r="AO1865" i="1"/>
  <c r="AM1865" i="1"/>
  <c r="AO1921" i="1"/>
  <c r="AM1921" i="1"/>
  <c r="AO1924" i="1" s="1"/>
  <c r="AK2012" i="1"/>
  <c r="AI2012" i="1"/>
  <c r="AH2012" i="1"/>
  <c r="AJ2012" i="1"/>
  <c r="AI2365" i="1"/>
  <c r="AH2365" i="1"/>
  <c r="AK2365" i="1"/>
  <c r="AJ2365" i="1"/>
  <c r="AK2761" i="1"/>
  <c r="AJ2761" i="1"/>
  <c r="AI2761" i="1"/>
  <c r="AH2761" i="1"/>
  <c r="AM3121" i="1"/>
  <c r="AO3125" i="1"/>
  <c r="AM3125" i="1"/>
  <c r="AO3128" i="1" s="1"/>
  <c r="AH3258" i="1"/>
  <c r="AK3258" i="1"/>
  <c r="AJ3258" i="1"/>
  <c r="AI3258" i="1"/>
  <c r="AI1207" i="1"/>
  <c r="AM1210" i="1" s="1"/>
  <c r="AM1476" i="1"/>
  <c r="AI1266" i="1"/>
  <c r="AH1266" i="1"/>
  <c r="AJ1266" i="1"/>
  <c r="AK1266" i="1"/>
  <c r="AO1459" i="1"/>
  <c r="AM1459" i="1"/>
  <c r="AO1462" i="1" s="1"/>
  <c r="AI2649" i="1"/>
  <c r="AM2652" i="1" s="1"/>
  <c r="AJ2880" i="1"/>
  <c r="AK83" i="1"/>
  <c r="AJ83" i="1"/>
  <c r="AI83" i="1"/>
  <c r="AH83" i="1"/>
  <c r="AK139" i="1"/>
  <c r="AJ139" i="1"/>
  <c r="AI139" i="1"/>
  <c r="AH139" i="1"/>
  <c r="AK195" i="1"/>
  <c r="AJ195" i="1"/>
  <c r="AI195" i="1"/>
  <c r="AH195" i="1"/>
  <c r="AK251" i="1"/>
  <c r="AJ251" i="1"/>
  <c r="AI251" i="1"/>
  <c r="AH251" i="1"/>
  <c r="AK307" i="1"/>
  <c r="AJ307" i="1"/>
  <c r="AI307" i="1"/>
  <c r="AH307" i="1"/>
  <c r="AK363" i="1"/>
  <c r="AJ363" i="1"/>
  <c r="AI363" i="1"/>
  <c r="AH363" i="1"/>
  <c r="AK419" i="1"/>
  <c r="AJ419" i="1"/>
  <c r="AI419" i="1"/>
  <c r="AH419" i="1"/>
  <c r="AK475" i="1"/>
  <c r="AJ475" i="1"/>
  <c r="AI475" i="1"/>
  <c r="AH475" i="1"/>
  <c r="AK531" i="1"/>
  <c r="AJ531" i="1"/>
  <c r="AI531" i="1"/>
  <c r="AH531" i="1"/>
  <c r="AO920" i="1"/>
  <c r="AM920" i="1"/>
  <c r="AO923" i="1" s="1"/>
  <c r="AO955" i="1"/>
  <c r="AM955" i="1"/>
  <c r="AO1011" i="1"/>
  <c r="AM1011" i="1"/>
  <c r="AO1014" i="1" s="1"/>
  <c r="AO1067" i="1"/>
  <c r="AM1067" i="1"/>
  <c r="AO1536" i="1"/>
  <c r="AM1536" i="1"/>
  <c r="AO1539" i="1" s="1"/>
  <c r="AO1592" i="1"/>
  <c r="AM1592" i="1"/>
  <c r="AO1648" i="1"/>
  <c r="AM1648" i="1"/>
  <c r="AO1651" i="1" s="1"/>
  <c r="AK2148" i="1"/>
  <c r="AI2148" i="1"/>
  <c r="AH2148" i="1"/>
  <c r="AJ2148" i="1"/>
  <c r="AK2204" i="1"/>
  <c r="AJ2204" i="1"/>
  <c r="AI2204" i="1"/>
  <c r="AH2204" i="1"/>
  <c r="AH2568" i="1"/>
  <c r="AK2568" i="1"/>
  <c r="AJ2568" i="1"/>
  <c r="AI2568" i="1"/>
  <c r="AI2439" i="1"/>
  <c r="AM2442" i="1" s="1"/>
  <c r="AH2439" i="1"/>
  <c r="AK2439" i="1"/>
  <c r="AJ2439" i="1"/>
  <c r="AK2701" i="1"/>
  <c r="AI2701" i="1"/>
  <c r="AH2701" i="1"/>
  <c r="AJ2701" i="1"/>
  <c r="AK3454" i="1"/>
  <c r="AJ3454" i="1"/>
  <c r="AI3454" i="1"/>
  <c r="AH3454" i="1"/>
  <c r="AI2964" i="1"/>
  <c r="AM2967" i="1" s="1"/>
  <c r="AK2964" i="1"/>
  <c r="AJ2964" i="1"/>
  <c r="AH2964" i="1"/>
  <c r="AK3408" i="1"/>
  <c r="AJ3408" i="1"/>
  <c r="AI3408" i="1"/>
  <c r="AH3408" i="1"/>
  <c r="AI1200" i="1"/>
  <c r="AM1203" i="1" s="1"/>
  <c r="AK1312" i="1"/>
  <c r="AM1123" i="1"/>
  <c r="AO1123" i="1"/>
  <c r="AJ860" i="1"/>
  <c r="AI1228" i="1"/>
  <c r="AM1231" i="1" s="1"/>
  <c r="AM3055" i="1"/>
  <c r="AO3058" i="1" s="1"/>
  <c r="AK171" i="1"/>
  <c r="AJ171" i="1"/>
  <c r="AI171" i="1"/>
  <c r="AM174" i="1" s="1"/>
  <c r="AH171" i="1"/>
  <c r="AK451" i="1"/>
  <c r="AJ451" i="1"/>
  <c r="AI451" i="1"/>
  <c r="AM454" i="1" s="1"/>
  <c r="AH451" i="1"/>
  <c r="AJ780" i="1"/>
  <c r="AI780" i="1"/>
  <c r="AM783" i="1" s="1"/>
  <c r="AH780" i="1"/>
  <c r="AK780" i="1"/>
  <c r="AO1438" i="1"/>
  <c r="AM1438" i="1"/>
  <c r="AO1441" i="1" s="1"/>
  <c r="AO1375" i="1"/>
  <c r="AM1375" i="1"/>
  <c r="AM1406" i="1"/>
  <c r="AM1777" i="1"/>
  <c r="AK2068" i="1"/>
  <c r="AI2068" i="1"/>
  <c r="AH2068" i="1"/>
  <c r="AJ2068" i="1"/>
  <c r="AH2477" i="1"/>
  <c r="AK2477" i="1"/>
  <c r="AJ2477" i="1"/>
  <c r="AI2477" i="1"/>
  <c r="AI2414" i="1"/>
  <c r="AH2414" i="1"/>
  <c r="AK2414" i="1"/>
  <c r="AJ2414" i="1"/>
  <c r="AK2768" i="1"/>
  <c r="AJ2768" i="1"/>
  <c r="AI2768" i="1"/>
  <c r="AH2768" i="1"/>
  <c r="AM3135" i="1"/>
  <c r="AO3090" i="1"/>
  <c r="AM3090" i="1"/>
  <c r="AO3093" i="1" s="1"/>
  <c r="AM3156" i="1"/>
  <c r="AM3177" i="1"/>
  <c r="AO3104" i="1"/>
  <c r="AM3104" i="1"/>
  <c r="AO3107" i="1" s="1"/>
  <c r="AK90" i="1"/>
  <c r="AJ90" i="1"/>
  <c r="AI90" i="1"/>
  <c r="AH90" i="1"/>
  <c r="AK146" i="1"/>
  <c r="AJ146" i="1"/>
  <c r="AI146" i="1"/>
  <c r="AH146" i="1"/>
  <c r="AK202" i="1"/>
  <c r="AJ202" i="1"/>
  <c r="AI202" i="1"/>
  <c r="AH202" i="1"/>
  <c r="AK258" i="1"/>
  <c r="AJ258" i="1"/>
  <c r="AI258" i="1"/>
  <c r="AH258" i="1"/>
  <c r="AK314" i="1"/>
  <c r="AJ314" i="1"/>
  <c r="AI314" i="1"/>
  <c r="AH314" i="1"/>
  <c r="AK370" i="1"/>
  <c r="AJ370" i="1"/>
  <c r="AI370" i="1"/>
  <c r="AH370" i="1"/>
  <c r="AK426" i="1"/>
  <c r="AJ426" i="1"/>
  <c r="AI426" i="1"/>
  <c r="AH426" i="1"/>
  <c r="AK482" i="1"/>
  <c r="AJ482" i="1"/>
  <c r="AI482" i="1"/>
  <c r="AH482" i="1"/>
  <c r="AK538" i="1"/>
  <c r="AJ538" i="1"/>
  <c r="AI538" i="1"/>
  <c r="AH538" i="1"/>
  <c r="AO934" i="1"/>
  <c r="AM934" i="1"/>
  <c r="AO990" i="1"/>
  <c r="AM990" i="1"/>
  <c r="AO993" i="1" s="1"/>
  <c r="AO1046" i="1"/>
  <c r="AM1046" i="1"/>
  <c r="AH1112" i="1"/>
  <c r="AM1109" i="1" s="1"/>
  <c r="AK1112" i="1"/>
  <c r="AJ1112" i="1"/>
  <c r="AI1112" i="1"/>
  <c r="AM1112" i="1" s="1"/>
  <c r="AO1508" i="1"/>
  <c r="AM1508" i="1"/>
  <c r="AO1511" i="1" s="1"/>
  <c r="AK2155" i="1"/>
  <c r="AI2155" i="1"/>
  <c r="AH2155" i="1"/>
  <c r="AJ2155" i="1"/>
  <c r="AK2211" i="1"/>
  <c r="AJ2211" i="1"/>
  <c r="AI2211" i="1"/>
  <c r="AH2211" i="1"/>
  <c r="AI2285" i="1"/>
  <c r="AM2288" i="1" s="1"/>
  <c r="AK2285" i="1"/>
  <c r="AJ2285" i="1"/>
  <c r="AH2285" i="1"/>
  <c r="AH2551" i="1"/>
  <c r="AK2551" i="1"/>
  <c r="AJ2551" i="1"/>
  <c r="AI2551" i="1"/>
  <c r="AO3160" i="1"/>
  <c r="AM3160" i="1"/>
  <c r="AK3489" i="1"/>
  <c r="AJ3489" i="1"/>
  <c r="AI3489" i="1"/>
  <c r="AM3492" i="1" s="1"/>
  <c r="AH3489" i="1"/>
  <c r="AJ731" i="1"/>
  <c r="AI731" i="1"/>
  <c r="AH731" i="1"/>
  <c r="AK731" i="1"/>
  <c r="AJ787" i="1"/>
  <c r="AI787" i="1"/>
  <c r="AH787" i="1"/>
  <c r="AK787" i="1"/>
  <c r="AJ843" i="1"/>
  <c r="AI843" i="1"/>
  <c r="AH843" i="1"/>
  <c r="AK843" i="1"/>
  <c r="AH1165" i="1"/>
  <c r="AJ1165" i="1"/>
  <c r="AK1165" i="1"/>
  <c r="AI1165" i="1"/>
  <c r="AM1168" i="1" s="1"/>
  <c r="AM892" i="1"/>
  <c r="AO892" i="1"/>
  <c r="AO1515" i="1"/>
  <c r="AM1515" i="1"/>
  <c r="AO1550" i="1"/>
  <c r="AM1550" i="1"/>
  <c r="AO1553" i="1" s="1"/>
  <c r="AO1606" i="1"/>
  <c r="AM1606" i="1"/>
  <c r="AM1665" i="1"/>
  <c r="AM1770" i="1"/>
  <c r="AK2022" i="1"/>
  <c r="AI2022" i="1"/>
  <c r="AH2022" i="1"/>
  <c r="AJ2022" i="1"/>
  <c r="AK2008" i="1"/>
  <c r="AI2008" i="1"/>
  <c r="AH2008" i="1"/>
  <c r="AJ2008" i="1"/>
  <c r="AK3433" i="1"/>
  <c r="AJ3433" i="1"/>
  <c r="AI3433" i="1"/>
  <c r="AH3433" i="1"/>
  <c r="AJ710" i="1"/>
  <c r="AI710" i="1"/>
  <c r="AM713" i="1" s="1"/>
  <c r="AH710" i="1"/>
  <c r="AK710" i="1"/>
  <c r="AJ766" i="1"/>
  <c r="AI766" i="1"/>
  <c r="AM769" i="1" s="1"/>
  <c r="AH766" i="1"/>
  <c r="AK766" i="1"/>
  <c r="AJ822" i="1"/>
  <c r="AI822" i="1"/>
  <c r="AM825" i="1" s="1"/>
  <c r="AH822" i="1"/>
  <c r="AK822" i="1"/>
  <c r="AM1417" i="1"/>
  <c r="AO1420" i="1" s="1"/>
  <c r="AO1417" i="1"/>
  <c r="AO1683" i="1"/>
  <c r="AM1683" i="1"/>
  <c r="AO1686" i="1" s="1"/>
  <c r="AK2740" i="1"/>
  <c r="AJ2740" i="1"/>
  <c r="AI2740" i="1"/>
  <c r="AH2740" i="1"/>
  <c r="AO2943" i="1"/>
  <c r="AM2943" i="1"/>
  <c r="AO3034" i="1"/>
  <c r="AM3034" i="1"/>
  <c r="AO3037" i="1" s="1"/>
  <c r="AM3086" i="1"/>
  <c r="AH3237" i="1"/>
  <c r="AK3237" i="1"/>
  <c r="AJ3237" i="1"/>
  <c r="AI3237" i="1"/>
  <c r="AM3240" i="1" s="1"/>
  <c r="AK3457" i="1"/>
  <c r="AJ3457" i="1"/>
  <c r="AI3457" i="1"/>
  <c r="AH3457" i="1"/>
  <c r="AK3496" i="1"/>
  <c r="AJ3496" i="1"/>
  <c r="AI3496" i="1"/>
  <c r="AH3496" i="1"/>
  <c r="AJ580" i="1"/>
  <c r="AH580" i="1"/>
  <c r="AK580" i="1"/>
  <c r="AI580" i="1"/>
  <c r="AJ685" i="1"/>
  <c r="AH685" i="1"/>
  <c r="AK685" i="1"/>
  <c r="AI685" i="1"/>
  <c r="AJ741" i="1"/>
  <c r="AI741" i="1"/>
  <c r="AH741" i="1"/>
  <c r="AK741" i="1"/>
  <c r="AJ797" i="1"/>
  <c r="AI797" i="1"/>
  <c r="AH797" i="1"/>
  <c r="AK797" i="1"/>
  <c r="AK853" i="1"/>
  <c r="AJ853" i="1"/>
  <c r="AI853" i="1"/>
  <c r="AH853" i="1"/>
  <c r="AK2169" i="1"/>
  <c r="AI2169" i="1"/>
  <c r="AH2169" i="1"/>
  <c r="AJ2169" i="1"/>
  <c r="AK2225" i="1"/>
  <c r="AJ2225" i="1"/>
  <c r="AI2225" i="1"/>
  <c r="AH2225" i="1"/>
  <c r="AH2526" i="1"/>
  <c r="AK2526" i="1"/>
  <c r="AJ2526" i="1"/>
  <c r="AI2526" i="1"/>
  <c r="AO3118" i="1"/>
  <c r="AM3118" i="1"/>
  <c r="AK3328" i="1"/>
  <c r="AH3328" i="1"/>
  <c r="AJ3328" i="1"/>
  <c r="AI3328" i="1"/>
  <c r="AH3286" i="1"/>
  <c r="AK3286" i="1"/>
  <c r="AJ3286" i="1"/>
  <c r="AI3286" i="1"/>
  <c r="AK3380" i="1"/>
  <c r="AJ3380" i="1"/>
  <c r="AI3380" i="1"/>
  <c r="AH3380" i="1"/>
  <c r="AK108" i="1"/>
  <c r="AJ108" i="1"/>
  <c r="AI108" i="1"/>
  <c r="AM111" i="1" s="1"/>
  <c r="AH108" i="1"/>
  <c r="AK164" i="1"/>
  <c r="AJ164" i="1"/>
  <c r="AI164" i="1"/>
  <c r="AM167" i="1" s="1"/>
  <c r="AH164" i="1"/>
  <c r="AK220" i="1"/>
  <c r="AJ220" i="1"/>
  <c r="AI220" i="1"/>
  <c r="AM223" i="1" s="1"/>
  <c r="AH220" i="1"/>
  <c r="AK276" i="1"/>
  <c r="AJ276" i="1"/>
  <c r="AI276" i="1"/>
  <c r="AM279" i="1" s="1"/>
  <c r="AH276" i="1"/>
  <c r="AK332" i="1"/>
  <c r="AJ332" i="1"/>
  <c r="AI332" i="1"/>
  <c r="AM335" i="1" s="1"/>
  <c r="AH332" i="1"/>
  <c r="AK388" i="1"/>
  <c r="AJ388" i="1"/>
  <c r="AI388" i="1"/>
  <c r="AM391" i="1" s="1"/>
  <c r="AH388" i="1"/>
  <c r="AK444" i="1"/>
  <c r="AJ444" i="1"/>
  <c r="AI444" i="1"/>
  <c r="AM447" i="1" s="1"/>
  <c r="AH444" i="1"/>
  <c r="AK500" i="1"/>
  <c r="AJ500" i="1"/>
  <c r="AI500" i="1"/>
  <c r="AM503" i="1" s="1"/>
  <c r="AH500" i="1"/>
  <c r="AK556" i="1"/>
  <c r="AJ556" i="1"/>
  <c r="AI556" i="1"/>
  <c r="AM559" i="1" s="1"/>
  <c r="AH556" i="1"/>
  <c r="AJ622" i="1"/>
  <c r="AH622" i="1"/>
  <c r="AK622" i="1"/>
  <c r="AI622" i="1"/>
  <c r="AJ654" i="1"/>
  <c r="AH654" i="1"/>
  <c r="AK654" i="1"/>
  <c r="AI654" i="1"/>
  <c r="AM906" i="1"/>
  <c r="AO906" i="1"/>
  <c r="AM1140" i="1"/>
  <c r="AI1249" i="1"/>
  <c r="AH1249" i="1"/>
  <c r="AJ1249" i="1"/>
  <c r="AK1249" i="1"/>
  <c r="AM1462" i="1"/>
  <c r="AO1746" i="1"/>
  <c r="AM1746" i="1"/>
  <c r="AO1749" i="1" s="1"/>
  <c r="AK2817" i="1"/>
  <c r="AJ2817" i="1"/>
  <c r="AI2817" i="1"/>
  <c r="AH2817" i="1"/>
  <c r="AH2488" i="1"/>
  <c r="AK2488" i="1"/>
  <c r="AJ2488" i="1"/>
  <c r="AI2488" i="1"/>
  <c r="AM2491" i="1" s="1"/>
  <c r="AH2523" i="1"/>
  <c r="AK2523" i="1"/>
  <c r="AJ2523" i="1"/>
  <c r="AI2523" i="1"/>
  <c r="AM2526" i="1" s="1"/>
  <c r="AM2593" i="1"/>
  <c r="AO2596" i="1" s="1"/>
  <c r="AO2593" i="1"/>
  <c r="AK2684" i="1"/>
  <c r="AJ2684" i="1"/>
  <c r="AI2684" i="1"/>
  <c r="AM2687" i="1" s="1"/>
  <c r="AH2684" i="1"/>
  <c r="AK3499" i="1"/>
  <c r="AJ3499" i="1"/>
  <c r="AI3499" i="1"/>
  <c r="AH3499" i="1"/>
  <c r="AJ605" i="1"/>
  <c r="AH605" i="1"/>
  <c r="AK605" i="1"/>
  <c r="AI605" i="1"/>
  <c r="AJ657" i="1"/>
  <c r="AH657" i="1"/>
  <c r="AK657" i="1"/>
  <c r="AI657" i="1"/>
  <c r="AJ629" i="1"/>
  <c r="AH629" i="1"/>
  <c r="AK629" i="1"/>
  <c r="AI629" i="1"/>
  <c r="AJ650" i="1"/>
  <c r="AH650" i="1"/>
  <c r="AK650" i="1"/>
  <c r="AI650" i="1"/>
  <c r="AM923" i="1"/>
  <c r="AJ692" i="1"/>
  <c r="AH692" i="1"/>
  <c r="AK692" i="1"/>
  <c r="AI692" i="1"/>
  <c r="AJ748" i="1"/>
  <c r="AI748" i="1"/>
  <c r="AH748" i="1"/>
  <c r="AK748" i="1"/>
  <c r="AJ804" i="1"/>
  <c r="AI804" i="1"/>
  <c r="AH804" i="1"/>
  <c r="AK804" i="1"/>
  <c r="AM958" i="1"/>
  <c r="AM1070" i="1"/>
  <c r="AM1483" i="1"/>
  <c r="AI1273" i="1"/>
  <c r="AH1273" i="1"/>
  <c r="AJ1273" i="1"/>
  <c r="AK1273" i="1"/>
  <c r="AM1539" i="1"/>
  <c r="AM1595" i="1"/>
  <c r="AM1651" i="1"/>
  <c r="AM1819" i="1"/>
  <c r="AM1875" i="1"/>
  <c r="AM1931" i="1"/>
  <c r="AK2092" i="1"/>
  <c r="AI2092" i="1"/>
  <c r="AH2092" i="1"/>
  <c r="AJ2092" i="1"/>
  <c r="AI2369" i="1"/>
  <c r="AM2372" i="1" s="1"/>
  <c r="AH2369" i="1"/>
  <c r="AK2369" i="1"/>
  <c r="AJ2369" i="1"/>
  <c r="AH2565" i="1"/>
  <c r="AK2565" i="1"/>
  <c r="AI2565" i="1"/>
  <c r="AJ2565" i="1"/>
  <c r="AK2901" i="1"/>
  <c r="AJ2901" i="1"/>
  <c r="AH2901" i="1"/>
  <c r="AI2901" i="1"/>
  <c r="AM2904" i="1" s="1"/>
  <c r="AH3230" i="1"/>
  <c r="AK3230" i="1"/>
  <c r="AJ3230" i="1"/>
  <c r="AI3230" i="1"/>
  <c r="AM3233" i="1" s="1"/>
  <c r="AK3335" i="1"/>
  <c r="AJ3335" i="1"/>
  <c r="AI3335" i="1"/>
  <c r="AH3335" i="1"/>
  <c r="AK3471" i="1"/>
  <c r="AJ3471" i="1"/>
  <c r="AI3471" i="1"/>
  <c r="AH3471" i="1"/>
  <c r="AM1098" i="1"/>
  <c r="AO1361" i="1"/>
  <c r="AO1364" i="1" s="1"/>
  <c r="AK27" i="1"/>
  <c r="AJ27" i="1"/>
  <c r="AI27" i="1"/>
  <c r="AH27" i="1"/>
  <c r="AI24" i="1"/>
  <c r="AH24" i="1"/>
  <c r="AK24" i="1"/>
  <c r="AJ24" i="1"/>
  <c r="E15" i="3"/>
  <c r="AC20" i="1"/>
  <c r="D15" i="3"/>
  <c r="G15" i="3"/>
  <c r="F15" i="3"/>
  <c r="AO654" i="1" l="1"/>
  <c r="AM654" i="1"/>
  <c r="AO843" i="1"/>
  <c r="AM843" i="1"/>
  <c r="AO846" i="1" s="1"/>
  <c r="AO731" i="1"/>
  <c r="AM731" i="1"/>
  <c r="AO2768" i="1"/>
  <c r="AM2768" i="1"/>
  <c r="AO2771" i="1" s="1"/>
  <c r="AO3258" i="1"/>
  <c r="AM3258" i="1"/>
  <c r="AM2922" i="1"/>
  <c r="AO2922" i="1"/>
  <c r="AM650" i="1"/>
  <c r="AO521" i="1"/>
  <c r="AM521" i="1"/>
  <c r="AO409" i="1"/>
  <c r="AM409" i="1"/>
  <c r="AO412" i="1" s="1"/>
  <c r="AO297" i="1"/>
  <c r="AM297" i="1"/>
  <c r="AO185" i="1"/>
  <c r="AM185" i="1"/>
  <c r="AO188" i="1" s="1"/>
  <c r="AO73" i="1"/>
  <c r="AM73" i="1"/>
  <c r="AO563" i="1"/>
  <c r="AM563" i="1"/>
  <c r="AO566" i="1" s="1"/>
  <c r="AM2701" i="1"/>
  <c r="AO2271" i="1"/>
  <c r="AM2271" i="1"/>
  <c r="AO2274" i="1" s="1"/>
  <c r="AM83" i="1"/>
  <c r="AO2292" i="1"/>
  <c r="AM2292" i="1"/>
  <c r="AO3356" i="1"/>
  <c r="AM3356" i="1"/>
  <c r="AO3359" i="1" s="1"/>
  <c r="AO3377" i="1"/>
  <c r="AM3377" i="1"/>
  <c r="AM636" i="1"/>
  <c r="AO255" i="1"/>
  <c r="AM255" i="1"/>
  <c r="AM2852" i="1"/>
  <c r="AO2852" i="1"/>
  <c r="AO584" i="1"/>
  <c r="AM584" i="1"/>
  <c r="AM1984" i="1"/>
  <c r="AO1984" i="1"/>
  <c r="AO2313" i="1"/>
  <c r="AM2313" i="1"/>
  <c r="AO2929" i="1"/>
  <c r="AM2929" i="1"/>
  <c r="AO2932" i="1" s="1"/>
  <c r="AM2628" i="1"/>
  <c r="AO2631" i="1" s="1"/>
  <c r="AO2628" i="1"/>
  <c r="AO2341" i="1"/>
  <c r="AM2341" i="1"/>
  <c r="AO2344" i="1" s="1"/>
  <c r="AO2733" i="1"/>
  <c r="AM2733" i="1"/>
  <c r="AM1280" i="1"/>
  <c r="AM489" i="1"/>
  <c r="AM377" i="1"/>
  <c r="AM265" i="1"/>
  <c r="AM153" i="1"/>
  <c r="AM2642" i="1"/>
  <c r="AO2642" i="1"/>
  <c r="AM314" i="1"/>
  <c r="AM2908" i="1"/>
  <c r="AO2908" i="1"/>
  <c r="AO2810" i="1"/>
  <c r="AM2810" i="1"/>
  <c r="AM2600" i="1"/>
  <c r="AO2600" i="1"/>
  <c r="AO3426" i="1"/>
  <c r="AM3426" i="1"/>
  <c r="AO549" i="1"/>
  <c r="AM549" i="1"/>
  <c r="AO552" i="1" s="1"/>
  <c r="AO437" i="1"/>
  <c r="AM437" i="1"/>
  <c r="AO325" i="1"/>
  <c r="AM325" i="1"/>
  <c r="AO328" i="1" s="1"/>
  <c r="AO213" i="1"/>
  <c r="AM213" i="1"/>
  <c r="AO101" i="1"/>
  <c r="AM101" i="1"/>
  <c r="AO104" i="1" s="1"/>
  <c r="AM615" i="1"/>
  <c r="AM2047" i="1"/>
  <c r="AO2050" i="1" s="1"/>
  <c r="AO2047" i="1"/>
  <c r="AO3440" i="1"/>
  <c r="AM3440" i="1"/>
  <c r="AO3443" i="1" s="1"/>
  <c r="AM629" i="1"/>
  <c r="AO87" i="1"/>
  <c r="AM87" i="1"/>
  <c r="AO90" i="1" s="1"/>
  <c r="AM2939" i="1"/>
  <c r="AO2201" i="1"/>
  <c r="AM2201" i="1"/>
  <c r="AO801" i="1"/>
  <c r="AM801" i="1"/>
  <c r="AO804" i="1" s="1"/>
  <c r="AO52" i="1"/>
  <c r="AM52" i="1"/>
  <c r="AM2621" i="1"/>
  <c r="AO2621" i="1"/>
  <c r="AO2222" i="1"/>
  <c r="AM2222" i="1"/>
  <c r="AO2782" i="1"/>
  <c r="AM2782" i="1"/>
  <c r="AO2785" i="1" s="1"/>
  <c r="AM2498" i="1"/>
  <c r="AO1812" i="1"/>
  <c r="AO1172" i="1"/>
  <c r="AO1175" i="1" s="1"/>
  <c r="AM1186" i="1"/>
  <c r="AO1189" i="1" s="1"/>
  <c r="AO2817" i="1"/>
  <c r="AM2817" i="1"/>
  <c r="AO3496" i="1"/>
  <c r="AM3496" i="1"/>
  <c r="AO3499" i="1" s="1"/>
  <c r="AM2568" i="1"/>
  <c r="AM2820" i="1"/>
  <c r="AO3286" i="1"/>
  <c r="AM3286" i="1"/>
  <c r="AO3289" i="1" s="1"/>
  <c r="AM3499" i="1"/>
  <c r="AO2740" i="1"/>
  <c r="AM2740" i="1"/>
  <c r="AO2743" i="1" s="1"/>
  <c r="AM846" i="1"/>
  <c r="AM734" i="1"/>
  <c r="AM2554" i="1"/>
  <c r="AM2771" i="1"/>
  <c r="AO3454" i="1"/>
  <c r="AM3454" i="1"/>
  <c r="AO2320" i="1"/>
  <c r="AM2320" i="1"/>
  <c r="AO2323" i="1" s="1"/>
  <c r="AM2502" i="1"/>
  <c r="AO2505" i="1" s="1"/>
  <c r="AO2502" i="1"/>
  <c r="AO570" i="1"/>
  <c r="AM570" i="1"/>
  <c r="AO573" i="1" s="1"/>
  <c r="AO458" i="1"/>
  <c r="AM458" i="1"/>
  <c r="AO346" i="1"/>
  <c r="AM346" i="1"/>
  <c r="AO349" i="1" s="1"/>
  <c r="AO234" i="1"/>
  <c r="AM234" i="1"/>
  <c r="AO122" i="1"/>
  <c r="AM122" i="1"/>
  <c r="AO125" i="1" s="1"/>
  <c r="AO2355" i="1"/>
  <c r="AM2355" i="1"/>
  <c r="AO2306" i="1"/>
  <c r="AM2306" i="1"/>
  <c r="AO2309" i="1" s="1"/>
  <c r="AO2432" i="1"/>
  <c r="AM2432" i="1"/>
  <c r="AM524" i="1"/>
  <c r="AM412" i="1"/>
  <c r="AM300" i="1"/>
  <c r="AM188" i="1"/>
  <c r="AM76" i="1"/>
  <c r="AM2474" i="1"/>
  <c r="AO2474" i="1"/>
  <c r="AM566" i="1"/>
  <c r="AM2925" i="1"/>
  <c r="AO2698" i="1"/>
  <c r="AM2698" i="1"/>
  <c r="AO2701" i="1" s="1"/>
  <c r="AM3380" i="1"/>
  <c r="AO2236" i="1"/>
  <c r="AM2236" i="1"/>
  <c r="AO2239" i="1" s="1"/>
  <c r="AO696" i="1"/>
  <c r="AM696" i="1"/>
  <c r="AM258" i="1"/>
  <c r="AO1970" i="1"/>
  <c r="AM1970" i="1"/>
  <c r="AO1973" i="1" s="1"/>
  <c r="AO1679" i="1"/>
  <c r="AO528" i="1"/>
  <c r="AM528" i="1"/>
  <c r="AO531" i="1" s="1"/>
  <c r="AO416" i="1"/>
  <c r="AM416" i="1"/>
  <c r="AO304" i="1"/>
  <c r="AM304" i="1"/>
  <c r="AO307" i="1" s="1"/>
  <c r="AO192" i="1"/>
  <c r="AM192" i="1"/>
  <c r="AM2656" i="1"/>
  <c r="AO2656" i="1"/>
  <c r="AO850" i="1"/>
  <c r="AM850" i="1"/>
  <c r="AO738" i="1"/>
  <c r="AM738" i="1"/>
  <c r="AO741" i="1" s="1"/>
  <c r="AO2803" i="1"/>
  <c r="AM2803" i="1"/>
  <c r="AM1987" i="1"/>
  <c r="AO815" i="1"/>
  <c r="AM815" i="1"/>
  <c r="AO818" i="1" s="1"/>
  <c r="AO703" i="1"/>
  <c r="AM703" i="1"/>
  <c r="AM2096" i="1"/>
  <c r="AO2096" i="1"/>
  <c r="AO3006" i="1"/>
  <c r="AM3006" i="1"/>
  <c r="AO1137" i="1"/>
  <c r="AO1140" i="1" s="1"/>
  <c r="AM2631" i="1"/>
  <c r="AM2736" i="1"/>
  <c r="AM2635" i="1"/>
  <c r="AO2635" i="1"/>
  <c r="AM1196" i="1"/>
  <c r="AM2645" i="1"/>
  <c r="AO2152" i="1"/>
  <c r="AM2152" i="1"/>
  <c r="AO2155" i="1" s="1"/>
  <c r="AO1228" i="1"/>
  <c r="AM1228" i="1"/>
  <c r="AM2813" i="1"/>
  <c r="AM2603" i="1"/>
  <c r="AM3429" i="1"/>
  <c r="AM2110" i="1"/>
  <c r="AO2113" i="1" s="1"/>
  <c r="AO2110" i="1"/>
  <c r="AM552" i="1"/>
  <c r="AM440" i="1"/>
  <c r="AM328" i="1"/>
  <c r="AM216" i="1"/>
  <c r="AM104" i="1"/>
  <c r="AM2509" i="1"/>
  <c r="AO2512" i="1" s="1"/>
  <c r="AO2509" i="1"/>
  <c r="AM2050" i="1"/>
  <c r="AM3443" i="1"/>
  <c r="AM90" i="1"/>
  <c r="AM2873" i="1"/>
  <c r="AO2876" i="1" s="1"/>
  <c r="AO2873" i="1"/>
  <c r="AM1161" i="1"/>
  <c r="AM2204" i="1"/>
  <c r="AM804" i="1"/>
  <c r="AM55" i="1"/>
  <c r="AM2624" i="1"/>
  <c r="AM2225" i="1"/>
  <c r="AM2785" i="1"/>
  <c r="AO395" i="1"/>
  <c r="AM395" i="1"/>
  <c r="AO398" i="1" s="1"/>
  <c r="AM3314" i="1"/>
  <c r="AM2876" i="1"/>
  <c r="AO1242" i="1"/>
  <c r="AO1245" i="1" s="1"/>
  <c r="AO1249" i="1"/>
  <c r="AM1249" i="1"/>
  <c r="AO1252" i="1" s="1"/>
  <c r="AM608" i="1"/>
  <c r="AM2684" i="1"/>
  <c r="AO2684" i="1"/>
  <c r="AM1252" i="1"/>
  <c r="AO500" i="1"/>
  <c r="AM500" i="1"/>
  <c r="AO388" i="1"/>
  <c r="AM388" i="1"/>
  <c r="AO391" i="1" s="1"/>
  <c r="AO276" i="1"/>
  <c r="AM276" i="1"/>
  <c r="AO164" i="1"/>
  <c r="AM164" i="1"/>
  <c r="AO167" i="1" s="1"/>
  <c r="AM3331" i="1"/>
  <c r="AM2743" i="1"/>
  <c r="AO822" i="1"/>
  <c r="AM822" i="1"/>
  <c r="AO825" i="1" s="1"/>
  <c r="AO710" i="1"/>
  <c r="AM710" i="1"/>
  <c r="AO895" i="1"/>
  <c r="AO1378" i="1"/>
  <c r="AO451" i="1"/>
  <c r="AM451" i="1"/>
  <c r="AM3457" i="1"/>
  <c r="AO1868" i="1"/>
  <c r="AM2302" i="1"/>
  <c r="AM573" i="1"/>
  <c r="AM461" i="1"/>
  <c r="AM349" i="1"/>
  <c r="AM237" i="1"/>
  <c r="AM125" i="1"/>
  <c r="AM2484" i="1"/>
  <c r="AM2019" i="1"/>
  <c r="AO2022" i="1" s="1"/>
  <c r="AO2019" i="1"/>
  <c r="AO2124" i="1"/>
  <c r="AM2124" i="1"/>
  <c r="AO2127" i="1" s="1"/>
  <c r="AM2117" i="1"/>
  <c r="AO2120" i="1" s="1"/>
  <c r="AO2117" i="1"/>
  <c r="AM2435" i="1"/>
  <c r="AO2950" i="1"/>
  <c r="AM2950" i="1"/>
  <c r="AO2953" i="1" s="1"/>
  <c r="AM2082" i="1"/>
  <c r="AO2085" i="1" s="1"/>
  <c r="AO2082" i="1"/>
  <c r="AO640" i="1"/>
  <c r="AM640" i="1"/>
  <c r="AO643" i="1" s="1"/>
  <c r="AO647" i="1"/>
  <c r="AM647" i="1"/>
  <c r="AO2960" i="1"/>
  <c r="AO2187" i="1"/>
  <c r="AM2187" i="1"/>
  <c r="AO1109" i="1"/>
  <c r="AO1112" i="1" s="1"/>
  <c r="AO1434" i="1"/>
  <c r="AO3482" i="1"/>
  <c r="AM3482" i="1"/>
  <c r="AO2985" i="1"/>
  <c r="AM2985" i="1"/>
  <c r="AO2988" i="1" s="1"/>
  <c r="AM2547" i="1"/>
  <c r="AO1413" i="1"/>
  <c r="AO3293" i="1"/>
  <c r="AM3293" i="1"/>
  <c r="AO3296" i="1" s="1"/>
  <c r="AM2974" i="1"/>
  <c r="AM1147" i="1"/>
  <c r="AO2173" i="1"/>
  <c r="AM2173" i="1"/>
  <c r="AO2176" i="1" s="1"/>
  <c r="AO1490" i="1"/>
  <c r="AO1007" i="1"/>
  <c r="AO2194" i="1"/>
  <c r="AM2194" i="1"/>
  <c r="AO2197" i="1" s="1"/>
  <c r="AM2579" i="1"/>
  <c r="AO2582" i="1" s="1"/>
  <c r="AO2579" i="1"/>
  <c r="AO1319" i="1"/>
  <c r="AM1319" i="1"/>
  <c r="AO1322" i="1" s="1"/>
  <c r="AO633" i="1"/>
  <c r="AM633" i="1"/>
  <c r="AM699" i="1"/>
  <c r="AM3268" i="1"/>
  <c r="AM2267" i="1"/>
  <c r="AM692" i="1"/>
  <c r="AM531" i="1"/>
  <c r="AM419" i="1"/>
  <c r="AM307" i="1"/>
  <c r="AM195" i="1"/>
  <c r="AM2659" i="1"/>
  <c r="AM685" i="1"/>
  <c r="AO3461" i="1"/>
  <c r="AM3461" i="1"/>
  <c r="AM853" i="1"/>
  <c r="AM741" i="1"/>
  <c r="AM2806" i="1"/>
  <c r="AM1224" i="1"/>
  <c r="AM818" i="1"/>
  <c r="AM706" i="1"/>
  <c r="AO2978" i="1"/>
  <c r="AM2978" i="1"/>
  <c r="AO1021" i="1"/>
  <c r="AO3079" i="1"/>
  <c r="AM2099" i="1"/>
  <c r="AO479" i="1"/>
  <c r="AM479" i="1"/>
  <c r="AO2411" i="1"/>
  <c r="AM2411" i="1"/>
  <c r="AO2414" i="1" s="1"/>
  <c r="AM2932" i="1"/>
  <c r="AO2397" i="1"/>
  <c r="AM2397" i="1"/>
  <c r="AO2400" i="1" s="1"/>
  <c r="AM1998" i="1"/>
  <c r="AO2001" i="1" s="1"/>
  <c r="AO1998" i="1"/>
  <c r="AO1854" i="1"/>
  <c r="AO3135" i="1"/>
  <c r="AO2390" i="1"/>
  <c r="AM2390" i="1"/>
  <c r="AM2155" i="1"/>
  <c r="AO1875" i="1"/>
  <c r="AO1784" i="1"/>
  <c r="AO2460" i="1"/>
  <c r="AM2460" i="1"/>
  <c r="AO1588" i="1"/>
  <c r="AM2113" i="1"/>
  <c r="AM2824" i="1"/>
  <c r="AO2827" i="1" s="1"/>
  <c r="AO2824" i="1"/>
  <c r="AO1672" i="1"/>
  <c r="AO1000" i="1"/>
  <c r="AO612" i="1"/>
  <c r="AM612" i="1"/>
  <c r="AM2330" i="1"/>
  <c r="AO3349" i="1"/>
  <c r="AM3349" i="1"/>
  <c r="AO1399" i="1"/>
  <c r="AO626" i="1"/>
  <c r="AM626" i="1"/>
  <c r="AO629" i="1" s="1"/>
  <c r="AM2894" i="1"/>
  <c r="AO2897" i="1" s="1"/>
  <c r="AO2894" i="1"/>
  <c r="AO3212" i="1"/>
  <c r="AO2796" i="1"/>
  <c r="AM2796" i="1"/>
  <c r="AM398" i="1"/>
  <c r="AO2649" i="1"/>
  <c r="AO3314" i="1"/>
  <c r="AO1116" i="1"/>
  <c r="AO3230" i="1"/>
  <c r="AM3230" i="1"/>
  <c r="AO3233" i="1" s="1"/>
  <c r="AM2565" i="1"/>
  <c r="AO2568" i="1" s="1"/>
  <c r="AO2565" i="1"/>
  <c r="AM2523" i="1"/>
  <c r="AO2523" i="1"/>
  <c r="AO3237" i="1"/>
  <c r="AM3237" i="1"/>
  <c r="AO1609" i="1"/>
  <c r="AO3489" i="1"/>
  <c r="AM3489" i="1"/>
  <c r="AO3492" i="1" s="1"/>
  <c r="AO937" i="1"/>
  <c r="AO2439" i="1"/>
  <c r="AM2439" i="1"/>
  <c r="AO2442" i="1" s="1"/>
  <c r="AO1595" i="1"/>
  <c r="AO958" i="1"/>
  <c r="AM3373" i="1"/>
  <c r="AO2425" i="1"/>
  <c r="AM2425" i="1"/>
  <c r="AO2428" i="1" s="1"/>
  <c r="AO1665" i="1"/>
  <c r="AM2022" i="1"/>
  <c r="AO1966" i="1"/>
  <c r="AO3205" i="1"/>
  <c r="AM671" i="1"/>
  <c r="AO283" i="1"/>
  <c r="AM283" i="1"/>
  <c r="AO286" i="1" s="1"/>
  <c r="AO3447" i="1"/>
  <c r="AM3447" i="1"/>
  <c r="AM2838" i="1"/>
  <c r="AO2838" i="1"/>
  <c r="AO2719" i="1"/>
  <c r="AM2719" i="1"/>
  <c r="AO1959" i="1"/>
  <c r="AO1291" i="1"/>
  <c r="AM1291" i="1"/>
  <c r="AO1294" i="1" s="1"/>
  <c r="AO3065" i="1"/>
  <c r="AO1084" i="1"/>
  <c r="AM2190" i="1"/>
  <c r="AO3223" i="1"/>
  <c r="AM3223" i="1"/>
  <c r="AM2274" i="1"/>
  <c r="AO829" i="1"/>
  <c r="AM829" i="1"/>
  <c r="AO832" i="1" s="1"/>
  <c r="AO717" i="1"/>
  <c r="AM717" i="1"/>
  <c r="AM2295" i="1"/>
  <c r="AM2614" i="1"/>
  <c r="AO2617" i="1" s="1"/>
  <c r="AO2614" i="1"/>
  <c r="AO1833" i="1"/>
  <c r="AO2754" i="1"/>
  <c r="AM2754" i="1"/>
  <c r="AO2757" i="1" s="1"/>
  <c r="AO2418" i="1"/>
  <c r="AM2418" i="1"/>
  <c r="AM1133" i="1"/>
  <c r="AM2862" i="1"/>
  <c r="AO1455" i="1"/>
  <c r="AM1217" i="1"/>
  <c r="AO1798" i="1"/>
  <c r="AO1581" i="1"/>
  <c r="AM482" i="1"/>
  <c r="AM3009" i="1"/>
  <c r="AM2414" i="1"/>
  <c r="AM2316" i="1"/>
  <c r="AO1483" i="1"/>
  <c r="AO986" i="1"/>
  <c r="AM2005" i="1"/>
  <c r="AO2005" i="1"/>
  <c r="AM2344" i="1"/>
  <c r="AO3342" i="1"/>
  <c r="AM3342" i="1"/>
  <c r="AO3345" i="1" s="1"/>
  <c r="AM2400" i="1"/>
  <c r="AO542" i="1"/>
  <c r="AM542" i="1"/>
  <c r="AO430" i="1"/>
  <c r="AM430" i="1"/>
  <c r="AO433" i="1" s="1"/>
  <c r="AO318" i="1"/>
  <c r="AM318" i="1"/>
  <c r="AO206" i="1"/>
  <c r="AM206" i="1"/>
  <c r="AO209" i="1" s="1"/>
  <c r="AO94" i="1"/>
  <c r="AM94" i="1"/>
  <c r="AM2393" i="1"/>
  <c r="AO535" i="1"/>
  <c r="AM535" i="1"/>
  <c r="AO143" i="1"/>
  <c r="AM143" i="1"/>
  <c r="AO146" i="1" s="1"/>
  <c r="AM2463" i="1"/>
  <c r="AM2827" i="1"/>
  <c r="AM2694" i="1"/>
  <c r="AO1305" i="1"/>
  <c r="AM1305" i="1"/>
  <c r="AO1308" i="1" s="1"/>
  <c r="AO3244" i="1"/>
  <c r="AM3244" i="1"/>
  <c r="AM2495" i="1"/>
  <c r="AO2495" i="1"/>
  <c r="AO2348" i="1"/>
  <c r="AM2348" i="1"/>
  <c r="AM2649" i="1"/>
  <c r="AO2652" i="1" s="1"/>
  <c r="AM1284" i="1"/>
  <c r="AO1287" i="1" s="1"/>
  <c r="AM1116" i="1"/>
  <c r="AO1119" i="1" s="1"/>
  <c r="AO787" i="1"/>
  <c r="AM787" i="1"/>
  <c r="AO790" i="1" s="1"/>
  <c r="AM2551" i="1"/>
  <c r="AO2554" i="1" s="1"/>
  <c r="AO2551" i="1"/>
  <c r="AO2761" i="1"/>
  <c r="AM2761" i="1"/>
  <c r="AO2764" i="1" s="1"/>
  <c r="AO3370" i="1"/>
  <c r="AM3370" i="1"/>
  <c r="AM2075" i="1"/>
  <c r="AO2075" i="1"/>
  <c r="AM2481" i="1"/>
  <c r="AO2484" i="1" s="1"/>
  <c r="AO2481" i="1"/>
  <c r="AM2722" i="1"/>
  <c r="AO577" i="1"/>
  <c r="AM577" i="1"/>
  <c r="AO580" i="1" s="1"/>
  <c r="AO465" i="1"/>
  <c r="AM465" i="1"/>
  <c r="AO353" i="1"/>
  <c r="AM353" i="1"/>
  <c r="AO356" i="1" s="1"/>
  <c r="AO241" i="1"/>
  <c r="AM241" i="1"/>
  <c r="AO129" i="1"/>
  <c r="AM129" i="1"/>
  <c r="AO132" i="1" s="1"/>
  <c r="AM2670" i="1"/>
  <c r="AO2673" i="1" s="1"/>
  <c r="AO2670" i="1"/>
  <c r="AO3398" i="1"/>
  <c r="AM3398" i="1"/>
  <c r="AO3401" i="1" s="1"/>
  <c r="AO3391" i="1"/>
  <c r="AM3391" i="1"/>
  <c r="AO339" i="1"/>
  <c r="AM339" i="1"/>
  <c r="AO342" i="1" s="1"/>
  <c r="AM1333" i="1"/>
  <c r="AO1336" i="1" s="1"/>
  <c r="AO1333" i="1"/>
  <c r="AO423" i="1"/>
  <c r="AM423" i="1"/>
  <c r="AO426" i="1" s="1"/>
  <c r="AM2859" i="1"/>
  <c r="AO2862" i="1" s="1"/>
  <c r="AO2859" i="1"/>
  <c r="AO689" i="1"/>
  <c r="AM689" i="1"/>
  <c r="AO692" i="1" s="1"/>
  <c r="AO682" i="1"/>
  <c r="AM682" i="1"/>
  <c r="AO1263" i="1"/>
  <c r="AM1263" i="1"/>
  <c r="AO1266" i="1" s="1"/>
  <c r="AO38" i="1"/>
  <c r="AM38" i="1"/>
  <c r="AM1102" i="1"/>
  <c r="AO1102" i="1"/>
  <c r="AM2008" i="1"/>
  <c r="AO3503" i="1"/>
  <c r="AM3503" i="1"/>
  <c r="AO3506" i="1" s="1"/>
  <c r="AM3345" i="1"/>
  <c r="AM2708" i="1"/>
  <c r="AO2257" i="1"/>
  <c r="AM2257" i="1"/>
  <c r="AO2260" i="1" s="1"/>
  <c r="AO1193" i="1"/>
  <c r="AM1193" i="1"/>
  <c r="AM545" i="1"/>
  <c r="AM433" i="1"/>
  <c r="AM321" i="1"/>
  <c r="AM209" i="1"/>
  <c r="AM97" i="1"/>
  <c r="AM2575" i="1"/>
  <c r="AO2243" i="1"/>
  <c r="AM2243" i="1"/>
  <c r="AO2208" i="1"/>
  <c r="AM2208" i="1"/>
  <c r="AO2211" i="1" s="1"/>
  <c r="AM538" i="1"/>
  <c r="AM146" i="1"/>
  <c r="AM1315" i="1"/>
  <c r="AO2747" i="1"/>
  <c r="AM2747" i="1"/>
  <c r="AO2750" i="1" s="1"/>
  <c r="AM622" i="1"/>
  <c r="AM664" i="1"/>
  <c r="AO493" i="1"/>
  <c r="AM493" i="1"/>
  <c r="AO496" i="1" s="1"/>
  <c r="AO381" i="1"/>
  <c r="AM381" i="1"/>
  <c r="AO269" i="1"/>
  <c r="AM269" i="1"/>
  <c r="AO272" i="1" s="1"/>
  <c r="AO157" i="1"/>
  <c r="AM157" i="1"/>
  <c r="AO2159" i="1"/>
  <c r="AM2159" i="1"/>
  <c r="AO2162" i="1" s="1"/>
  <c r="AM2691" i="1"/>
  <c r="AO2694" i="1" s="1"/>
  <c r="AO2691" i="1"/>
  <c r="AM2589" i="1"/>
  <c r="AO367" i="1"/>
  <c r="AM367" i="1"/>
  <c r="AM2887" i="1"/>
  <c r="AO2887" i="1"/>
  <c r="AO3384" i="1"/>
  <c r="AM3384" i="1"/>
  <c r="AO1158" i="1"/>
  <c r="AM1158" i="1"/>
  <c r="AO1161" i="1" s="1"/>
  <c r="AO2334" i="1"/>
  <c r="AM2334" i="1"/>
  <c r="AM1308" i="1"/>
  <c r="AO745" i="1"/>
  <c r="AM745" i="1"/>
  <c r="AO748" i="1" s="1"/>
  <c r="AO2383" i="1"/>
  <c r="AM2383" i="1"/>
  <c r="AM2831" i="1"/>
  <c r="AO2831" i="1"/>
  <c r="AM601" i="1"/>
  <c r="AM3307" i="1"/>
  <c r="AO1235" i="1"/>
  <c r="AO1238" i="1" s="1"/>
  <c r="AM3272" i="1"/>
  <c r="AM3279" i="1"/>
  <c r="AO3335" i="1"/>
  <c r="AM3335" i="1"/>
  <c r="AO3338" i="1" s="1"/>
  <c r="AO3328" i="1"/>
  <c r="AM3328" i="1"/>
  <c r="AM3338" i="1"/>
  <c r="AO909" i="1"/>
  <c r="AO3433" i="1"/>
  <c r="AM3433" i="1"/>
  <c r="AM790" i="1"/>
  <c r="AO2285" i="1"/>
  <c r="AM2285" i="1"/>
  <c r="AO2288" i="1" s="1"/>
  <c r="AM2068" i="1"/>
  <c r="AO2071" i="1" s="1"/>
  <c r="AO2068" i="1"/>
  <c r="AO2964" i="1"/>
  <c r="AM2964" i="1"/>
  <c r="AO2967" i="1" s="1"/>
  <c r="AM3261" i="1"/>
  <c r="AM2764" i="1"/>
  <c r="AM2012" i="1"/>
  <c r="AO2012" i="1"/>
  <c r="AM2026" i="1"/>
  <c r="AO2029" i="1" s="1"/>
  <c r="AO2026" i="1"/>
  <c r="AM2845" i="1"/>
  <c r="AO2845" i="1"/>
  <c r="AO2869" i="1"/>
  <c r="AM2078" i="1"/>
  <c r="AO514" i="1"/>
  <c r="AM514" i="1"/>
  <c r="AO517" i="1" s="1"/>
  <c r="AO402" i="1"/>
  <c r="AM402" i="1"/>
  <c r="AO290" i="1"/>
  <c r="AM290" i="1"/>
  <c r="AO293" i="1" s="1"/>
  <c r="AO178" i="1"/>
  <c r="AM178" i="1"/>
  <c r="AO66" i="1"/>
  <c r="AM66" i="1"/>
  <c r="AO69" i="1" s="1"/>
  <c r="AO2180" i="1"/>
  <c r="AM2180" i="1"/>
  <c r="AO668" i="1"/>
  <c r="AM668" i="1"/>
  <c r="AO671" i="1" s="1"/>
  <c r="AM580" i="1"/>
  <c r="AM468" i="1"/>
  <c r="AM356" i="1"/>
  <c r="AM244" i="1"/>
  <c r="AM132" i="1"/>
  <c r="AM2673" i="1"/>
  <c r="AO2918" i="1"/>
  <c r="AM3401" i="1"/>
  <c r="AM3394" i="1"/>
  <c r="AM2544" i="1"/>
  <c r="AO2544" i="1"/>
  <c r="AO836" i="1"/>
  <c r="AM836" i="1"/>
  <c r="AM342" i="1"/>
  <c r="AM1144" i="1"/>
  <c r="AO1144" i="1"/>
  <c r="AO2229" i="1"/>
  <c r="AM2229" i="1"/>
  <c r="AO1326" i="1"/>
  <c r="AM1326" i="1"/>
  <c r="AO1329" i="1" s="1"/>
  <c r="AM1336" i="1"/>
  <c r="AM426" i="1"/>
  <c r="AO3265" i="1"/>
  <c r="AM3265" i="1"/>
  <c r="AO3268" i="1" s="1"/>
  <c r="AO472" i="1"/>
  <c r="AM472" i="1"/>
  <c r="AO360" i="1"/>
  <c r="AM360" i="1"/>
  <c r="AO363" i="1" s="1"/>
  <c r="AO248" i="1"/>
  <c r="AM248" i="1"/>
  <c r="AO136" i="1"/>
  <c r="AM136" i="1"/>
  <c r="AO139" i="1" s="1"/>
  <c r="AO794" i="1"/>
  <c r="AM794" i="1"/>
  <c r="AO3468" i="1"/>
  <c r="AM3468" i="1"/>
  <c r="AO3471" i="1" s="1"/>
  <c r="AM1266" i="1"/>
  <c r="AO1221" i="1"/>
  <c r="AM1221" i="1"/>
  <c r="AO1224" i="1" s="1"/>
  <c r="AO759" i="1"/>
  <c r="AM759" i="1"/>
  <c r="AM41" i="1"/>
  <c r="AM3506" i="1"/>
  <c r="AM2705" i="1"/>
  <c r="AO2708" i="1" s="1"/>
  <c r="AO2705" i="1"/>
  <c r="AO3013" i="1"/>
  <c r="AM3013" i="1"/>
  <c r="AO3016" i="1" s="1"/>
  <c r="AM2040" i="1"/>
  <c r="AO2043" i="1" s="1"/>
  <c r="AO2040" i="1"/>
  <c r="AM2211" i="1"/>
  <c r="AO1200" i="1"/>
  <c r="AM1200" i="1"/>
  <c r="AO1203" i="1" s="1"/>
  <c r="AM2750" i="1"/>
  <c r="AM2089" i="1"/>
  <c r="AO2089" i="1"/>
  <c r="AM2054" i="1"/>
  <c r="AO2057" i="1" s="1"/>
  <c r="AO2054" i="1"/>
  <c r="AM496" i="1"/>
  <c r="AM384" i="1"/>
  <c r="AM272" i="1"/>
  <c r="AM160" i="1"/>
  <c r="AO2376" i="1"/>
  <c r="AM2376" i="1"/>
  <c r="AO2379" i="1" s="1"/>
  <c r="AM2162" i="1"/>
  <c r="AO808" i="1"/>
  <c r="AM808" i="1"/>
  <c r="AM370" i="1"/>
  <c r="AM2911" i="1"/>
  <c r="AO1312" i="1"/>
  <c r="AM1312" i="1"/>
  <c r="AM3387" i="1"/>
  <c r="AO2775" i="1"/>
  <c r="AM2775" i="1"/>
  <c r="AM2607" i="1"/>
  <c r="AO2607" i="1"/>
  <c r="AO2145" i="1"/>
  <c r="AM2145" i="1"/>
  <c r="AM748" i="1"/>
  <c r="AM2386" i="1"/>
  <c r="AO979" i="1"/>
  <c r="AM2834" i="1"/>
  <c r="AO2166" i="1"/>
  <c r="AM2166" i="1"/>
  <c r="AO2169" i="1" s="1"/>
  <c r="AO2446" i="1"/>
  <c r="AM2446" i="1"/>
  <c r="AO1658" i="1"/>
  <c r="AO227" i="1"/>
  <c r="AM227" i="1"/>
  <c r="AO230" i="1" s="1"/>
  <c r="AO3307" i="1"/>
  <c r="AM3300" i="1"/>
  <c r="AO1207" i="1"/>
  <c r="AO1210" i="1" s="1"/>
  <c r="AO3272" i="1"/>
  <c r="AO1214" i="1"/>
  <c r="AO1217" i="1" s="1"/>
  <c r="AO3279" i="1"/>
  <c r="AM2901" i="1"/>
  <c r="AO2901" i="1"/>
  <c r="AO2369" i="1"/>
  <c r="AM2369" i="1"/>
  <c r="AM657" i="1"/>
  <c r="AO556" i="1"/>
  <c r="AM556" i="1"/>
  <c r="AO444" i="1"/>
  <c r="AM444" i="1"/>
  <c r="AO447" i="1" s="1"/>
  <c r="AO332" i="1"/>
  <c r="AM332" i="1"/>
  <c r="AO220" i="1"/>
  <c r="AM220" i="1"/>
  <c r="AO223" i="1" s="1"/>
  <c r="AO108" i="1"/>
  <c r="AM108" i="1"/>
  <c r="AM3289" i="1"/>
  <c r="AO3121" i="1"/>
  <c r="AO766" i="1"/>
  <c r="AM766" i="1"/>
  <c r="AM3436" i="1"/>
  <c r="AO1165" i="1"/>
  <c r="AM1165" i="1"/>
  <c r="AO1168" i="1" s="1"/>
  <c r="AM2071" i="1"/>
  <c r="AO171" i="1"/>
  <c r="AM171" i="1"/>
  <c r="AO174" i="1" s="1"/>
  <c r="AO1126" i="1"/>
  <c r="AM2015" i="1"/>
  <c r="AM2029" i="1"/>
  <c r="AM2530" i="1"/>
  <c r="AO2530" i="1"/>
  <c r="AO3198" i="1"/>
  <c r="AM2848" i="1"/>
  <c r="AM2505" i="1"/>
  <c r="AM517" i="1"/>
  <c r="AM405" i="1"/>
  <c r="AM293" i="1"/>
  <c r="AM181" i="1"/>
  <c r="AM69" i="1"/>
  <c r="AO2992" i="1"/>
  <c r="AM2992" i="1"/>
  <c r="AM2183" i="1"/>
  <c r="AM2061" i="1"/>
  <c r="AO2064" i="1" s="1"/>
  <c r="AO2061" i="1"/>
  <c r="AO1714" i="1"/>
  <c r="AO2278" i="1"/>
  <c r="AM2278" i="1"/>
  <c r="AO2281" i="1" s="1"/>
  <c r="AO3405" i="1"/>
  <c r="AM3405" i="1"/>
  <c r="AM2477" i="1"/>
  <c r="AO1777" i="1"/>
  <c r="AM839" i="1"/>
  <c r="AM2883" i="1"/>
  <c r="AM2232" i="1"/>
  <c r="AO2250" i="1"/>
  <c r="AM2250" i="1"/>
  <c r="AM3359" i="1"/>
  <c r="AO3184" i="1"/>
  <c r="AO3475" i="1"/>
  <c r="AM3475" i="1"/>
  <c r="AM2516" i="1"/>
  <c r="AO2516" i="1"/>
  <c r="AO1385" i="1"/>
  <c r="AM587" i="1"/>
  <c r="AM2666" i="1"/>
  <c r="AO867" i="1"/>
  <c r="AM475" i="1"/>
  <c r="AM363" i="1"/>
  <c r="AM251" i="1"/>
  <c r="AM139" i="1"/>
  <c r="AO3419" i="1"/>
  <c r="AM3419" i="1"/>
  <c r="AO1357" i="1"/>
  <c r="AM797" i="1"/>
  <c r="AM3471" i="1"/>
  <c r="AM762" i="1"/>
  <c r="AO199" i="1"/>
  <c r="AM199" i="1"/>
  <c r="AO202" i="1" s="1"/>
  <c r="AO3100" i="1"/>
  <c r="AO2467" i="1"/>
  <c r="AM2467" i="1"/>
  <c r="AO1567" i="1"/>
  <c r="AO1896" i="1"/>
  <c r="AO45" i="1"/>
  <c r="AM45" i="1"/>
  <c r="AO3002" i="1"/>
  <c r="AO2453" i="1"/>
  <c r="AM2453" i="1"/>
  <c r="AM2103" i="1"/>
  <c r="AO2103" i="1"/>
  <c r="AM1991" i="1"/>
  <c r="AO1994" i="1" s="1"/>
  <c r="AO1991" i="1"/>
  <c r="AM2043" i="1"/>
  <c r="AO3177" i="1"/>
  <c r="AO1504" i="1"/>
  <c r="AM2092" i="1"/>
  <c r="AO2404" i="1"/>
  <c r="AM2404" i="1"/>
  <c r="AO2407" i="1" s="1"/>
  <c r="AM2057" i="1"/>
  <c r="AO619" i="1"/>
  <c r="AM619" i="1"/>
  <c r="AO661" i="1"/>
  <c r="AM661" i="1"/>
  <c r="AO664" i="1" s="1"/>
  <c r="AM2379" i="1"/>
  <c r="AM3366" i="1"/>
  <c r="AM811" i="1"/>
  <c r="AO2936" i="1"/>
  <c r="AM2936" i="1"/>
  <c r="AM2778" i="1"/>
  <c r="AM2148" i="1"/>
  <c r="AO3412" i="1"/>
  <c r="AM3412" i="1"/>
  <c r="AO2362" i="1"/>
  <c r="AM2362" i="1"/>
  <c r="AO2365" i="1" s="1"/>
  <c r="AM2169" i="1"/>
  <c r="AO1270" i="1"/>
  <c r="AM1270" i="1"/>
  <c r="AM2449" i="1"/>
  <c r="AM2351" i="1"/>
  <c r="AO598" i="1"/>
  <c r="AM598" i="1"/>
  <c r="AO724" i="1"/>
  <c r="AM724" i="1"/>
  <c r="AO727" i="1" s="1"/>
  <c r="AM230" i="1"/>
  <c r="AO3300" i="1"/>
  <c r="AM1298" i="1"/>
  <c r="AO1301" i="1" s="1"/>
  <c r="AO1151" i="1"/>
  <c r="AO1154" i="1" s="1"/>
  <c r="AO605" i="1"/>
  <c r="AM605" i="1"/>
  <c r="AM2488" i="1"/>
  <c r="AO2488" i="1"/>
  <c r="AO2946" i="1"/>
  <c r="AO1518" i="1"/>
  <c r="AO3163" i="1"/>
  <c r="AO1049" i="1"/>
  <c r="AO780" i="1"/>
  <c r="AM780" i="1"/>
  <c r="AO1070" i="1"/>
  <c r="AO2299" i="1"/>
  <c r="AM2299" i="1"/>
  <c r="AO675" i="1"/>
  <c r="AM675" i="1"/>
  <c r="AO678" i="1" s="1"/>
  <c r="AM1977" i="1"/>
  <c r="AO1980" i="1" s="1"/>
  <c r="AO1977" i="1"/>
  <c r="AO1882" i="1"/>
  <c r="AO59" i="1"/>
  <c r="AM59" i="1"/>
  <c r="AO62" i="1" s="1"/>
  <c r="AO507" i="1"/>
  <c r="AM507" i="1"/>
  <c r="AO115" i="1"/>
  <c r="AM115" i="1"/>
  <c r="AO118" i="1" s="1"/>
  <c r="AM2677" i="1"/>
  <c r="AO2680" i="1" s="1"/>
  <c r="AO2677" i="1"/>
  <c r="AO1847" i="1"/>
  <c r="AM2880" i="1"/>
  <c r="AO2883" i="1" s="1"/>
  <c r="AO2880" i="1"/>
  <c r="AO1616" i="1"/>
  <c r="AO972" i="1"/>
  <c r="AO2131" i="1"/>
  <c r="AM2131" i="1"/>
  <c r="AM2033" i="1"/>
  <c r="AO2033" i="1"/>
  <c r="AM3408" i="1"/>
  <c r="AO1256" i="1"/>
  <c r="AM1256" i="1"/>
  <c r="AO2971" i="1"/>
  <c r="AM2971" i="1"/>
  <c r="AO2974" i="1" s="1"/>
  <c r="AM2663" i="1"/>
  <c r="AO2666" i="1" s="1"/>
  <c r="AO2663" i="1"/>
  <c r="AM2558" i="1"/>
  <c r="AO2558" i="1"/>
  <c r="AO773" i="1"/>
  <c r="AM773" i="1"/>
  <c r="AO80" i="1"/>
  <c r="AM80" i="1"/>
  <c r="AO83" i="1" s="1"/>
  <c r="AO2138" i="1"/>
  <c r="AM2138" i="1"/>
  <c r="AO1945" i="1"/>
  <c r="AO1574" i="1"/>
  <c r="AM3478" i="1"/>
  <c r="AM2855" i="1"/>
  <c r="AO2264" i="1"/>
  <c r="AM2264" i="1"/>
  <c r="AO2267" i="1" s="1"/>
  <c r="AO2726" i="1"/>
  <c r="AM2726" i="1"/>
  <c r="AO591" i="1"/>
  <c r="AM591" i="1"/>
  <c r="AO594" i="1" s="1"/>
  <c r="AO1469" i="1"/>
  <c r="AO752" i="1"/>
  <c r="AM752" i="1"/>
  <c r="AO755" i="1" s="1"/>
  <c r="AM202" i="1"/>
  <c r="AM2470" i="1"/>
  <c r="AM1182" i="1"/>
  <c r="AM2537" i="1"/>
  <c r="AO2537" i="1"/>
  <c r="AM48" i="1"/>
  <c r="AM2456" i="1"/>
  <c r="AM2260" i="1"/>
  <c r="AM2106" i="1"/>
  <c r="AO1277" i="1"/>
  <c r="AM1277" i="1"/>
  <c r="AO486" i="1"/>
  <c r="AM486" i="1"/>
  <c r="AO489" i="1" s="1"/>
  <c r="AO374" i="1"/>
  <c r="AM374" i="1"/>
  <c r="AO262" i="1"/>
  <c r="AM262" i="1"/>
  <c r="AO265" i="1" s="1"/>
  <c r="AO150" i="1"/>
  <c r="AM150" i="1"/>
  <c r="AM2572" i="1"/>
  <c r="AO2572" i="1"/>
  <c r="AM1994" i="1"/>
  <c r="AM2246" i="1"/>
  <c r="AO31" i="1"/>
  <c r="AM31" i="1"/>
  <c r="AO34" i="1" s="1"/>
  <c r="AO311" i="1"/>
  <c r="AM311" i="1"/>
  <c r="AM2407" i="1"/>
  <c r="AM2512" i="1"/>
  <c r="AO2327" i="1"/>
  <c r="AM2327" i="1"/>
  <c r="AO2215" i="1"/>
  <c r="AM2215" i="1"/>
  <c r="AO2218" i="1" s="1"/>
  <c r="AM1273" i="1"/>
  <c r="AM3363" i="1"/>
  <c r="AO3363" i="1"/>
  <c r="AM2586" i="1"/>
  <c r="AO2589" i="1" s="1"/>
  <c r="AO2586" i="1"/>
  <c r="AO1756" i="1"/>
  <c r="AM2337" i="1"/>
  <c r="AM3415" i="1"/>
  <c r="AO3191" i="1"/>
  <c r="AM2365" i="1"/>
  <c r="AO3051" i="1"/>
  <c r="AO2789" i="1"/>
  <c r="AM2789" i="1"/>
  <c r="AO1602" i="1"/>
  <c r="AM727" i="1"/>
  <c r="AO1130" i="1"/>
  <c r="AO1133" i="1" s="1"/>
  <c r="AO1179" i="1"/>
  <c r="AO1182" i="1" s="1"/>
  <c r="T8" i="1"/>
  <c r="K8" i="1"/>
  <c r="J8" i="1"/>
  <c r="E8" i="1"/>
  <c r="G9" i="2"/>
  <c r="G10" i="3" s="1"/>
  <c r="E9" i="2"/>
  <c r="H9" i="2"/>
  <c r="AO2792" i="1" l="1"/>
  <c r="AO2302" i="1"/>
  <c r="AO2939" i="1"/>
  <c r="AO3478" i="1"/>
  <c r="AO769" i="1"/>
  <c r="AO335" i="1"/>
  <c r="AO2778" i="1"/>
  <c r="AO762" i="1"/>
  <c r="AO3436" i="1"/>
  <c r="AO3282" i="1"/>
  <c r="AO3387" i="1"/>
  <c r="AO3226" i="1"/>
  <c r="AO2722" i="1"/>
  <c r="AO3240" i="1"/>
  <c r="AO636" i="1"/>
  <c r="AO2190" i="1"/>
  <c r="AO1231" i="1"/>
  <c r="AO853" i="1"/>
  <c r="AO419" i="1"/>
  <c r="AO699" i="1"/>
  <c r="AO2435" i="1"/>
  <c r="AO237" i="1"/>
  <c r="AO216" i="1"/>
  <c r="AO3429" i="1"/>
  <c r="AO2736" i="1"/>
  <c r="AO2316" i="1"/>
  <c r="AO258" i="1"/>
  <c r="AO734" i="1"/>
  <c r="AO2575" i="1"/>
  <c r="AO2904" i="1"/>
  <c r="AO1147" i="1"/>
  <c r="AO2848" i="1"/>
  <c r="AO2498" i="1"/>
  <c r="AO2477" i="1"/>
  <c r="AO2645" i="1"/>
  <c r="AO3275" i="1"/>
  <c r="AO2540" i="1"/>
  <c r="AO2561" i="1"/>
  <c r="AO2491" i="1"/>
  <c r="AO3366" i="1"/>
  <c r="AO314" i="1"/>
  <c r="AO153" i="1"/>
  <c r="AO1280" i="1"/>
  <c r="AO2729" i="1"/>
  <c r="AO2141" i="1"/>
  <c r="AO2036" i="1"/>
  <c r="AO783" i="1"/>
  <c r="AO608" i="1"/>
  <c r="AO601" i="1"/>
  <c r="AO2106" i="1"/>
  <c r="AO2470" i="1"/>
  <c r="AO3408" i="1"/>
  <c r="AO2995" i="1"/>
  <c r="AO1315" i="1"/>
  <c r="AO2092" i="1"/>
  <c r="AO251" i="1"/>
  <c r="AO2183" i="1"/>
  <c r="AO405" i="1"/>
  <c r="AO3310" i="1"/>
  <c r="AO2890" i="1"/>
  <c r="AO160" i="1"/>
  <c r="AO685" i="1"/>
  <c r="AO468" i="1"/>
  <c r="AO2078" i="1"/>
  <c r="AO3247" i="1"/>
  <c r="AO321" i="1"/>
  <c r="AO2421" i="1"/>
  <c r="AO720" i="1"/>
  <c r="AO2841" i="1"/>
  <c r="AO2526" i="1"/>
  <c r="AO650" i="1"/>
  <c r="AO454" i="1"/>
  <c r="AO503" i="1"/>
  <c r="AO3009" i="1"/>
  <c r="AO2659" i="1"/>
  <c r="AO2820" i="1"/>
  <c r="AO2225" i="1"/>
  <c r="AO2204" i="1"/>
  <c r="AO2603" i="1"/>
  <c r="AO1987" i="1"/>
  <c r="AO3380" i="1"/>
  <c r="AO300" i="1"/>
  <c r="AO2925" i="1"/>
  <c r="AO2134" i="1"/>
  <c r="AO3415" i="1"/>
  <c r="AO2456" i="1"/>
  <c r="AO3422" i="1"/>
  <c r="AO2253" i="1"/>
  <c r="AO111" i="1"/>
  <c r="AO559" i="1"/>
  <c r="AO2449" i="1"/>
  <c r="AO2148" i="1"/>
  <c r="AO839" i="1"/>
  <c r="AO3331" i="1"/>
  <c r="AO2337" i="1"/>
  <c r="AO370" i="1"/>
  <c r="AO2246" i="1"/>
  <c r="AO1196" i="1"/>
  <c r="AO3373" i="1"/>
  <c r="AO538" i="1"/>
  <c r="AO3450" i="1"/>
  <c r="AO2799" i="1"/>
  <c r="AO3352" i="1"/>
  <c r="AO2393" i="1"/>
  <c r="AO2981" i="1"/>
  <c r="AO3464" i="1"/>
  <c r="AO3485" i="1"/>
  <c r="AO2806" i="1"/>
  <c r="AO195" i="1"/>
  <c r="AO2358" i="1"/>
  <c r="AO461" i="1"/>
  <c r="AO3457" i="1"/>
  <c r="AO440" i="1"/>
  <c r="AO2813" i="1"/>
  <c r="AO587" i="1"/>
  <c r="AO3261" i="1"/>
  <c r="AO657" i="1"/>
  <c r="AO3317" i="1"/>
  <c r="AO2533" i="1"/>
  <c r="AO2015" i="1"/>
  <c r="AO2834" i="1"/>
  <c r="AO1105" i="1"/>
  <c r="AO2008" i="1"/>
  <c r="AO2099" i="1"/>
  <c r="AO2624" i="1"/>
  <c r="AO2330" i="1"/>
  <c r="AO377" i="1"/>
  <c r="AO776" i="1"/>
  <c r="AO1259" i="1"/>
  <c r="AO510" i="1"/>
  <c r="AO1273" i="1"/>
  <c r="AO622" i="1"/>
  <c r="AO48" i="1"/>
  <c r="AO2519" i="1"/>
  <c r="AO2372" i="1"/>
  <c r="AO3303" i="1"/>
  <c r="AO2610" i="1"/>
  <c r="AO811" i="1"/>
  <c r="AO797" i="1"/>
  <c r="AO475" i="1"/>
  <c r="AO2232" i="1"/>
  <c r="AO2547" i="1"/>
  <c r="AO181" i="1"/>
  <c r="AO2386" i="1"/>
  <c r="AO384" i="1"/>
  <c r="AO41" i="1"/>
  <c r="AO3394" i="1"/>
  <c r="AO244" i="1"/>
  <c r="AO2351" i="1"/>
  <c r="AO97" i="1"/>
  <c r="AO545" i="1"/>
  <c r="AO615" i="1"/>
  <c r="AO2463" i="1"/>
  <c r="AO482" i="1"/>
  <c r="AO713" i="1"/>
  <c r="AO279" i="1"/>
  <c r="AO2687" i="1"/>
  <c r="AO2638" i="1"/>
  <c r="AO706" i="1"/>
  <c r="AO55" i="1"/>
  <c r="AO2911" i="1"/>
  <c r="AO2855" i="1"/>
  <c r="AO2295" i="1"/>
  <c r="AO76" i="1"/>
  <c r="AO524" i="1"/>
  <c r="E10" i="3"/>
  <c r="E10" i="2"/>
  <c r="H20" i="3"/>
  <c r="H10" i="3"/>
  <c r="AW284" i="1" l="1"/>
  <c r="AW257" i="1"/>
  <c r="AW500" i="1"/>
  <c r="AW447" i="1"/>
  <c r="AW261" i="1"/>
  <c r="AW429" i="1"/>
  <c r="AS212" i="1"/>
  <c r="AS189" i="1"/>
  <c r="AS358" i="1"/>
  <c r="AS302" i="1"/>
  <c r="AS149" i="1"/>
  <c r="AS256" i="1"/>
  <c r="AW296" i="1"/>
  <c r="AS430" i="1"/>
  <c r="AS167" i="1"/>
  <c r="AS184" i="1"/>
  <c r="AS366" i="1"/>
  <c r="AS249" i="1"/>
  <c r="AS289" i="1"/>
  <c r="AS346" i="1"/>
  <c r="AS341" i="1"/>
  <c r="AS426" i="1"/>
  <c r="AW107" i="1"/>
  <c r="AS233" i="1"/>
  <c r="AW253" i="1"/>
  <c r="AS49" i="1"/>
  <c r="AS490" i="1"/>
  <c r="AS274" i="1"/>
  <c r="AS469" i="1"/>
  <c r="AS328" i="1"/>
  <c r="AS171" i="1"/>
  <c r="AS156" i="1"/>
  <c r="AS330" i="1"/>
  <c r="AS450" i="1"/>
  <c r="AS520" i="1"/>
  <c r="AS440" i="1"/>
  <c r="AR326" i="1"/>
  <c r="AR133" i="1"/>
  <c r="AS472" i="1"/>
  <c r="AS368" i="1"/>
  <c r="AS337" i="1"/>
  <c r="AS230" i="1"/>
  <c r="AS507" i="1"/>
  <c r="AS194" i="1"/>
  <c r="AW274" i="1"/>
  <c r="AS267" i="1"/>
  <c r="AS280" i="1"/>
  <c r="AS278" i="1"/>
  <c r="AW212" i="1"/>
  <c r="AS64" i="1"/>
  <c r="AW258" i="1"/>
  <c r="AS439" i="1"/>
  <c r="AS211" i="1"/>
  <c r="AS343" i="1"/>
  <c r="AS177" i="1"/>
  <c r="AS67" i="1"/>
  <c r="AW256" i="1"/>
  <c r="AR447" i="1"/>
  <c r="AW408" i="1"/>
  <c r="AR139" i="1"/>
  <c r="AR311" i="1"/>
  <c r="AW409" i="1"/>
  <c r="AR409" i="1"/>
  <c r="AR202" i="1"/>
  <c r="AW95" i="1"/>
  <c r="AS398" i="1"/>
  <c r="AR290" i="1"/>
  <c r="AW319" i="1"/>
  <c r="AS251" i="1"/>
  <c r="AS432" i="1"/>
  <c r="AS258" i="1"/>
  <c r="AR222" i="1"/>
  <c r="AW222" i="1"/>
  <c r="AR437" i="1"/>
  <c r="AW437" i="1"/>
  <c r="AS320" i="1"/>
  <c r="AW324" i="1"/>
  <c r="AR209" i="1"/>
  <c r="AS277" i="1"/>
  <c r="AS179" i="1"/>
  <c r="AR451" i="1"/>
  <c r="AW451" i="1"/>
  <c r="AW208" i="1"/>
  <c r="AR208" i="1"/>
  <c r="AS63" i="1"/>
  <c r="AR76" i="1"/>
  <c r="AR185" i="1"/>
  <c r="AR189" i="1"/>
  <c r="AR372" i="1"/>
  <c r="AS363" i="1"/>
  <c r="AS148" i="1"/>
  <c r="AW93" i="1"/>
  <c r="AR35" i="1"/>
  <c r="AW463" i="1"/>
  <c r="AW82" i="1"/>
  <c r="AS521" i="1"/>
  <c r="AS207" i="1"/>
  <c r="AW177" i="1"/>
  <c r="AR177" i="1"/>
  <c r="AR505" i="1"/>
  <c r="AS117" i="1"/>
  <c r="AW492" i="1"/>
  <c r="AS193" i="1"/>
  <c r="AW100" i="1"/>
  <c r="AR511" i="1"/>
  <c r="AS332" i="1"/>
  <c r="AR67" i="1"/>
  <c r="AW67" i="1"/>
  <c r="AW468" i="1"/>
  <c r="AR468" i="1"/>
  <c r="AS54" i="1"/>
  <c r="AW214" i="1"/>
  <c r="AR145" i="1"/>
  <c r="AS123" i="1"/>
  <c r="AS347" i="1"/>
  <c r="AR286" i="1"/>
  <c r="AW286" i="1"/>
  <c r="AR86" i="1"/>
  <c r="AW86" i="1"/>
  <c r="AS261" i="1"/>
  <c r="AR163" i="1"/>
  <c r="AR188" i="1"/>
  <c r="AW188" i="1"/>
  <c r="AS108" i="1"/>
  <c r="AW389" i="1"/>
  <c r="AR361" i="1"/>
  <c r="AS103" i="1"/>
  <c r="AS514" i="1"/>
  <c r="AS473" i="1"/>
  <c r="AS498" i="1"/>
  <c r="AS242" i="1"/>
  <c r="AS482" i="1"/>
  <c r="AW203" i="1"/>
  <c r="AR203" i="1"/>
  <c r="AS309" i="1"/>
  <c r="AS47" i="1"/>
  <c r="AS266" i="1"/>
  <c r="AW400" i="1"/>
  <c r="AR400" i="1"/>
  <c r="AR264" i="1"/>
  <c r="AR503" i="1"/>
  <c r="AW503" i="1"/>
  <c r="AS488" i="1"/>
  <c r="AR70" i="1"/>
  <c r="AR493" i="1"/>
  <c r="AR411" i="1"/>
  <c r="AS180" i="1"/>
  <c r="AS406" i="1"/>
  <c r="AS105" i="1"/>
  <c r="AW318" i="1"/>
  <c r="AR374" i="1"/>
  <c r="AW449" i="1"/>
  <c r="AW331" i="1"/>
  <c r="AS196" i="1"/>
  <c r="AR265" i="1"/>
  <c r="AW251" i="1"/>
  <c r="AS135" i="1"/>
  <c r="AR231" i="1"/>
  <c r="AW231" i="1"/>
  <c r="AW519" i="1"/>
  <c r="AW171" i="1"/>
  <c r="AR171" i="1"/>
  <c r="AS395" i="1"/>
  <c r="AS96" i="1"/>
  <c r="AW442" i="1"/>
  <c r="AS74" i="1"/>
  <c r="AS518" i="1"/>
  <c r="AR63" i="1"/>
  <c r="AW40" i="1"/>
  <c r="AR40" i="1"/>
  <c r="AR75" i="1"/>
  <c r="AW183" i="1"/>
  <c r="AW332" i="1"/>
  <c r="AR332" i="1"/>
  <c r="AW54" i="1"/>
  <c r="AR54" i="1"/>
  <c r="AW422" i="1"/>
  <c r="AR123" i="1"/>
  <c r="AW123" i="1"/>
  <c r="AW347" i="1"/>
  <c r="AR347" i="1"/>
  <c r="AR175" i="1"/>
  <c r="AR206" i="1"/>
  <c r="AR146" i="1"/>
  <c r="AS203" i="1"/>
  <c r="AS217" i="1"/>
  <c r="AW443" i="1"/>
  <c r="AW176" i="1"/>
  <c r="AR180" i="1"/>
  <c r="AR457" i="1"/>
  <c r="AW457" i="1"/>
  <c r="AW386" i="1"/>
  <c r="AS137" i="1"/>
  <c r="AW461" i="1"/>
  <c r="AR461" i="1"/>
  <c r="AS386" i="1"/>
  <c r="AR424" i="1"/>
  <c r="AW96" i="1"/>
  <c r="AR518" i="1"/>
  <c r="AR225" i="1"/>
  <c r="AW225" i="1"/>
  <c r="AW270" i="1"/>
  <c r="AS270" i="1"/>
  <c r="AS209" i="1"/>
  <c r="AW156" i="1"/>
  <c r="AS151" i="1"/>
  <c r="AS451" i="1"/>
  <c r="AR196" i="1"/>
  <c r="AR473" i="1"/>
  <c r="AS377" i="1"/>
  <c r="AR512" i="1"/>
  <c r="AS466" i="1"/>
  <c r="AW384" i="1"/>
  <c r="AW363" i="1"/>
  <c r="AR236" i="1"/>
  <c r="AS477" i="1"/>
  <c r="AS354" i="1"/>
  <c r="AR501" i="1"/>
  <c r="AW402" i="1"/>
  <c r="AW502" i="1"/>
  <c r="AS130" i="1"/>
  <c r="AW504" i="1"/>
  <c r="AR316" i="1"/>
  <c r="AR129" i="1"/>
  <c r="AW450" i="1"/>
  <c r="AR450" i="1"/>
  <c r="AR60" i="1"/>
  <c r="AW219" i="1"/>
  <c r="AW523" i="1"/>
  <c r="AR523" i="1"/>
  <c r="AR340" i="1"/>
  <c r="AR102" i="1"/>
  <c r="AW102" i="1"/>
  <c r="AW368" i="1"/>
  <c r="AS359" i="1"/>
  <c r="AW359" i="1"/>
  <c r="AS109" i="1"/>
  <c r="AS468" i="1"/>
  <c r="AS214" i="1"/>
  <c r="AS441" i="1"/>
  <c r="AR118" i="1"/>
  <c r="AW344" i="1"/>
  <c r="AW280" i="1"/>
  <c r="AR280" i="1"/>
  <c r="AR269" i="1"/>
  <c r="AS127" i="1"/>
  <c r="AR385" i="1"/>
  <c r="AW278" i="1"/>
  <c r="AS405" i="1"/>
  <c r="AR213" i="1"/>
  <c r="AW234" i="1"/>
  <c r="AR234" i="1"/>
  <c r="AS338" i="1"/>
  <c r="AR58" i="1"/>
  <c r="AS71" i="1"/>
  <c r="AR261" i="1"/>
  <c r="AS163" i="1"/>
  <c r="AW346" i="1"/>
  <c r="AR346" i="1"/>
  <c r="AW479" i="1"/>
  <c r="AW221" i="1"/>
  <c r="AR221" i="1"/>
  <c r="AW489" i="1"/>
  <c r="AR489" i="1"/>
  <c r="AW108" i="1"/>
  <c r="AR446" i="1"/>
  <c r="AW446" i="1"/>
  <c r="AR270" i="1"/>
  <c r="AR103" i="1"/>
  <c r="AR341" i="1"/>
  <c r="AS158" i="1"/>
  <c r="AR230" i="1"/>
  <c r="AS34" i="1"/>
  <c r="AR416" i="1"/>
  <c r="AW482" i="1"/>
  <c r="AR482" i="1"/>
  <c r="AR111" i="1"/>
  <c r="AW111" i="1"/>
  <c r="AR134" i="1"/>
  <c r="AS264" i="1"/>
  <c r="AR165" i="1"/>
  <c r="AS503" i="1"/>
  <c r="AR488" i="1"/>
  <c r="AS224" i="1"/>
  <c r="AR243" i="1"/>
  <c r="AW499" i="1"/>
  <c r="AR288" i="1"/>
  <c r="AW486" i="1"/>
  <c r="AR436" i="1"/>
  <c r="AW436" i="1"/>
  <c r="AW475" i="1"/>
  <c r="AR475" i="1"/>
  <c r="AR432" i="1"/>
  <c r="AS231" i="1"/>
  <c r="AS437" i="1"/>
  <c r="AW194" i="1"/>
  <c r="AR194" i="1"/>
  <c r="AW351" i="1"/>
  <c r="AW142" i="1"/>
  <c r="AW179" i="1"/>
  <c r="AR179" i="1"/>
  <c r="AW453" i="1"/>
  <c r="AR453" i="1"/>
  <c r="AR85" i="1"/>
  <c r="AS447" i="1"/>
  <c r="AW369" i="1"/>
  <c r="AR369" i="1"/>
  <c r="AR44" i="1"/>
  <c r="AS293" i="1"/>
  <c r="AS479" i="1"/>
  <c r="AS126" i="1"/>
  <c r="AS111" i="1"/>
  <c r="AW47" i="1"/>
  <c r="AR79" i="1"/>
  <c r="AT79" i="1" s="1"/>
  <c r="AW79" i="1"/>
  <c r="AR289" i="1"/>
  <c r="AW476" i="1"/>
  <c r="AR476" i="1"/>
  <c r="AR381" i="1"/>
  <c r="AS404" i="1"/>
  <c r="AS369" i="1"/>
  <c r="AW438" i="1"/>
  <c r="AR438" i="1"/>
  <c r="AW204" i="1"/>
  <c r="AR204" i="1"/>
  <c r="AS241" i="1"/>
  <c r="AW260" i="1"/>
  <c r="AS260" i="1"/>
  <c r="AR312" i="1"/>
  <c r="AW259" i="1"/>
  <c r="AR259" i="1"/>
  <c r="AR57" i="1"/>
  <c r="AS415" i="1"/>
  <c r="AW273" i="1"/>
  <c r="AR273" i="1"/>
  <c r="AS160" i="1"/>
  <c r="AW516" i="1"/>
  <c r="AR371" i="1"/>
  <c r="AW371" i="1"/>
  <c r="AW106" i="1"/>
  <c r="AR240" i="1"/>
  <c r="AS254" i="1"/>
  <c r="AR210" i="1"/>
  <c r="AW46" i="1"/>
  <c r="AR254" i="1"/>
  <c r="AW61" i="1"/>
  <c r="AR61" i="1"/>
  <c r="AR109" i="1"/>
  <c r="AW65" i="1"/>
  <c r="AW223" i="1"/>
  <c r="AR223" i="1"/>
  <c r="AW441" i="1"/>
  <c r="AR441" i="1"/>
  <c r="AR388" i="1"/>
  <c r="AW397" i="1"/>
  <c r="AW418" i="1"/>
  <c r="AR91" i="1"/>
  <c r="AW91" i="1"/>
  <c r="AR495" i="1"/>
  <c r="AW229" i="1"/>
  <c r="AS269" i="1"/>
  <c r="AW127" i="1"/>
  <c r="AR127" i="1"/>
  <c r="AR68" i="1"/>
  <c r="AW68" i="1"/>
  <c r="AW38" i="1"/>
  <c r="AR410" i="1"/>
  <c r="AS252" i="1"/>
  <c r="AR73" i="1"/>
  <c r="AR87" i="1"/>
  <c r="AW469" i="1"/>
  <c r="AR136" i="1"/>
  <c r="AS416" i="1"/>
  <c r="AR274" i="1"/>
  <c r="AW282" i="1"/>
  <c r="AR266" i="1"/>
  <c r="AW266" i="1"/>
  <c r="AR64" i="1"/>
  <c r="AW64" i="1"/>
  <c r="AS97" i="1"/>
  <c r="AR445" i="1"/>
  <c r="AR460" i="1"/>
  <c r="AR435" i="1"/>
  <c r="AW435" i="1"/>
  <c r="AW224" i="1"/>
  <c r="AS493" i="1"/>
  <c r="AS508" i="1"/>
  <c r="AW43" i="1"/>
  <c r="AR43" i="1"/>
  <c r="AS162" i="1"/>
  <c r="AR295" i="1"/>
  <c r="AS336" i="1"/>
  <c r="AS494" i="1"/>
  <c r="AS448" i="1"/>
  <c r="AS268" i="1"/>
  <c r="AR456" i="1"/>
  <c r="AR74" i="1"/>
  <c r="AW74" i="1"/>
  <c r="AW159" i="1"/>
  <c r="AR159" i="1"/>
  <c r="AS281" i="1"/>
  <c r="AS351" i="1"/>
  <c r="AW434" i="1"/>
  <c r="AS225" i="1"/>
  <c r="AW143" i="1"/>
  <c r="AR143" i="1"/>
  <c r="AR466" i="1"/>
  <c r="AW506" i="1"/>
  <c r="AR506" i="1"/>
  <c r="AR55" i="1"/>
  <c r="AW55" i="1"/>
  <c r="AR147" i="1"/>
  <c r="AR160" i="1"/>
  <c r="AW160" i="1"/>
  <c r="AR421" i="1"/>
  <c r="AR414" i="1"/>
  <c r="AW414" i="1"/>
  <c r="AW51" i="1"/>
  <c r="AR51" i="1"/>
  <c r="AW173" i="1"/>
  <c r="AW405" i="1"/>
  <c r="AR405" i="1"/>
  <c r="AR50" i="1"/>
  <c r="AW50" i="1"/>
  <c r="AW153" i="1"/>
  <c r="AR153" i="1"/>
  <c r="AR339" i="1"/>
  <c r="AW226" i="1"/>
  <c r="AR226" i="1"/>
  <c r="AW478" i="1"/>
  <c r="AW336" i="1"/>
  <c r="AR336" i="1"/>
  <c r="AS461" i="1"/>
  <c r="AS412" i="1"/>
  <c r="AW37" i="1"/>
  <c r="AR207" i="1"/>
  <c r="AW207" i="1"/>
  <c r="AS419" i="1"/>
  <c r="AS459" i="1"/>
  <c r="AW83" i="1"/>
  <c r="AW465" i="1"/>
  <c r="AR465" i="1"/>
  <c r="AR178" i="1"/>
  <c r="AW425" i="1"/>
  <c r="AS420" i="1"/>
  <c r="AS53" i="1"/>
  <c r="AS381" i="1"/>
  <c r="AR342" i="1"/>
  <c r="AW245" i="1"/>
  <c r="AS187" i="1"/>
  <c r="AS345" i="1"/>
  <c r="AS227" i="1"/>
  <c r="AR352" i="1"/>
  <c r="AW433" i="1"/>
  <c r="AR433" i="1"/>
  <c r="AW255" i="1"/>
  <c r="AR358" i="1"/>
  <c r="AR41" i="1"/>
  <c r="AR430" i="1"/>
  <c r="AW354" i="1"/>
  <c r="AR354" i="1"/>
  <c r="AR415" i="1"/>
  <c r="AW415" i="1"/>
  <c r="AS273" i="1"/>
  <c r="AS421" i="1"/>
  <c r="AW522" i="1"/>
  <c r="AR522" i="1"/>
  <c r="AW81" i="1"/>
  <c r="AR81" i="1"/>
  <c r="AW254" i="1"/>
  <c r="AS139" i="1"/>
  <c r="AW314" i="1"/>
  <c r="AR314" i="1"/>
  <c r="AR112" i="1"/>
  <c r="AR284" i="1"/>
  <c r="AW472" i="1"/>
  <c r="AR472" i="1"/>
  <c r="AR287" i="1"/>
  <c r="AS467" i="1"/>
  <c r="AS223" i="1"/>
  <c r="AR349" i="1"/>
  <c r="AR477" i="1"/>
  <c r="AS388" i="1"/>
  <c r="AR88" i="1"/>
  <c r="AS91" i="1"/>
  <c r="AR121" i="1"/>
  <c r="AW121" i="1"/>
  <c r="AW281" i="1"/>
  <c r="AS481" i="1"/>
  <c r="AW515" i="1"/>
  <c r="AR337" i="1"/>
  <c r="AR205" i="1"/>
  <c r="AS500" i="1"/>
  <c r="AS50" i="1"/>
  <c r="AS192" i="1"/>
  <c r="AR78" i="1"/>
  <c r="AS73" i="1"/>
  <c r="AR69" i="1"/>
  <c r="AR92" i="1"/>
  <c r="AW390" i="1"/>
  <c r="AR429" i="1"/>
  <c r="AS153" i="1"/>
  <c r="AW201" i="1"/>
  <c r="AR201" i="1"/>
  <c r="AS136" i="1"/>
  <c r="AW34" i="1"/>
  <c r="AR487" i="1"/>
  <c r="AS417" i="1"/>
  <c r="AS528" i="1"/>
  <c r="AS470" i="1"/>
  <c r="AW200" i="1"/>
  <c r="AS244" i="1"/>
  <c r="AS181" i="1"/>
  <c r="AW97" i="1"/>
  <c r="AS445" i="1"/>
  <c r="AS444" i="1"/>
  <c r="AS257" i="1"/>
  <c r="AW300" i="1"/>
  <c r="AS114" i="1"/>
  <c r="AS321" i="1"/>
  <c r="AS45" i="1"/>
  <c r="AW464" i="1"/>
  <c r="AR464" i="1"/>
  <c r="AW295" i="1"/>
  <c r="AW490" i="1"/>
  <c r="AS169" i="1"/>
  <c r="AR101" i="1"/>
  <c r="AW101" i="1"/>
  <c r="AW122" i="1"/>
  <c r="AR360" i="1"/>
  <c r="AW360" i="1"/>
  <c r="AW285" i="1"/>
  <c r="AR285" i="1"/>
  <c r="AR161" i="1"/>
  <c r="AW428" i="1"/>
  <c r="AR157" i="1"/>
  <c r="AR448" i="1"/>
  <c r="AW367" i="1"/>
  <c r="AR367" i="1"/>
  <c r="AW141" i="1"/>
  <c r="AW455" i="1"/>
  <c r="AR455" i="1"/>
  <c r="AR525" i="1"/>
  <c r="AW391" i="1"/>
  <c r="AR391" i="1"/>
  <c r="AR320" i="1"/>
  <c r="AW190" i="1"/>
  <c r="AR190" i="1"/>
  <c r="AW521" i="1"/>
  <c r="AR521" i="1"/>
  <c r="AR419" i="1"/>
  <c r="AW164" i="1"/>
  <c r="AR407" i="1"/>
  <c r="AR150" i="1"/>
  <c r="AW150" i="1"/>
  <c r="AS85" i="1"/>
  <c r="AW420" i="1"/>
  <c r="AW187" i="1"/>
  <c r="AR187" i="1"/>
  <c r="AW345" i="1"/>
  <c r="AR227" i="1"/>
  <c r="AR99" i="1"/>
  <c r="AW99" i="1"/>
  <c r="AW110" i="1"/>
  <c r="AR120" i="1"/>
  <c r="AW120" i="1"/>
  <c r="AW53" i="1"/>
  <c r="AR527" i="1"/>
  <c r="AR459" i="1"/>
  <c r="AW232" i="1"/>
  <c r="AR232" i="1"/>
  <c r="AW334" i="1"/>
  <c r="AR334" i="1"/>
  <c r="AW355" i="1"/>
  <c r="AS438" i="1"/>
  <c r="AS407" i="1"/>
  <c r="AS352" i="1"/>
  <c r="AS76" i="1"/>
  <c r="AS133" i="1"/>
  <c r="AS298" i="1"/>
  <c r="AR485" i="1"/>
  <c r="AW302" i="1"/>
  <c r="AR302" i="1"/>
  <c r="AS144" i="1"/>
  <c r="AR195" i="1"/>
  <c r="AS80" i="1"/>
  <c r="AS35" i="1"/>
  <c r="AR480" i="1"/>
  <c r="AW480" i="1"/>
  <c r="AS82" i="1"/>
  <c r="AW149" i="1"/>
  <c r="AS40" i="1"/>
  <c r="AW524" i="1"/>
  <c r="AR524" i="1"/>
  <c r="AS118" i="1"/>
  <c r="AW292" i="1"/>
  <c r="AR292" i="1"/>
  <c r="AW364" i="1"/>
  <c r="AR364" i="1"/>
  <c r="AR427" i="1"/>
  <c r="AW427" i="1"/>
  <c r="AR431" i="1"/>
  <c r="AR49" i="1"/>
  <c r="AW246" i="1"/>
  <c r="AR307" i="1"/>
  <c r="AW413" i="1"/>
  <c r="AW238" i="1"/>
  <c r="AS51" i="1"/>
  <c r="AS396" i="1"/>
  <c r="AR115" i="1"/>
  <c r="AW115" i="1"/>
  <c r="AS121" i="1"/>
  <c r="AW380" i="1"/>
  <c r="AR252" i="1"/>
  <c r="AW252" i="1"/>
  <c r="AS119" i="1"/>
  <c r="AS218" i="1"/>
  <c r="AS497" i="1"/>
  <c r="AW357" i="1"/>
  <c r="AR357" i="1"/>
  <c r="AR483" i="1"/>
  <c r="AW483" i="1"/>
  <c r="AW526" i="1"/>
  <c r="AR526" i="1"/>
  <c r="AS272" i="1"/>
  <c r="AW317" i="1"/>
  <c r="AS206" i="1"/>
  <c r="AS361" i="1"/>
  <c r="AW59" i="1"/>
  <c r="AR59" i="1"/>
  <c r="AR297" i="1"/>
  <c r="AS69" i="1"/>
  <c r="AW496" i="1"/>
  <c r="AR496" i="1"/>
  <c r="AS140" i="1"/>
  <c r="AR370" i="1"/>
  <c r="AR126" i="1"/>
  <c r="AS146" i="1"/>
  <c r="AR333" i="1"/>
  <c r="AR198" i="1"/>
  <c r="AW250" i="1"/>
  <c r="AR250" i="1"/>
  <c r="AR62" i="1"/>
  <c r="AR528" i="1"/>
  <c r="AW528" i="1"/>
  <c r="AR283" i="1"/>
  <c r="AW470" i="1"/>
  <c r="AS200" i="1"/>
  <c r="AW244" i="1"/>
  <c r="AW271" i="1"/>
  <c r="AR271" i="1"/>
  <c r="AS319" i="1"/>
  <c r="AR217" i="1"/>
  <c r="AW217" i="1"/>
  <c r="AW114" i="1"/>
  <c r="AS107" i="1"/>
  <c r="AR218" i="1"/>
  <c r="AR348" i="1"/>
  <c r="AW348" i="1"/>
  <c r="AR474" i="1"/>
  <c r="AR462" i="1"/>
  <c r="AR199" i="1"/>
  <c r="AS360" i="1"/>
  <c r="AS310" i="1"/>
  <c r="AS375" i="1"/>
  <c r="AS161" i="1"/>
  <c r="AR116" i="1"/>
  <c r="AS367" i="1"/>
  <c r="AR131" i="1"/>
  <c r="AS55" i="1"/>
  <c r="AR110" i="1"/>
  <c r="AR125" i="1"/>
  <c r="AW125" i="1"/>
  <c r="AR48" i="1"/>
  <c r="AW48" i="1"/>
  <c r="AS408" i="1"/>
  <c r="AW277" i="1"/>
  <c r="AW356" i="1"/>
  <c r="AR356" i="1"/>
  <c r="AW144" i="1"/>
  <c r="AW36" i="1"/>
  <c r="AR89" i="1"/>
  <c r="AR130" i="1"/>
  <c r="AW72" i="1"/>
  <c r="AS505" i="1"/>
  <c r="AR484" i="1"/>
  <c r="AW484" i="1"/>
  <c r="AS95" i="1"/>
  <c r="AR353" i="1"/>
  <c r="AR497" i="1"/>
  <c r="AR71" i="1"/>
  <c r="AS315" i="1"/>
  <c r="AR305" i="1"/>
  <c r="AS300" i="1"/>
  <c r="AS411" i="1"/>
  <c r="AW395" i="1"/>
  <c r="AR268" i="1"/>
  <c r="AS296" i="1"/>
  <c r="AR517" i="1"/>
  <c r="AR98" i="1"/>
  <c r="AW98" i="1"/>
  <c r="AR454" i="1"/>
  <c r="AW439" i="1"/>
  <c r="AR439" i="1"/>
  <c r="AS245" i="1"/>
  <c r="AS232" i="1"/>
  <c r="AW154" i="1"/>
  <c r="AS304" i="1"/>
  <c r="AW155" i="1"/>
  <c r="AR155" i="1"/>
  <c r="AR211" i="1"/>
  <c r="AW211" i="1"/>
  <c r="AR343" i="1"/>
  <c r="AR191" i="1"/>
  <c r="AS152" i="1"/>
  <c r="AS434" i="1"/>
  <c r="AR148" i="1"/>
  <c r="AW148" i="1"/>
  <c r="AS220" i="1"/>
  <c r="AR128" i="1"/>
  <c r="AW128" i="1"/>
  <c r="AR452" i="1"/>
  <c r="AW452" i="1"/>
  <c r="AR90" i="1"/>
  <c r="AR197" i="1"/>
  <c r="AR426" i="1"/>
  <c r="AW426" i="1"/>
  <c r="AR412" i="1"/>
  <c r="AR394" i="1"/>
  <c r="AW279" i="1"/>
  <c r="AR279" i="1"/>
  <c r="AR323" i="1"/>
  <c r="AS524" i="1"/>
  <c r="AS314" i="1"/>
  <c r="AS46" i="1"/>
  <c r="AS219" i="1"/>
  <c r="AR167" i="1"/>
  <c r="AW167" i="1"/>
  <c r="AS523" i="1"/>
  <c r="AS216" i="1"/>
  <c r="AR362" i="1"/>
  <c r="AW362" i="1"/>
  <c r="AS364" i="1"/>
  <c r="AW378" i="1"/>
  <c r="AR378" i="1"/>
  <c r="AR184" i="1"/>
  <c r="AW327" i="1"/>
  <c r="AS246" i="1"/>
  <c r="AS311" i="1"/>
  <c r="AS422" i="1"/>
  <c r="AR56" i="1"/>
  <c r="AW56" i="1"/>
  <c r="AS409" i="1"/>
  <c r="AW216" i="1"/>
  <c r="AR216" i="1"/>
  <c r="AR253" i="1"/>
  <c r="AS115" i="1"/>
  <c r="AR52" i="1"/>
  <c r="AR166" i="1"/>
  <c r="AS145" i="1"/>
  <c r="AR186" i="1"/>
  <c r="AW186" i="1"/>
  <c r="AR228" i="1"/>
  <c r="AS38" i="1"/>
  <c r="AR366" i="1"/>
  <c r="AW249" i="1"/>
  <c r="AR249" i="1"/>
  <c r="AS391" i="1"/>
  <c r="AW382" i="1"/>
  <c r="AR382" i="1"/>
  <c r="AR329" i="1"/>
  <c r="AW329" i="1"/>
  <c r="AS509" i="1"/>
  <c r="AS483" i="1"/>
  <c r="AR507" i="1"/>
  <c r="AR272" i="1"/>
  <c r="AW272" i="1"/>
  <c r="AS317" i="1"/>
  <c r="AR398" i="1"/>
  <c r="AR237" i="1"/>
  <c r="AW237" i="1"/>
  <c r="AS390" i="1"/>
  <c r="AR140" i="1"/>
  <c r="AW140" i="1"/>
  <c r="AR248" i="1"/>
  <c r="AR309" i="1"/>
  <c r="AW309" i="1"/>
  <c r="AS62" i="1"/>
  <c r="AS290" i="1"/>
  <c r="AS134" i="1"/>
  <c r="AS271" i="1"/>
  <c r="AR181" i="1"/>
  <c r="AW294" i="1"/>
  <c r="AR294" i="1"/>
  <c r="AS165" i="1"/>
  <c r="AS460" i="1"/>
  <c r="AR233" i="1"/>
  <c r="AS70" i="1"/>
  <c r="AW45" i="1"/>
  <c r="AR45" i="1"/>
  <c r="AR132" i="1"/>
  <c r="AW132" i="1"/>
  <c r="AS499" i="1"/>
  <c r="AR263" i="1"/>
  <c r="AS348" i="1"/>
  <c r="AS253" i="1"/>
  <c r="AS457" i="1"/>
  <c r="AR406" i="1"/>
  <c r="AR105" i="1"/>
  <c r="AW105" i="1"/>
  <c r="AR169" i="1"/>
  <c r="AS199" i="1"/>
  <c r="AS122" i="1"/>
  <c r="AR529" i="1"/>
  <c r="AS428" i="1"/>
  <c r="AS157" i="1"/>
  <c r="AR258" i="1"/>
  <c r="AS424" i="1"/>
  <c r="AS141" i="1"/>
  <c r="AS110" i="1"/>
  <c r="AS125" i="1"/>
  <c r="AS48" i="1"/>
  <c r="AS333" i="1"/>
  <c r="AR303" i="1"/>
  <c r="AO24" i="1"/>
  <c r="AW33" i="1"/>
  <c r="AS465" i="1"/>
  <c r="AR359" i="1"/>
  <c r="AR380" i="1"/>
  <c r="AS288" i="1"/>
  <c r="AS393" i="1"/>
  <c r="AS446" i="1"/>
  <c r="AS202" i="1"/>
  <c r="AR113" i="1"/>
  <c r="AS312" i="1"/>
  <c r="AR444" i="1"/>
  <c r="AR322" i="1"/>
  <c r="AR351" i="1"/>
  <c r="AS442" i="1"/>
  <c r="AR368" i="1"/>
  <c r="AS326" i="1"/>
  <c r="AS185" i="1"/>
  <c r="AS81" i="1"/>
  <c r="AR443" i="1"/>
  <c r="AS357" i="1"/>
  <c r="AS382" i="1"/>
  <c r="AR513" i="1"/>
  <c r="AS41" i="1"/>
  <c r="AR267" i="1"/>
  <c r="AR278" i="1"/>
  <c r="AR84" i="1"/>
  <c r="AS239" i="1"/>
  <c r="AS355" i="1"/>
  <c r="AR434" i="1"/>
  <c r="AS201" i="1"/>
  <c r="AR82" i="1"/>
  <c r="AR174" i="1"/>
  <c r="AR486" i="1"/>
  <c r="AR77" i="1"/>
  <c r="AR135" i="1"/>
  <c r="AS475" i="1"/>
  <c r="AS379" i="1"/>
  <c r="AS221" i="1"/>
  <c r="AR275" i="1"/>
  <c r="AS43" i="1"/>
  <c r="AR377" i="1"/>
  <c r="AR479" i="1"/>
  <c r="AS129" i="1"/>
  <c r="AS402" i="1"/>
  <c r="AR335" i="1"/>
  <c r="AS376" i="1"/>
  <c r="AS86" i="1"/>
  <c r="AR193" i="1"/>
  <c r="AS454" i="1"/>
  <c r="AR172" i="1"/>
  <c r="AR100" i="1"/>
  <c r="AS120" i="1"/>
  <c r="AS102" i="1"/>
  <c r="AS262" i="1"/>
  <c r="AS489" i="1"/>
  <c r="AS113" i="1"/>
  <c r="AS175" i="1"/>
  <c r="AR463" i="1"/>
  <c r="AR491" i="1"/>
  <c r="AS452" i="1"/>
  <c r="AS287" i="1"/>
  <c r="AS263" i="1"/>
  <c r="AR235" i="1"/>
  <c r="AR296" i="1"/>
  <c r="AR37" i="1"/>
  <c r="AS128" i="1"/>
  <c r="AR338" i="1"/>
  <c r="AR154" i="1"/>
  <c r="AS236" i="1"/>
  <c r="AR515" i="1"/>
  <c r="AS512" i="1"/>
  <c r="AS502" i="1"/>
  <c r="AS215" i="1"/>
  <c r="AS173" i="1"/>
  <c r="AS429" i="1"/>
  <c r="AR328" i="1"/>
  <c r="AS399" i="1"/>
  <c r="AS142" i="1"/>
  <c r="AR516" i="1"/>
  <c r="AS400" i="1"/>
  <c r="AS99" i="1"/>
  <c r="AR200" i="1"/>
  <c r="AS186" i="1"/>
  <c r="AS60" i="1"/>
  <c r="AR260" i="1"/>
  <c r="AS478" i="1"/>
  <c r="AS458" i="1"/>
  <c r="AS286" i="1"/>
  <c r="AR330" i="1"/>
  <c r="AS306" i="1"/>
  <c r="AR425" i="1"/>
  <c r="AR471" i="1"/>
  <c r="AS191" i="1"/>
  <c r="AR293" i="1"/>
  <c r="AS356" i="1"/>
  <c r="AS423" i="1"/>
  <c r="AR317" i="1"/>
  <c r="AS301" i="1"/>
  <c r="AS501" i="1"/>
  <c r="AS519" i="1"/>
  <c r="AS106" i="1"/>
  <c r="AR298" i="1"/>
  <c r="AR66" i="1"/>
  <c r="AS334" i="1"/>
  <c r="AR95" i="1"/>
  <c r="AS75" i="1"/>
  <c r="AR389" i="1"/>
  <c r="AR478" i="1"/>
  <c r="AR306" i="1"/>
  <c r="AS425" i="1"/>
  <c r="AS87" i="1"/>
  <c r="AR301" i="1"/>
  <c r="AR215" i="1"/>
  <c r="AS392" i="1"/>
  <c r="AS285" i="1"/>
  <c r="AS529" i="1"/>
  <c r="AR108" i="1"/>
  <c r="AR319" i="1"/>
  <c r="AR47" i="1"/>
  <c r="AS324" i="1"/>
  <c r="AS259" i="1"/>
  <c r="AS44" i="1"/>
  <c r="AS195" i="1"/>
  <c r="AS56" i="1"/>
  <c r="AR310" i="1"/>
  <c r="AS98" i="1"/>
  <c r="AR373" i="1"/>
  <c r="AS436" i="1"/>
  <c r="AR158" i="1"/>
  <c r="AS72" i="1"/>
  <c r="AS213" i="1"/>
  <c r="AS79" i="1"/>
  <c r="AS335" i="1"/>
  <c r="AR442" i="1"/>
  <c r="AS471" i="1"/>
  <c r="AR379" i="1"/>
  <c r="AS394" i="1"/>
  <c r="AS370" i="1"/>
  <c r="AR355" i="1"/>
  <c r="AR34" i="1"/>
  <c r="AS510" i="1"/>
  <c r="AR508" i="1"/>
  <c r="AS204" i="1"/>
  <c r="AR417" i="1"/>
  <c r="AR257" i="1"/>
  <c r="AS427" i="1"/>
  <c r="AR399" i="1"/>
  <c r="AS433" i="1"/>
  <c r="AS516" i="1"/>
  <c r="AR402" i="1"/>
  <c r="AS492" i="1"/>
  <c r="AR97" i="1"/>
  <c r="AR504" i="1"/>
  <c r="AS303" i="1"/>
  <c r="AR327" i="1"/>
  <c r="AR376" i="1"/>
  <c r="AR170" i="1"/>
  <c r="AS104" i="1"/>
  <c r="AR36" i="1"/>
  <c r="AR494" i="1"/>
  <c r="AR80" i="1"/>
  <c r="AS297" i="1"/>
  <c r="AS474" i="1"/>
  <c r="AS90" i="1"/>
  <c r="AS235" i="1"/>
  <c r="AR384" i="1"/>
  <c r="AR33" i="1"/>
  <c r="AS37" i="1"/>
  <c r="AS78" i="1"/>
  <c r="AS154" i="1"/>
  <c r="AS284" i="1"/>
  <c r="AS515" i="1"/>
  <c r="AR291" i="1"/>
  <c r="AS226" i="1"/>
  <c r="AM24" i="1"/>
  <c r="AR164" i="1"/>
  <c r="AR499" i="1"/>
  <c r="AR106" i="1"/>
  <c r="AS325" i="1"/>
  <c r="AR53" i="1"/>
  <c r="AR498" i="1"/>
  <c r="AS66" i="1"/>
  <c r="AS255" i="1"/>
  <c r="AS476" i="1"/>
  <c r="AR212" i="1"/>
  <c r="AR393" i="1"/>
  <c r="AS431" i="1"/>
  <c r="AR510" i="1"/>
  <c r="AR387" i="1"/>
  <c r="AR420" i="1"/>
  <c r="AR500" i="1"/>
  <c r="AS504" i="1"/>
  <c r="AR39" i="1"/>
  <c r="AS344" i="1"/>
  <c r="AS506" i="1"/>
  <c r="AS389" i="1"/>
  <c r="AS36" i="1"/>
  <c r="AR244" i="1"/>
  <c r="AR256" i="1"/>
  <c r="AS322" i="1"/>
  <c r="AR404" i="1"/>
  <c r="AS77" i="1"/>
  <c r="AR251" i="1"/>
  <c r="AS383" i="1"/>
  <c r="AS384" i="1"/>
  <c r="AS33" i="1"/>
  <c r="AS397" i="1"/>
  <c r="AS449" i="1"/>
  <c r="AR514" i="1"/>
  <c r="AS385" i="1"/>
  <c r="AR282" i="1"/>
  <c r="AS92" i="1"/>
  <c r="AS410" i="1"/>
  <c r="AR238" i="1"/>
  <c r="AR502" i="1"/>
  <c r="AM27" i="1"/>
  <c r="AS32" i="1" s="1"/>
  <c r="AS248" i="1"/>
  <c r="AS164" i="1"/>
  <c r="AS68" i="1"/>
  <c r="AR229" i="1"/>
  <c r="AR396" i="1"/>
  <c r="AR365" i="1"/>
  <c r="AS387" i="1"/>
  <c r="AR241" i="1"/>
  <c r="AR142" i="1"/>
  <c r="AS178" i="1"/>
  <c r="AS318" i="1"/>
  <c r="AR492" i="1"/>
  <c r="AS323" i="1"/>
  <c r="AR300" i="1"/>
  <c r="AR156" i="1"/>
  <c r="AS403" i="1"/>
  <c r="AS39" i="1"/>
  <c r="AR277" i="1"/>
  <c r="AR363" i="1"/>
  <c r="AS205" i="1"/>
  <c r="AS316" i="1"/>
  <c r="AS517" i="1"/>
  <c r="AS247" i="1"/>
  <c r="AS89" i="1"/>
  <c r="AS188" i="1"/>
  <c r="AS222" i="1"/>
  <c r="AS159" i="1"/>
  <c r="AR144" i="1"/>
  <c r="AS372" i="1"/>
  <c r="AR117" i="1"/>
  <c r="AS295" i="1"/>
  <c r="AS313" i="1"/>
  <c r="AR449" i="1"/>
  <c r="AS282" i="1"/>
  <c r="AS495" i="1"/>
  <c r="AS210" i="1"/>
  <c r="AS238" i="1"/>
  <c r="AS526" i="1"/>
  <c r="AS150" i="1"/>
  <c r="AS240" i="1"/>
  <c r="AR138" i="1"/>
  <c r="AS93" i="1"/>
  <c r="AS208" i="1"/>
  <c r="AS513" i="1"/>
  <c r="AR481" i="1"/>
  <c r="AR255" i="1"/>
  <c r="AS365" i="1"/>
  <c r="AS279" i="1"/>
  <c r="AR219" i="1"/>
  <c r="AS182" i="1"/>
  <c r="AR168" i="1"/>
  <c r="AS265" i="1"/>
  <c r="AS485" i="1"/>
  <c r="AS456" i="1"/>
  <c r="AR318" i="1"/>
  <c r="AS464" i="1"/>
  <c r="AR42" i="1"/>
  <c r="AS414" i="1"/>
  <c r="AS61" i="1"/>
  <c r="AR403" i="1"/>
  <c r="AS172" i="1"/>
  <c r="AR344" i="1"/>
  <c r="AR65" i="1"/>
  <c r="AS155" i="1"/>
  <c r="AS453" i="1"/>
  <c r="AR246" i="1"/>
  <c r="AS124" i="1"/>
  <c r="AS329" i="1"/>
  <c r="AR242" i="1"/>
  <c r="AR104" i="1"/>
  <c r="AR383" i="1"/>
  <c r="AS339" i="1"/>
  <c r="AR422" i="1"/>
  <c r="AS243" i="1"/>
  <c r="AR345" i="1"/>
  <c r="AR397" i="1"/>
  <c r="AR183" i="1"/>
  <c r="AR304" i="1"/>
  <c r="AR401" i="1"/>
  <c r="AR224" i="1"/>
  <c r="AR490" i="1"/>
  <c r="AS147" i="1"/>
  <c r="AS138" i="1"/>
  <c r="AR299" i="1"/>
  <c r="AS234" i="1"/>
  <c r="AS83" i="1"/>
  <c r="AR390" i="1"/>
  <c r="AR325" i="1"/>
  <c r="AS380" i="1"/>
  <c r="AR423" i="1"/>
  <c r="AR467" i="1"/>
  <c r="AR137" i="1"/>
  <c r="AR176" i="1"/>
  <c r="AR173" i="1"/>
  <c r="AR239" i="1"/>
  <c r="AS132" i="1"/>
  <c r="AR162" i="1"/>
  <c r="AS275" i="1"/>
  <c r="AS112" i="1"/>
  <c r="AS342" i="1"/>
  <c r="AR182" i="1"/>
  <c r="AS168" i="1"/>
  <c r="AS52" i="1"/>
  <c r="AR375" i="1"/>
  <c r="AR408" i="1"/>
  <c r="AS525" i="1"/>
  <c r="AS294" i="1"/>
  <c r="AS131" i="1"/>
  <c r="AS378" i="1"/>
  <c r="AR214" i="1"/>
  <c r="AS42" i="1"/>
  <c r="AS455" i="1"/>
  <c r="AS283" i="1"/>
  <c r="AR469" i="1"/>
  <c r="AR315" i="1"/>
  <c r="AR520" i="1"/>
  <c r="AR114" i="1"/>
  <c r="AS101" i="1"/>
  <c r="AS371" i="1"/>
  <c r="AR122" i="1"/>
  <c r="AR281" i="1"/>
  <c r="AS65" i="1"/>
  <c r="AS487" i="1"/>
  <c r="AS88" i="1"/>
  <c r="AS463" i="1"/>
  <c r="AR124" i="1"/>
  <c r="AS292" i="1"/>
  <c r="AR509" i="1"/>
  <c r="AR418" i="1"/>
  <c r="AR247" i="1"/>
  <c r="AS197" i="1"/>
  <c r="AR428" i="1"/>
  <c r="AS443" i="1"/>
  <c r="AS480" i="1"/>
  <c r="AS305" i="1"/>
  <c r="AR308" i="1"/>
  <c r="AS100" i="1"/>
  <c r="AU99" i="1" s="1"/>
  <c r="AV99" i="1" s="1"/>
  <c r="AS511" i="1"/>
  <c r="AR83" i="1"/>
  <c r="AS349" i="1"/>
  <c r="AS183" i="1"/>
  <c r="AR119" i="1"/>
  <c r="AS522" i="1"/>
  <c r="AS401" i="1"/>
  <c r="AS435" i="1"/>
  <c r="AS84" i="1"/>
  <c r="AR276" i="1"/>
  <c r="AS307" i="1"/>
  <c r="AR321" i="1"/>
  <c r="AS59" i="1"/>
  <c r="AR331" i="1"/>
  <c r="AS413" i="1"/>
  <c r="AS350" i="1"/>
  <c r="AS143" i="1"/>
  <c r="AS166" i="1"/>
  <c r="AS229" i="1"/>
  <c r="AS299" i="1"/>
  <c r="AR245" i="1"/>
  <c r="AS362" i="1"/>
  <c r="AR458" i="1"/>
  <c r="AR262" i="1"/>
  <c r="AR93" i="1"/>
  <c r="AS176" i="1"/>
  <c r="AS58" i="1"/>
  <c r="AR392" i="1"/>
  <c r="AR220" i="1"/>
  <c r="AS57" i="1"/>
  <c r="AS496" i="1"/>
  <c r="AS340" i="1"/>
  <c r="AR192" i="1"/>
  <c r="AR395" i="1"/>
  <c r="AR324" i="1"/>
  <c r="AS228" i="1"/>
  <c r="AS116" i="1"/>
  <c r="AR149" i="1"/>
  <c r="AS250" i="1"/>
  <c r="AS527" i="1"/>
  <c r="AR46" i="1"/>
  <c r="AS237" i="1"/>
  <c r="AS374" i="1"/>
  <c r="AS327" i="1"/>
  <c r="AS170" i="1"/>
  <c r="AR519" i="1"/>
  <c r="AS174" i="1"/>
  <c r="AS486" i="1"/>
  <c r="AS491" i="1"/>
  <c r="AS353" i="1"/>
  <c r="AS418" i="1"/>
  <c r="AR107" i="1"/>
  <c r="AR141" i="1"/>
  <c r="AS484" i="1"/>
  <c r="AS462" i="1"/>
  <c r="AS308" i="1"/>
  <c r="AR440" i="1"/>
  <c r="AR96" i="1"/>
  <c r="AR313" i="1"/>
  <c r="AS373" i="1"/>
  <c r="AR152" i="1"/>
  <c r="AS276" i="1"/>
  <c r="AR151" i="1"/>
  <c r="AR386" i="1"/>
  <c r="AR470" i="1"/>
  <c r="AS331" i="1"/>
  <c r="AR413" i="1"/>
  <c r="AS291" i="1"/>
  <c r="AS198" i="1"/>
  <c r="AR350" i="1"/>
  <c r="AS190" i="1"/>
  <c r="AR72" i="1"/>
  <c r="AR38" i="1"/>
  <c r="AW288" i="1" l="1"/>
  <c r="AW77" i="1"/>
  <c r="AW75" i="1"/>
  <c r="AW454" i="1"/>
  <c r="AW71" i="1"/>
  <c r="AW339" i="1"/>
  <c r="AW228" i="1"/>
  <c r="AW376" i="1"/>
  <c r="AW460" i="1"/>
  <c r="AW202" i="1"/>
  <c r="AW195" i="1"/>
  <c r="AW310" i="1"/>
  <c r="AW509" i="1"/>
  <c r="AW430" i="1"/>
  <c r="AW374" i="1"/>
  <c r="AW488" i="1"/>
  <c r="AW199" i="1"/>
  <c r="AW343" i="1"/>
  <c r="AW157" i="1"/>
  <c r="AW456" i="1"/>
  <c r="AW147" i="1"/>
  <c r="AW494" i="1"/>
  <c r="AW393" i="1"/>
  <c r="AW462" i="1"/>
  <c r="AW333" i="1"/>
  <c r="AW410" i="1"/>
  <c r="AW44" i="1"/>
  <c r="AW293" i="1"/>
  <c r="AW401" i="1"/>
  <c r="AW60" i="1"/>
  <c r="AW412" i="1"/>
  <c r="AW129" i="1"/>
  <c r="AW403" i="1"/>
  <c r="AW474" i="1"/>
  <c r="AW308" i="1"/>
  <c r="AW370" i="1"/>
  <c r="AW69" i="1"/>
  <c r="AW87" i="1"/>
  <c r="AW135" i="1"/>
  <c r="AW213" i="1"/>
  <c r="AW392" i="1"/>
  <c r="AW104" i="1"/>
  <c r="AW52" i="1"/>
  <c r="AW163" i="1"/>
  <c r="AW158" i="1"/>
  <c r="AW78" i="1"/>
  <c r="AW130" i="1"/>
  <c r="AW298" i="1"/>
  <c r="AW118" i="1"/>
  <c r="AW404" i="1"/>
  <c r="AW361" i="1"/>
  <c r="AW181" i="1"/>
  <c r="AW84" i="1"/>
  <c r="AW466" i="1"/>
  <c r="AW514" i="1"/>
  <c r="AW197" i="1"/>
  <c r="AW170" i="1"/>
  <c r="AW184" i="1"/>
  <c r="AW495" i="1"/>
  <c r="AW169" i="1"/>
  <c r="AW126" i="1"/>
  <c r="AW305" i="1"/>
  <c r="AW388" i="1"/>
  <c r="AW57" i="1"/>
  <c r="AW394" i="1"/>
  <c r="AW416" i="1"/>
  <c r="AW161" i="1"/>
  <c r="AW180" i="1"/>
  <c r="AW80" i="1"/>
  <c r="AW511" i="1"/>
  <c r="AW340" i="1"/>
  <c r="AW264" i="1"/>
  <c r="AW373" i="1"/>
  <c r="AW178" i="1"/>
  <c r="AW89" i="1"/>
  <c r="AW241" i="1"/>
  <c r="AW283" i="1"/>
  <c r="AW325" i="1"/>
  <c r="AW338" i="1"/>
  <c r="AW116" i="1"/>
  <c r="AW510" i="1"/>
  <c r="AW136" i="1"/>
  <c r="AW326" i="1"/>
  <c r="AW166" i="1"/>
  <c r="AW291" i="1"/>
  <c r="AW417" i="1"/>
  <c r="AW312" i="1"/>
  <c r="AW419" i="1"/>
  <c r="AW210" i="1"/>
  <c r="AW235" i="1"/>
  <c r="AW323" i="1"/>
  <c r="AW341" i="1"/>
  <c r="AW206" i="1"/>
  <c r="AW152" i="1"/>
  <c r="AW311" i="1"/>
  <c r="AW174" i="1"/>
  <c r="AW85" i="1"/>
  <c r="AW315" i="1"/>
  <c r="AW406" i="1"/>
  <c r="AW112" i="1"/>
  <c r="AW477" i="1"/>
  <c r="AW290" i="1"/>
  <c r="AW196" i="1"/>
  <c r="AW268" i="1"/>
  <c r="AW146" i="1"/>
  <c r="AW262" i="1"/>
  <c r="AW520" i="1"/>
  <c r="AW236" i="1"/>
  <c r="AW458" i="1"/>
  <c r="AW76" i="1"/>
  <c r="AW49" i="1"/>
  <c r="AW263" i="1"/>
  <c r="AR32" i="1"/>
  <c r="AO27" i="1"/>
  <c r="AW32" i="1" s="1"/>
  <c r="AW139" i="1"/>
  <c r="AW467" i="1"/>
  <c r="AW432" i="1"/>
  <c r="AW424" i="1"/>
  <c r="AW399" i="1"/>
  <c r="AW230" i="1"/>
  <c r="AW505" i="1"/>
  <c r="AW198" i="1"/>
  <c r="AW337" i="1"/>
  <c r="AW385" i="1"/>
  <c r="AW73" i="1"/>
  <c r="AW119" i="1"/>
  <c r="AW459" i="1"/>
  <c r="AW189" i="1"/>
  <c r="AW518" i="1"/>
  <c r="AW275" i="1"/>
  <c r="AW92" i="1"/>
  <c r="AW375" i="1"/>
  <c r="AW137" i="1"/>
  <c r="AW517" i="1"/>
  <c r="AW124" i="1"/>
  <c r="AW525" i="1"/>
  <c r="AW322" i="1"/>
  <c r="AW88" i="1"/>
  <c r="AW172" i="1"/>
  <c r="AW42" i="1"/>
  <c r="AW507" i="1"/>
  <c r="AW491" i="1"/>
  <c r="AW138" i="1"/>
  <c r="AW90" i="1"/>
  <c r="AW58" i="1"/>
  <c r="AW304" i="1"/>
  <c r="AW365" i="1"/>
  <c r="AW342" i="1"/>
  <c r="AW192" i="1"/>
  <c r="AW145" i="1"/>
  <c r="AW227" i="1"/>
  <c r="AW487" i="1"/>
  <c r="AW247" i="1"/>
  <c r="AW265" i="1"/>
  <c r="AW481" i="1"/>
  <c r="AW445" i="1"/>
  <c r="AW191" i="1"/>
  <c r="AW243" i="1"/>
  <c r="AW377" i="1"/>
  <c r="AW182" i="1"/>
  <c r="AW303" i="1"/>
  <c r="AW63" i="1"/>
  <c r="AW175" i="1"/>
  <c r="AW70" i="1"/>
  <c r="AW248" i="1"/>
  <c r="AW372" i="1"/>
  <c r="AW66" i="1"/>
  <c r="AW321" i="1"/>
  <c r="AW407" i="1"/>
  <c r="AW269" i="1"/>
  <c r="AW353" i="1"/>
  <c r="AW379" i="1"/>
  <c r="AW328" i="1"/>
  <c r="AW131" i="1"/>
  <c r="AW349" i="1"/>
  <c r="AW423" i="1"/>
  <c r="AW421" i="1"/>
  <c r="AW289" i="1"/>
  <c r="AW307" i="1"/>
  <c r="AW103" i="1"/>
  <c r="AW485" i="1"/>
  <c r="AW529" i="1"/>
  <c r="AW299" i="1"/>
  <c r="AW396" i="1"/>
  <c r="AW508" i="1"/>
  <c r="AW162" i="1"/>
  <c r="AW168" i="1"/>
  <c r="AW350" i="1"/>
  <c r="AW527" i="1"/>
  <c r="AW358" i="1"/>
  <c r="AW185" i="1"/>
  <c r="AW411" i="1"/>
  <c r="AW387" i="1"/>
  <c r="AW133" i="1"/>
  <c r="AW330" i="1"/>
  <c r="AW242" i="1"/>
  <c r="AW444" i="1"/>
  <c r="AW381" i="1"/>
  <c r="AW276" i="1"/>
  <c r="AW313" i="1"/>
  <c r="AW366" i="1"/>
  <c r="AW267" i="1"/>
  <c r="AW473" i="1"/>
  <c r="AW301" i="1"/>
  <c r="AW352" i="1"/>
  <c r="AW41" i="1"/>
  <c r="AW512" i="1"/>
  <c r="AW209" i="1"/>
  <c r="AW297" i="1"/>
  <c r="AW117" i="1"/>
  <c r="AW151" i="1"/>
  <c r="AW109" i="1"/>
  <c r="AW39" i="1"/>
  <c r="AW35" i="1"/>
  <c r="AW497" i="1"/>
  <c r="AW113" i="1"/>
  <c r="AW493" i="1"/>
  <c r="AW220" i="1"/>
  <c r="AW498" i="1"/>
  <c r="AW165" i="1"/>
  <c r="AW306" i="1"/>
  <c r="AW233" i="1"/>
  <c r="AW218" i="1"/>
  <c r="AW193" i="1"/>
  <c r="AW239" i="1"/>
  <c r="AW320" i="1"/>
  <c r="AW501" i="1"/>
  <c r="AW471" i="1"/>
  <c r="AW62" i="1"/>
  <c r="AW383" i="1"/>
  <c r="AW205" i="1"/>
  <c r="AW513" i="1"/>
  <c r="AW316" i="1"/>
  <c r="AW335" i="1"/>
  <c r="AW240" i="1"/>
  <c r="AW448" i="1"/>
  <c r="AW431" i="1"/>
  <c r="AW215" i="1"/>
  <c r="AW398" i="1"/>
  <c r="AW440" i="1"/>
  <c r="AW287" i="1"/>
  <c r="AW134" i="1"/>
  <c r="AU120" i="1"/>
  <c r="AU109" i="1"/>
  <c r="AV109" i="1" s="1"/>
  <c r="AU95" i="1"/>
  <c r="AV95" i="1" s="1"/>
  <c r="AU122" i="1"/>
  <c r="AU111" i="1"/>
  <c r="AV111" i="1" s="1"/>
  <c r="AU102" i="1"/>
  <c r="AV102" i="1" s="1"/>
  <c r="AU106" i="1"/>
  <c r="AV106" i="1" s="1"/>
  <c r="AU125" i="1"/>
  <c r="AU98" i="1"/>
  <c r="AV98" i="1" s="1"/>
  <c r="AU108" i="1"/>
  <c r="AV108" i="1" s="1"/>
  <c r="AU115" i="1"/>
  <c r="AU123" i="1"/>
  <c r="AU126" i="1"/>
  <c r="AU117" i="1"/>
  <c r="AU112" i="1"/>
  <c r="AV112" i="1" s="1"/>
  <c r="AU100" i="1"/>
  <c r="AV100" i="1" s="1"/>
  <c r="AU103" i="1"/>
  <c r="AV103" i="1" s="1"/>
  <c r="AU118" i="1"/>
  <c r="AU97" i="1"/>
  <c r="AU121" i="1"/>
  <c r="AU128" i="1"/>
  <c r="AU96" i="1"/>
  <c r="AV96" i="1" s="1"/>
  <c r="AU105" i="1"/>
  <c r="AV105" i="1" s="1"/>
  <c r="AU127" i="1"/>
  <c r="AU110" i="1"/>
  <c r="AV110" i="1" s="1"/>
  <c r="AU101" i="1"/>
  <c r="AV101" i="1" s="1"/>
  <c r="AU119" i="1"/>
  <c r="AU113" i="1"/>
  <c r="AU116" i="1"/>
  <c r="AU124" i="1"/>
  <c r="AU107" i="1"/>
  <c r="AV107" i="1" s="1"/>
  <c r="AU104" i="1"/>
  <c r="AV104" i="1" s="1"/>
  <c r="AU114" i="1"/>
  <c r="B458" i="1"/>
  <c r="Q20" i="1"/>
  <c r="P20" i="1"/>
  <c r="J20" i="1"/>
  <c r="N20" i="1" s="1"/>
  <c r="V17" i="1"/>
  <c r="G17" i="1"/>
  <c r="Q17" i="1" s="1"/>
  <c r="AV97" i="1" l="1"/>
  <c r="AQ94" i="1"/>
  <c r="O20" i="1"/>
  <c r="AA20" i="1" s="1"/>
  <c r="P17" i="1"/>
  <c r="N17" i="1"/>
  <c r="O17" i="1"/>
  <c r="X17" i="1" l="1"/>
  <c r="X20" i="1"/>
  <c r="Y20" i="1"/>
  <c r="Z20" i="1"/>
  <c r="AA17" i="1"/>
  <c r="Z17" i="1"/>
  <c r="Y17" i="1"/>
  <c r="AT51" i="1"/>
  <c r="AT56" i="1"/>
  <c r="AT46" i="1"/>
  <c r="AT58" i="1"/>
  <c r="AT54" i="1"/>
  <c r="AT52" i="1"/>
  <c r="AT50" i="1"/>
  <c r="AT48" i="1"/>
  <c r="AT44" i="1"/>
  <c r="AT62" i="1"/>
  <c r="AU44" i="1"/>
  <c r="AV44" i="1" s="1"/>
  <c r="AT42" i="1"/>
  <c r="AT60" i="1"/>
  <c r="AK17" i="1" l="1"/>
  <c r="AI20" i="1"/>
  <c r="AJ20" i="1"/>
  <c r="AK20" i="1"/>
  <c r="AH20" i="1"/>
  <c r="AJ17" i="1"/>
  <c r="AI17" i="1"/>
  <c r="AH17" i="1"/>
  <c r="AT36" i="1"/>
  <c r="AT43" i="1"/>
  <c r="AU50" i="1"/>
  <c r="AV50" i="1" s="1"/>
  <c r="AT53" i="1"/>
  <c r="AT67" i="1"/>
  <c r="AU59" i="1"/>
  <c r="AV59" i="1" s="1"/>
  <c r="AT61" i="1"/>
  <c r="AT78" i="1"/>
  <c r="AU45" i="1"/>
  <c r="AV45" i="1" s="1"/>
  <c r="AT69" i="1"/>
  <c r="AU38" i="1"/>
  <c r="AV38" i="1" s="1"/>
  <c r="AT57" i="1"/>
  <c r="AT40" i="1"/>
  <c r="AT77" i="1"/>
  <c r="AT34" i="1"/>
  <c r="AT75" i="1"/>
  <c r="AU71" i="1"/>
  <c r="AV71" i="1" s="1"/>
  <c r="AT70" i="1"/>
  <c r="AU48" i="1"/>
  <c r="AV48" i="1" s="1"/>
  <c r="AU37" i="1"/>
  <c r="AV37" i="1" s="1"/>
  <c r="AT72" i="1"/>
  <c r="AT39" i="1"/>
  <c r="AT38" i="1"/>
  <c r="AU87" i="1"/>
  <c r="AV87" i="1" s="1"/>
  <c r="AT45" i="1"/>
  <c r="AT73" i="1"/>
  <c r="AU34" i="1"/>
  <c r="AV34" i="1" s="1"/>
  <c r="AT71" i="1"/>
  <c r="AU58" i="1"/>
  <c r="AV58" i="1" s="1"/>
  <c r="AU72" i="1"/>
  <c r="AV72" i="1" s="1"/>
  <c r="AT64" i="1"/>
  <c r="AT55" i="1"/>
  <c r="AU54" i="1"/>
  <c r="AV54" i="1" s="1"/>
  <c r="AT47" i="1"/>
  <c r="AU66" i="1"/>
  <c r="AV66" i="1" s="1"/>
  <c r="AT35" i="1"/>
  <c r="AT63" i="1"/>
  <c r="AU60" i="1"/>
  <c r="AV60" i="1" s="1"/>
  <c r="AU89" i="1"/>
  <c r="AV89" i="1" s="1"/>
  <c r="AU76" i="1"/>
  <c r="AV76" i="1" s="1"/>
  <c r="AU46" i="1"/>
  <c r="AV46" i="1" s="1"/>
  <c r="AU51" i="1"/>
  <c r="AV51" i="1" s="1"/>
  <c r="AU62" i="1"/>
  <c r="AV62" i="1" s="1"/>
  <c r="AT41" i="1"/>
  <c r="AT49" i="1"/>
  <c r="AU85" i="1"/>
  <c r="AV85" i="1" s="1"/>
  <c r="AT66" i="1"/>
  <c r="AU47" i="1"/>
  <c r="AV47" i="1" s="1"/>
  <c r="AT37" i="1"/>
  <c r="AT74" i="1"/>
  <c r="AU86" i="1"/>
  <c r="AV86" i="1" s="1"/>
  <c r="AT76" i="1"/>
  <c r="AT68" i="1"/>
  <c r="AU73" i="1"/>
  <c r="AV73" i="1" s="1"/>
  <c r="AT33" i="1"/>
  <c r="AU88" i="1"/>
  <c r="AV88" i="1" s="1"/>
  <c r="AU61" i="1"/>
  <c r="AV61" i="1" s="1"/>
  <c r="AU39" i="1"/>
  <c r="AV39" i="1" s="1"/>
  <c r="AU52" i="1"/>
  <c r="AV52" i="1" s="1"/>
  <c r="AT65" i="1"/>
  <c r="AU56" i="1"/>
  <c r="AV56" i="1" s="1"/>
  <c r="AU53" i="1"/>
  <c r="AV53" i="1" s="1"/>
  <c r="AU33" i="1"/>
  <c r="AV33" i="1" s="1"/>
  <c r="AT59" i="1"/>
  <c r="AM17" i="1" l="1"/>
  <c r="AO20" i="1" s="1"/>
  <c r="AO17" i="1"/>
  <c r="AM20" i="1"/>
  <c r="AU35" i="1"/>
  <c r="AV35" i="1" s="1"/>
  <c r="AU68" i="1"/>
  <c r="AV68" i="1" s="1"/>
  <c r="AU91" i="1"/>
  <c r="AV91" i="1" s="1"/>
  <c r="AU82" i="1"/>
  <c r="AV82" i="1" s="1"/>
  <c r="AU42" i="1"/>
  <c r="AV42" i="1" s="1"/>
  <c r="AU43" i="1"/>
  <c r="AV43" i="1" s="1"/>
  <c r="AU92" i="1"/>
  <c r="AV92" i="1" s="1"/>
  <c r="AU78" i="1"/>
  <c r="AV78" i="1" s="1"/>
  <c r="AU83" i="1"/>
  <c r="AU79" i="1"/>
  <c r="AV79" i="1" s="1"/>
  <c r="AU63" i="1"/>
  <c r="AV63" i="1" s="1"/>
  <c r="AU64" i="1"/>
  <c r="AV64" i="1" s="1"/>
  <c r="AU36" i="1"/>
  <c r="AV36" i="1" s="1"/>
  <c r="AU49" i="1"/>
  <c r="AV49" i="1" s="1"/>
  <c r="AU65" i="1"/>
  <c r="AV65" i="1" s="1"/>
  <c r="AU77" i="1"/>
  <c r="AV77" i="1" s="1"/>
  <c r="AU90" i="1"/>
  <c r="AV90" i="1" s="1"/>
  <c r="AU75" i="1"/>
  <c r="AV75" i="1" s="1"/>
  <c r="AU80" i="1"/>
  <c r="AV80" i="1" s="1"/>
  <c r="AU69" i="1"/>
  <c r="AV69" i="1" s="1"/>
  <c r="AU70" i="1"/>
  <c r="AV70" i="1" s="1"/>
  <c r="AU74" i="1"/>
  <c r="AV74" i="1" s="1"/>
  <c r="AU84" i="1"/>
  <c r="AU40" i="1"/>
  <c r="AV40" i="1" s="1"/>
  <c r="AU41" i="1"/>
  <c r="AV41" i="1" s="1"/>
  <c r="AU67" i="1"/>
  <c r="AV67" i="1" s="1"/>
  <c r="AU57" i="1"/>
  <c r="AV57" i="1" s="1"/>
  <c r="AU81" i="1"/>
  <c r="AV81" i="1" s="1"/>
  <c r="AU55" i="1"/>
  <c r="AV55" i="1" s="1"/>
  <c r="AV84" i="1" l="1"/>
  <c r="AV83" i="1"/>
  <c r="AR94" i="1"/>
  <c r="AW94" i="1"/>
  <c r="AS94" i="1"/>
  <c r="AU94" i="1" l="1"/>
  <c r="AV94" i="1" s="1"/>
  <c r="AU93" i="1"/>
  <c r="AV93" i="1" s="1"/>
</calcChain>
</file>

<file path=xl/sharedStrings.xml><?xml version="1.0" encoding="utf-8"?>
<sst xmlns="http://schemas.openxmlformats.org/spreadsheetml/2006/main" count="19590" uniqueCount="93">
  <si>
    <r>
      <t>反射損失</t>
    </r>
    <r>
      <rPr>
        <b/>
        <i/>
        <sz val="11"/>
        <rFont val="Times New Roman"/>
        <family val="1"/>
      </rPr>
      <t>20dB</t>
    </r>
    <r>
      <rPr>
        <b/>
        <i/>
        <sz val="11"/>
        <rFont val="ＭＳ Ｐゴシック"/>
        <family val="3"/>
        <charset val="128"/>
      </rPr>
      <t>（リップル</t>
    </r>
    <r>
      <rPr>
        <b/>
        <i/>
        <sz val="11"/>
        <rFont val="Times New Roman"/>
        <family val="1"/>
      </rPr>
      <t>0.044dB) VSWR:1.22(max)</t>
    </r>
    <r>
      <rPr>
        <b/>
        <i/>
        <sz val="11"/>
        <rFont val="ＭＳ Ｐゴシック"/>
        <family val="3"/>
        <charset val="128"/>
      </rPr>
      <t>　LPF</t>
    </r>
    <rPh sb="0" eb="2">
      <t>ハンシャ</t>
    </rPh>
    <rPh sb="2" eb="4">
      <t>ソンシツ</t>
    </rPh>
    <phoneticPr fontId="9"/>
  </si>
  <si>
    <t>ωs</t>
    <phoneticPr fontId="9"/>
  </si>
  <si>
    <t>As (dB)</t>
    <phoneticPr fontId="9"/>
  </si>
  <si>
    <t>L1</t>
    <phoneticPr fontId="9"/>
  </si>
  <si>
    <t>L2</t>
    <phoneticPr fontId="9"/>
  </si>
  <si>
    <t>C2</t>
    <phoneticPr fontId="9"/>
  </si>
  <si>
    <t>L3</t>
    <phoneticPr fontId="9"/>
  </si>
  <si>
    <t>C1</t>
    <phoneticPr fontId="9"/>
  </si>
  <si>
    <t>C3</t>
    <phoneticPr fontId="9"/>
  </si>
  <si>
    <t>ω</t>
    <phoneticPr fontId="1"/>
  </si>
  <si>
    <r>
      <rPr>
        <b/>
        <sz val="11"/>
        <color theme="1"/>
        <rFont val="游明朝"/>
        <family val="1"/>
        <charset val="128"/>
      </rPr>
      <t>減衰量</t>
    </r>
    <r>
      <rPr>
        <b/>
        <sz val="11"/>
        <color theme="1"/>
        <rFont val="Times New Roman"/>
        <family val="1"/>
      </rPr>
      <t>(dB)</t>
    </r>
    <rPh sb="0" eb="2">
      <t>ゲンスイ</t>
    </rPh>
    <rPh sb="2" eb="3">
      <t>リョウ</t>
    </rPh>
    <phoneticPr fontId="1"/>
  </si>
  <si>
    <t>C1(Re,Im)</t>
    <phoneticPr fontId="1"/>
  </si>
  <si>
    <t>C12(Re,Im)</t>
  </si>
  <si>
    <t>D12(Re,Im)</t>
  </si>
  <si>
    <t>C4(Re,Im)</t>
    <phoneticPr fontId="1"/>
  </si>
  <si>
    <t>D4(Re,Im)</t>
    <phoneticPr fontId="1"/>
  </si>
  <si>
    <r>
      <rPr>
        <b/>
        <sz val="11"/>
        <color theme="1"/>
        <rFont val="游ゴシック"/>
        <family val="3"/>
        <charset val="128"/>
      </rPr>
      <t>位相</t>
    </r>
    <r>
      <rPr>
        <b/>
        <sz val="11"/>
        <color theme="1"/>
        <rFont val="Times New Roman"/>
        <family val="1"/>
      </rPr>
      <t>(deg)</t>
    </r>
    <rPh sb="0" eb="2">
      <t>イソウ</t>
    </rPh>
    <phoneticPr fontId="1"/>
  </si>
  <si>
    <t>ATT(dB)</t>
    <phoneticPr fontId="1"/>
  </si>
  <si>
    <t>φ</t>
    <phoneticPr fontId="1"/>
  </si>
  <si>
    <t>τ1</t>
    <phoneticPr fontId="1"/>
  </si>
  <si>
    <r>
      <t>τ1</t>
    </r>
    <r>
      <rPr>
        <b/>
        <sz val="11"/>
        <color theme="1"/>
        <rFont val="Yu Gothic"/>
        <family val="1"/>
        <charset val="128"/>
      </rPr>
      <t>＿</t>
    </r>
    <r>
      <rPr>
        <b/>
        <sz val="11"/>
        <color theme="1"/>
        <rFont val="Times New Roman"/>
        <family val="1"/>
      </rPr>
      <t>Trim</t>
    </r>
    <phoneticPr fontId="1"/>
  </si>
  <si>
    <t>Frec</t>
    <phoneticPr fontId="9"/>
  </si>
  <si>
    <r>
      <t>Z</t>
    </r>
    <r>
      <rPr>
        <b/>
        <i/>
        <sz val="8"/>
        <rFont val="Times New Roman"/>
        <family val="1"/>
      </rPr>
      <t>0</t>
    </r>
    <phoneticPr fontId="9"/>
  </si>
  <si>
    <t>C3</t>
  </si>
  <si>
    <t>(MHz)</t>
    <phoneticPr fontId="9"/>
  </si>
  <si>
    <t>(Ω)</t>
    <phoneticPr fontId="9"/>
  </si>
  <si>
    <t>(PF)</t>
    <phoneticPr fontId="9"/>
  </si>
  <si>
    <t>(nH)</t>
  </si>
  <si>
    <t>Rl</t>
    <phoneticPr fontId="9"/>
  </si>
  <si>
    <t>L1</t>
  </si>
  <si>
    <t>L2</t>
  </si>
  <si>
    <t>C2</t>
    <phoneticPr fontId="1"/>
  </si>
  <si>
    <t>Zx</t>
    <phoneticPr fontId="9"/>
  </si>
  <si>
    <t>L1</t>
    <phoneticPr fontId="1"/>
  </si>
  <si>
    <t>(Ω)</t>
  </si>
  <si>
    <r>
      <t>3</t>
    </r>
    <r>
      <rPr>
        <b/>
        <sz val="12"/>
        <color theme="1"/>
        <rFont val="游明朝"/>
        <family val="1"/>
        <charset val="128"/>
      </rPr>
      <t>次連立チェビシェフ</t>
    </r>
    <r>
      <rPr>
        <b/>
        <sz val="12"/>
        <color theme="1"/>
        <rFont val="Times New Roman"/>
        <family val="1"/>
      </rPr>
      <t>LPF (</t>
    </r>
    <r>
      <rPr>
        <b/>
        <sz val="12"/>
        <color theme="1"/>
        <rFont val="游明朝"/>
        <family val="1"/>
        <charset val="128"/>
      </rPr>
      <t>数値計算法）</t>
    </r>
    <rPh sb="1" eb="2">
      <t>ジ</t>
    </rPh>
    <rPh sb="2" eb="4">
      <t>レンリツ</t>
    </rPh>
    <rPh sb="15" eb="17">
      <t>スウチ</t>
    </rPh>
    <rPh sb="17" eb="20">
      <t>ケイサンホウ</t>
    </rPh>
    <phoneticPr fontId="1"/>
  </si>
  <si>
    <r>
      <t>0dB</t>
    </r>
    <r>
      <rPr>
        <b/>
        <i/>
        <sz val="11"/>
        <rFont val="ＭＳ Ｐゴシック"/>
        <family val="3"/>
        <charset val="128"/>
      </rPr>
      <t>基準</t>
    </r>
    <rPh sb="3" eb="5">
      <t>キジュン</t>
    </rPh>
    <phoneticPr fontId="1"/>
  </si>
  <si>
    <t>ABS(Zin)</t>
    <phoneticPr fontId="1"/>
  </si>
  <si>
    <t>RL(Db)</t>
    <phoneticPr fontId="1"/>
  </si>
  <si>
    <t>RL(dB)</t>
    <phoneticPr fontId="1"/>
  </si>
  <si>
    <r>
      <rPr>
        <b/>
        <sz val="11"/>
        <rFont val="游明朝"/>
        <family val="1"/>
        <charset val="128"/>
      </rPr>
      <t>実定数（使用周波数と特性インピーダンスを入力すると自動計算する）</t>
    </r>
    <rPh sb="0" eb="1">
      <t>ジツ</t>
    </rPh>
    <rPh sb="1" eb="3">
      <t>テイスウ</t>
    </rPh>
    <rPh sb="4" eb="6">
      <t>シヨウ</t>
    </rPh>
    <rPh sb="6" eb="9">
      <t>シュウハスウ</t>
    </rPh>
    <rPh sb="10" eb="12">
      <t>トクセイ</t>
    </rPh>
    <rPh sb="20" eb="22">
      <t>ニュウリョク</t>
    </rPh>
    <rPh sb="25" eb="27">
      <t>ジドウ</t>
    </rPh>
    <rPh sb="27" eb="29">
      <t>ケイサン</t>
    </rPh>
    <phoneticPr fontId="9"/>
  </si>
  <si>
    <r>
      <rPr>
        <b/>
        <i/>
        <sz val="11"/>
        <rFont val="游明朝"/>
        <family val="1"/>
        <charset val="128"/>
      </rPr>
      <t>規格化定数（</t>
    </r>
    <r>
      <rPr>
        <b/>
        <i/>
        <sz val="11"/>
        <rFont val="Times New Roman"/>
        <family val="1"/>
      </rPr>
      <t>LC</t>
    </r>
    <r>
      <rPr>
        <b/>
        <i/>
        <sz val="11"/>
        <rFont val="游明朝"/>
        <family val="1"/>
        <charset val="128"/>
      </rPr>
      <t>値を図表からコピー、または任意の値を入力する）</t>
    </r>
    <rPh sb="0" eb="3">
      <t>キカクカ</t>
    </rPh>
    <rPh sb="3" eb="5">
      <t>テイスウ</t>
    </rPh>
    <rPh sb="8" eb="9">
      <t>アタイ</t>
    </rPh>
    <rPh sb="10" eb="12">
      <t>ヅヒョウ</t>
    </rPh>
    <rPh sb="21" eb="23">
      <t>ニンイ</t>
    </rPh>
    <rPh sb="24" eb="25">
      <t>アタイ</t>
    </rPh>
    <rPh sb="26" eb="28">
      <t>ニュウリョク</t>
    </rPh>
    <phoneticPr fontId="9"/>
  </si>
  <si>
    <r>
      <t>3</t>
    </r>
    <r>
      <rPr>
        <b/>
        <sz val="11"/>
        <rFont val="ＭＳ Ｐ明朝"/>
        <family val="1"/>
        <charset val="128"/>
      </rPr>
      <t>次連立チェビシェフ</t>
    </r>
    <r>
      <rPr>
        <b/>
        <sz val="11"/>
        <rFont val="Times New Roman"/>
        <family val="1"/>
      </rPr>
      <t>_</t>
    </r>
    <r>
      <rPr>
        <b/>
        <sz val="11"/>
        <rFont val="Yu Gothic"/>
        <family val="1"/>
        <charset val="128"/>
      </rPr>
      <t>集約表</t>
    </r>
    <rPh sb="1" eb="4">
      <t>ジレンリツ</t>
    </rPh>
    <rPh sb="11" eb="14">
      <t>シュウヤクヒョウ</t>
    </rPh>
    <phoneticPr fontId="1"/>
  </si>
  <si>
    <t>E12系列</t>
    <rPh sb="3" eb="5">
      <t>ケイレツ</t>
    </rPh>
    <phoneticPr fontId="1"/>
  </si>
  <si>
    <t>E24系列</t>
    <rPh sb="3" eb="5">
      <t>ケイレツ</t>
    </rPh>
    <phoneticPr fontId="1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</si>
  <si>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系列に丸めた場合の規格化定数</t>
    </r>
    <rPh sb="1" eb="3">
      <t>ケイレツ</t>
    </rPh>
    <rPh sb="4" eb="5">
      <t>マル</t>
    </rPh>
    <rPh sb="7" eb="9">
      <t>バアイ</t>
    </rPh>
    <rPh sb="10" eb="15">
      <t>キカクカテイスウ</t>
    </rPh>
    <phoneticPr fontId="9"/>
  </si>
  <si>
    <t>E系列変換</t>
    <rPh sb="1" eb="3">
      <t>ケイレツ</t>
    </rPh>
    <rPh sb="3" eb="5">
      <t>ヘンカン</t>
    </rPh>
    <phoneticPr fontId="1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</si>
  <si>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系列に丸めた場合の実定数</t>
    </r>
    <rPh sb="1" eb="3">
      <t>ケイレツ</t>
    </rPh>
    <rPh sb="4" eb="5">
      <t>マル</t>
    </rPh>
    <rPh sb="7" eb="9">
      <t>バアイ</t>
    </rPh>
    <rPh sb="10" eb="13">
      <t>ジツテイスウ</t>
    </rPh>
    <phoneticPr fontId="9"/>
  </si>
  <si>
    <t>from H.HOWE Jr. Stropline Circuit Design</t>
  </si>
  <si>
    <t>VSWR</t>
    <phoneticPr fontId="1"/>
  </si>
  <si>
    <t>As(dB)</t>
    <phoneticPr fontId="9"/>
  </si>
  <si>
    <t>RL:26dB</t>
    <phoneticPr fontId="1"/>
  </si>
  <si>
    <t>RL:14dB</t>
    <phoneticPr fontId="1"/>
  </si>
  <si>
    <t>Pie-Type</t>
    <phoneticPr fontId="1"/>
  </si>
  <si>
    <t>C1</t>
    <phoneticPr fontId="1"/>
  </si>
  <si>
    <t>L2</t>
    <phoneticPr fontId="1"/>
  </si>
  <si>
    <t>C3</t>
    <phoneticPr fontId="1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</si>
  <si>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系列に丸め処理</t>
    </r>
    <rPh sb="1" eb="3">
      <t>ケイレツ</t>
    </rPh>
    <rPh sb="4" eb="5">
      <t>マル</t>
    </rPh>
    <rPh sb="6" eb="8">
      <t>ショリ</t>
    </rPh>
    <phoneticPr fontId="9"/>
  </si>
  <si>
    <r>
      <rPr>
        <b/>
        <sz val="11"/>
        <color theme="1"/>
        <rFont val="Segoe UI Semilight"/>
        <family val="2"/>
      </rPr>
      <t>3</t>
    </r>
    <r>
      <rPr>
        <b/>
        <sz val="12"/>
        <rFont val="游明朝"/>
        <family val="1"/>
        <charset val="128"/>
      </rPr>
      <t>次連立チェビシェフフィルタ</t>
    </r>
    <r>
      <rPr>
        <b/>
        <sz val="12"/>
        <rFont val="Segoe UI Semilight"/>
        <family val="2"/>
      </rPr>
      <t>_</t>
    </r>
    <r>
      <rPr>
        <b/>
        <sz val="12"/>
        <rFont val="游明朝"/>
        <family val="1"/>
        <charset val="128"/>
      </rPr>
      <t>シミュレーション</t>
    </r>
    <rPh sb="1" eb="2">
      <t>ジ</t>
    </rPh>
    <rPh sb="2" eb="4">
      <t>レンリツ</t>
    </rPh>
    <phoneticPr fontId="9"/>
  </si>
  <si>
    <r>
      <t>3</t>
    </r>
    <r>
      <rPr>
        <b/>
        <sz val="11"/>
        <color indexed="8"/>
        <rFont val="ＭＳ Ｐ明朝"/>
        <family val="1"/>
        <charset val="128"/>
      </rPr>
      <t>次連立チェビシェフ</t>
    </r>
    <r>
      <rPr>
        <b/>
        <sz val="11"/>
        <color indexed="8"/>
        <rFont val="Times New Roman"/>
        <family val="1"/>
      </rPr>
      <t>LPF</t>
    </r>
    <rPh sb="1" eb="2">
      <t>ジ</t>
    </rPh>
    <rPh sb="2" eb="4">
      <t>レンリツ</t>
    </rPh>
    <phoneticPr fontId="9"/>
  </si>
  <si>
    <t>RL:31dB</t>
    <phoneticPr fontId="1"/>
  </si>
  <si>
    <t>RL:20dB</t>
  </si>
  <si>
    <t>規格化定数推奨値</t>
    <rPh sb="0" eb="3">
      <t>キカクカ</t>
    </rPh>
    <rPh sb="3" eb="5">
      <t>テイスウ</t>
    </rPh>
    <rPh sb="5" eb="8">
      <t>スイショウチ</t>
    </rPh>
    <phoneticPr fontId="1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</si>
  <si>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1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1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</si>
  <si>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2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1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</si>
  <si>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1</t>
    </r>
    <rPh sb="0" eb="1">
      <t>カ</t>
    </rPh>
    <rPh sb="2" eb="3">
      <t>ザン</t>
    </rPh>
    <rPh sb="3" eb="5">
      <t>ケッカ</t>
    </rPh>
    <phoneticPr fontId="1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</si>
  <si>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3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1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</si>
  <si>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2</t>
    </r>
    <rPh sb="0" eb="1">
      <t>カ</t>
    </rPh>
    <rPh sb="2" eb="3">
      <t>ザン</t>
    </rPh>
    <rPh sb="3" eb="5">
      <t>ケッカ</t>
    </rPh>
    <phoneticPr fontId="1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</si>
  <si>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4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1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</si>
  <si>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3</t>
    </r>
    <rPh sb="0" eb="1">
      <t>カ</t>
    </rPh>
    <rPh sb="2" eb="3">
      <t>ザン</t>
    </rPh>
    <rPh sb="3" eb="5">
      <t>ケッカ</t>
    </rPh>
    <phoneticPr fontId="1"/>
  </si>
  <si>
    <t>A1(Re,Im)</t>
  </si>
  <si>
    <t>B1(Re,Im)</t>
  </si>
  <si>
    <t>A2(Re,Im)</t>
  </si>
  <si>
    <t>B2(Re,Im)</t>
  </si>
  <si>
    <t>A12(Re,Im)</t>
  </si>
  <si>
    <t>B12(Re,Im)</t>
  </si>
  <si>
    <t>A3Re,Im)</t>
    <phoneticPr fontId="1"/>
  </si>
  <si>
    <t>B3(Re,Im)</t>
    <phoneticPr fontId="1"/>
  </si>
  <si>
    <t>A23(Re,Im)</t>
    <phoneticPr fontId="1"/>
  </si>
  <si>
    <t>B23(Re,Im)</t>
    <phoneticPr fontId="1"/>
  </si>
  <si>
    <t>A4(Re,Im)</t>
    <phoneticPr fontId="1"/>
  </si>
  <si>
    <t>B4Re,Im)</t>
    <phoneticPr fontId="1"/>
  </si>
  <si>
    <t>A34(Re,Im)</t>
    <phoneticPr fontId="1"/>
  </si>
  <si>
    <t>B34(Re,Im)</t>
    <phoneticPr fontId="1"/>
  </si>
  <si>
    <t>D1(Re,Im)</t>
  </si>
  <si>
    <t>C2(Re,Im)</t>
  </si>
  <si>
    <t>D2(Re,Im)</t>
  </si>
  <si>
    <t>C3(Re,Im)</t>
    <phoneticPr fontId="1"/>
  </si>
  <si>
    <t>D3(Re,Im)</t>
    <phoneticPr fontId="1"/>
  </si>
  <si>
    <t>C23(Re,Im)</t>
    <phoneticPr fontId="1"/>
  </si>
  <si>
    <t>D23(Re,Im)</t>
    <phoneticPr fontId="1"/>
  </si>
  <si>
    <t>C34(Re,Im)</t>
    <phoneticPr fontId="1"/>
  </si>
  <si>
    <t>D34(Re,Im)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</si>
</sst>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0000_);[Red]\(0.00000\)"/>
    <numFmt numFmtId="177" formatCode="0.00000_ "/>
    <numFmt numFmtId="178" formatCode="0.00_);[Red]\(0.00\)"/>
    <numFmt numFmtId="179" formatCode="0.00_ "/>
    <numFmt numFmtId="180" formatCode="0.0000_);[Red]\(0.0000\)"/>
    <numFmt numFmtId="181" formatCode="0.0000_ "/>
    <numFmt numFmtId="182" formatCode="0.0_ "/>
  </numFmts>
  <fonts count="42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color theme="1"/>
      <name val="Times New Roman"/>
      <family val="1"/>
    </font>
    <font>
      <b/>
      <sz val="12"/>
      <color theme="1"/>
      <name val="游明朝"/>
      <family val="1"/>
      <charset val="128"/>
    </font>
    <font>
      <b/>
      <sz val="11"/>
      <color theme="1"/>
      <name val="Times New Roman"/>
      <family val="1"/>
    </font>
    <font>
      <b/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i/>
      <sz val="11"/>
      <name val="ＭＳ Ｐゴシック"/>
      <family val="3"/>
      <charset val="128"/>
    </font>
    <font>
      <b/>
      <i/>
      <sz val="11"/>
      <name val="Times New Roman"/>
      <family val="1"/>
    </font>
    <font>
      <sz val="6"/>
      <name val="ＭＳ Ｐゴシック"/>
      <family val="3"/>
      <charset val="128"/>
    </font>
    <font>
      <b/>
      <i/>
      <sz val="11"/>
      <color theme="1"/>
      <name val="Segoe UI Symbol"/>
      <family val="2"/>
    </font>
    <font>
      <b/>
      <i/>
      <sz val="12"/>
      <color theme="1"/>
      <name val="Segoe UI Symbol"/>
      <family val="2"/>
    </font>
    <font>
      <b/>
      <sz val="11"/>
      <name val="Times New Roman"/>
      <family val="1"/>
    </font>
    <font>
      <b/>
      <i/>
      <sz val="11"/>
      <color theme="1"/>
      <name val="Times New Roman"/>
      <family val="1"/>
    </font>
    <font>
      <b/>
      <sz val="12"/>
      <color theme="1"/>
      <name val="Segoe UI Symbol"/>
      <family val="2"/>
    </font>
    <font>
      <b/>
      <sz val="11"/>
      <color theme="1"/>
      <name val="Segoe UI Symbol"/>
      <family val="2"/>
    </font>
    <font>
      <b/>
      <i/>
      <sz val="12"/>
      <color theme="1"/>
      <name val="Times New Roman"/>
      <family val="1"/>
    </font>
    <font>
      <b/>
      <sz val="11"/>
      <color theme="1"/>
      <name val="Segoe UI Semilight"/>
      <family val="2"/>
    </font>
    <font>
      <b/>
      <sz val="12"/>
      <color theme="1"/>
      <name val="Yu Gothic"/>
      <family val="3"/>
      <charset val="128"/>
    </font>
    <font>
      <b/>
      <sz val="11"/>
      <color theme="1"/>
      <name val="游明朝"/>
      <family val="1"/>
      <charset val="128"/>
    </font>
    <font>
      <b/>
      <sz val="11"/>
      <color theme="1"/>
      <name val="Times New Roman"/>
      <family val="1"/>
      <charset val="128"/>
    </font>
    <font>
      <sz val="11"/>
      <color theme="1"/>
      <name val="Times New Roman"/>
      <family val="1"/>
    </font>
    <font>
      <b/>
      <sz val="11"/>
      <color theme="1" tint="4.9989318521683403E-2"/>
      <name val="Times New Roman"/>
      <family val="1"/>
    </font>
    <font>
      <b/>
      <u/>
      <sz val="11"/>
      <name val="Times New Roman"/>
      <family val="1"/>
    </font>
    <font>
      <u/>
      <sz val="11"/>
      <color theme="1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</font>
    <font>
      <b/>
      <sz val="11"/>
      <name val="ＭＳ Ｐ明朝"/>
      <family val="1"/>
      <charset val="128"/>
    </font>
    <font>
      <b/>
      <sz val="11"/>
      <name val="Yu Gothic"/>
      <family val="3"/>
      <charset val="128"/>
    </font>
    <font>
      <b/>
      <sz val="11"/>
      <color theme="1"/>
      <name val="Yu Gothic"/>
      <family val="1"/>
      <charset val="128"/>
    </font>
    <font>
      <b/>
      <sz val="11"/>
      <name val="游明朝"/>
      <family val="1"/>
      <charset val="128"/>
    </font>
    <font>
      <b/>
      <sz val="11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b/>
      <i/>
      <sz val="8"/>
      <name val="Times New Roman"/>
      <family val="1"/>
    </font>
    <font>
      <b/>
      <i/>
      <sz val="11"/>
      <name val="游明朝"/>
      <family val="1"/>
      <charset val="128"/>
    </font>
    <font>
      <b/>
      <i/>
      <sz val="11"/>
      <name val="Times New Roman"/>
      <family val="1"/>
      <charset val="128"/>
    </font>
    <font>
      <b/>
      <sz val="11"/>
      <name val="Yu Gothic"/>
      <family val="1"/>
      <charset val="128"/>
    </font>
    <font>
      <b/>
      <sz val="11"/>
      <color theme="1" tint="4.9989318521683403E-2"/>
      <name val="游明朝"/>
      <family val="1"/>
      <charset val="128"/>
    </font>
    <font>
      <b/>
      <i/>
      <sz val="11"/>
      <name val="Yu Gothic"/>
      <family val="1"/>
      <charset val="128"/>
    </font>
    <font>
      <b/>
      <sz val="11"/>
      <color indexed="8"/>
      <name val="ＭＳ Ｐ明朝"/>
      <family val="1"/>
      <charset val="128"/>
    </font>
    <font>
      <b/>
      <sz val="10"/>
      <color theme="1" tint="4.9989318521683403E-2"/>
      <name val="Times New Roman"/>
      <family val="1"/>
    </font>
    <font>
      <b/>
      <sz val="12"/>
      <name val="游明朝"/>
      <family val="1"/>
      <charset val="128"/>
    </font>
    <font>
      <b/>
      <sz val="12"/>
      <name val="Segoe UI Semilight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31" fillId="0" borderId="0"/>
  </cellStyleXfs>
  <cellXfs count="278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7" fontId="5" fillId="0" borderId="0" xfId="0" applyNumberFormat="1" applyFont="1">
      <alignment vertical="center"/>
    </xf>
    <xf numFmtId="177" fontId="4" fillId="0" borderId="0" xfId="0" applyNumberFormat="1" applyFont="1">
      <alignment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12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2" fillId="0" borderId="7" xfId="0" applyFont="1" applyBorder="1" applyAlignment="1">
      <alignment horizontal="right"/>
    </xf>
    <xf numFmtId="178" fontId="12" fillId="0" borderId="0" xfId="0" applyNumberFormat="1" applyFont="1" applyAlignment="1">
      <alignment horizontal="right"/>
    </xf>
    <xf numFmtId="176" fontId="12" fillId="0" borderId="8" xfId="0" applyNumberFormat="1" applyFont="1" applyBorder="1" applyAlignment="1">
      <alignment horizontal="right"/>
    </xf>
    <xf numFmtId="176" fontId="12" fillId="0" borderId="9" xfId="0" applyNumberFormat="1" applyFont="1" applyBorder="1" applyAlignment="1">
      <alignment horizontal="right"/>
    </xf>
    <xf numFmtId="176" fontId="12" fillId="0" borderId="10" xfId="0" applyNumberFormat="1" applyFont="1" applyBorder="1" applyAlignment="1">
      <alignment horizontal="right"/>
    </xf>
    <xf numFmtId="176" fontId="12" fillId="0" borderId="11" xfId="0" applyNumberFormat="1" applyFont="1" applyBorder="1" applyAlignment="1">
      <alignment horizontal="right"/>
    </xf>
    <xf numFmtId="0" fontId="4" fillId="0" borderId="15" xfId="0" applyFont="1" applyBorder="1">
      <alignment vertical="center"/>
    </xf>
    <xf numFmtId="0" fontId="12" fillId="0" borderId="8" xfId="0" applyFont="1" applyBorder="1" applyAlignment="1">
      <alignment horizontal="right"/>
    </xf>
    <xf numFmtId="178" fontId="12" fillId="0" borderId="9" xfId="0" applyNumberFormat="1" applyFont="1" applyBorder="1" applyAlignment="1">
      <alignment horizontal="right"/>
    </xf>
    <xf numFmtId="176" fontId="12" fillId="0" borderId="15" xfId="0" applyNumberFormat="1" applyFont="1" applyBorder="1" applyAlignment="1">
      <alignment horizontal="right"/>
    </xf>
    <xf numFmtId="0" fontId="13" fillId="0" borderId="17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7" fillId="0" borderId="0" xfId="0" applyFont="1">
      <alignment vertical="center"/>
    </xf>
    <xf numFmtId="0" fontId="4" fillId="0" borderId="18" xfId="0" applyFont="1" applyBorder="1">
      <alignment vertical="center"/>
    </xf>
    <xf numFmtId="0" fontId="4" fillId="0" borderId="19" xfId="0" applyFont="1" applyBorder="1">
      <alignment vertical="center"/>
    </xf>
    <xf numFmtId="0" fontId="12" fillId="2" borderId="8" xfId="0" applyFont="1" applyFill="1" applyBorder="1" applyAlignment="1">
      <alignment horizontal="right"/>
    </xf>
    <xf numFmtId="178" fontId="12" fillId="2" borderId="9" xfId="0" applyNumberFormat="1" applyFont="1" applyFill="1" applyBorder="1" applyAlignment="1">
      <alignment horizontal="right"/>
    </xf>
    <xf numFmtId="176" fontId="12" fillId="2" borderId="8" xfId="0" applyNumberFormat="1" applyFont="1" applyFill="1" applyBorder="1" applyAlignment="1">
      <alignment horizontal="right"/>
    </xf>
    <xf numFmtId="176" fontId="12" fillId="2" borderId="9" xfId="0" applyNumberFormat="1" applyFont="1" applyFill="1" applyBorder="1" applyAlignment="1">
      <alignment horizontal="right"/>
    </xf>
    <xf numFmtId="176" fontId="12" fillId="2" borderId="15" xfId="0" applyNumberFormat="1" applyFont="1" applyFill="1" applyBorder="1" applyAlignment="1">
      <alignment horizontal="right"/>
    </xf>
    <xf numFmtId="176" fontId="12" fillId="2" borderId="11" xfId="0" applyNumberFormat="1" applyFont="1" applyFill="1" applyBorder="1" applyAlignment="1">
      <alignment horizontal="right"/>
    </xf>
    <xf numFmtId="0" fontId="12" fillId="0" borderId="20" xfId="0" applyFont="1" applyBorder="1" applyAlignment="1">
      <alignment horizontal="right"/>
    </xf>
    <xf numFmtId="178" fontId="12" fillId="0" borderId="21" xfId="0" applyNumberFormat="1" applyFont="1" applyBorder="1" applyAlignment="1">
      <alignment horizontal="right"/>
    </xf>
    <xf numFmtId="176" fontId="12" fillId="0" borderId="20" xfId="0" applyNumberFormat="1" applyFont="1" applyBorder="1" applyAlignment="1">
      <alignment horizontal="right"/>
    </xf>
    <xf numFmtId="176" fontId="12" fillId="0" borderId="21" xfId="0" applyNumberFormat="1" applyFont="1" applyBorder="1" applyAlignment="1">
      <alignment horizontal="right"/>
    </xf>
    <xf numFmtId="176" fontId="12" fillId="0" borderId="22" xfId="0" applyNumberFormat="1" applyFont="1" applyBorder="1" applyAlignment="1">
      <alignment horizontal="right"/>
    </xf>
    <xf numFmtId="176" fontId="12" fillId="0" borderId="23" xfId="0" applyNumberFormat="1" applyFont="1" applyBorder="1" applyAlignment="1">
      <alignment horizontal="right"/>
    </xf>
    <xf numFmtId="0" fontId="4" fillId="0" borderId="24" xfId="0" applyFont="1" applyBorder="1">
      <alignment vertical="center"/>
    </xf>
    <xf numFmtId="0" fontId="12" fillId="0" borderId="0" xfId="0" applyFont="1" applyAlignment="1">
      <alignment horizontal="right"/>
    </xf>
    <xf numFmtId="0" fontId="13" fillId="0" borderId="20" xfId="0" applyFont="1" applyBorder="1" applyAlignment="1">
      <alignment horizontal="center"/>
    </xf>
    <xf numFmtId="0" fontId="13" fillId="0" borderId="22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13" fillId="0" borderId="27" xfId="0" applyFont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18" fillId="0" borderId="17" xfId="0" applyFont="1" applyBorder="1" applyAlignment="1">
      <alignment horizontal="center" vertical="center"/>
    </xf>
    <xf numFmtId="0" fontId="4" fillId="0" borderId="33" xfId="0" applyFont="1" applyBorder="1" applyAlignment="1">
      <alignment horizontal="right" vertical="center"/>
    </xf>
    <xf numFmtId="0" fontId="13" fillId="2" borderId="34" xfId="0" applyFont="1" applyFill="1" applyBorder="1" applyAlignment="1">
      <alignment horizontal="center" vertical="center"/>
    </xf>
    <xf numFmtId="0" fontId="4" fillId="0" borderId="20" xfId="0" applyFont="1" applyBorder="1">
      <alignment vertical="center"/>
    </xf>
    <xf numFmtId="0" fontId="22" fillId="3" borderId="22" xfId="0" applyFont="1" applyFill="1" applyBorder="1">
      <alignment vertical="center"/>
    </xf>
    <xf numFmtId="0" fontId="4" fillId="0" borderId="22" xfId="0" applyFont="1" applyBorder="1">
      <alignment vertical="center"/>
    </xf>
    <xf numFmtId="0" fontId="4" fillId="3" borderId="27" xfId="0" applyFont="1" applyFill="1" applyBorder="1">
      <alignment vertical="center"/>
    </xf>
    <xf numFmtId="0" fontId="4" fillId="3" borderId="22" xfId="0" applyFont="1" applyFill="1" applyBorder="1">
      <alignment vertical="center"/>
    </xf>
    <xf numFmtId="0" fontId="4" fillId="0" borderId="8" xfId="0" applyFont="1" applyBorder="1">
      <alignment vertical="center"/>
    </xf>
    <xf numFmtId="0" fontId="4" fillId="3" borderId="15" xfId="0" applyFont="1" applyFill="1" applyBorder="1">
      <alignment vertical="center"/>
    </xf>
    <xf numFmtId="0" fontId="4" fillId="3" borderId="16" xfId="0" applyFont="1" applyFill="1" applyBorder="1">
      <alignment vertical="center"/>
    </xf>
    <xf numFmtId="0" fontId="4" fillId="2" borderId="33" xfId="0" applyFont="1" applyFill="1" applyBorder="1">
      <alignment vertical="center"/>
    </xf>
    <xf numFmtId="176" fontId="12" fillId="0" borderId="0" xfId="0" applyNumberFormat="1" applyFont="1" applyAlignment="1">
      <alignment horizontal="right"/>
    </xf>
    <xf numFmtId="0" fontId="0" fillId="0" borderId="35" xfId="0" applyBorder="1">
      <alignment vertical="center"/>
    </xf>
    <xf numFmtId="0" fontId="0" fillId="0" borderId="36" xfId="0" applyBorder="1">
      <alignment vertical="center"/>
    </xf>
    <xf numFmtId="0" fontId="4" fillId="0" borderId="16" xfId="0" applyFont="1" applyBorder="1">
      <alignment vertical="center"/>
    </xf>
    <xf numFmtId="178" fontId="23" fillId="0" borderId="0" xfId="0" applyNumberFormat="1" applyFont="1" applyAlignment="1">
      <alignment horizontal="right"/>
    </xf>
    <xf numFmtId="176" fontId="23" fillId="0" borderId="0" xfId="0" applyNumberFormat="1" applyFont="1" applyAlignment="1">
      <alignment horizontal="right"/>
    </xf>
    <xf numFmtId="0" fontId="24" fillId="0" borderId="0" xfId="0" applyFont="1">
      <alignment vertical="center"/>
    </xf>
    <xf numFmtId="0" fontId="4" fillId="0" borderId="3" xfId="0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0" fontId="4" fillId="3" borderId="26" xfId="0" applyFont="1" applyFill="1" applyBorder="1">
      <alignment vertical="center"/>
    </xf>
    <xf numFmtId="0" fontId="4" fillId="0" borderId="26" xfId="0" applyFont="1" applyBorder="1">
      <alignment vertical="center"/>
    </xf>
    <xf numFmtId="0" fontId="4" fillId="3" borderId="19" xfId="0" applyFont="1" applyFill="1" applyBorder="1">
      <alignment vertical="center"/>
    </xf>
    <xf numFmtId="0" fontId="13" fillId="3" borderId="34" xfId="0" applyFont="1" applyFill="1" applyBorder="1">
      <alignment vertical="center"/>
    </xf>
    <xf numFmtId="0" fontId="13" fillId="2" borderId="0" xfId="0" applyFont="1" applyFill="1" applyAlignment="1">
      <alignment horizontal="center" vertical="center"/>
    </xf>
    <xf numFmtId="176" fontId="12" fillId="0" borderId="0" xfId="0" applyNumberFormat="1" applyFont="1" applyAlignment="1"/>
    <xf numFmtId="0" fontId="4" fillId="0" borderId="1" xfId="0" applyFont="1" applyBorder="1" applyAlignment="1">
      <alignment horizontal="center" vertical="center"/>
    </xf>
    <xf numFmtId="176" fontId="27" fillId="0" borderId="3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19" fillId="0" borderId="12" xfId="0" applyFont="1" applyBorder="1">
      <alignment vertical="center"/>
    </xf>
    <xf numFmtId="0" fontId="19" fillId="0" borderId="13" xfId="0" applyFont="1" applyBorder="1">
      <alignment vertical="center"/>
    </xf>
    <xf numFmtId="0" fontId="4" fillId="0" borderId="12" xfId="0" applyFont="1" applyBorder="1">
      <alignment vertical="center"/>
    </xf>
    <xf numFmtId="0" fontId="4" fillId="0" borderId="13" xfId="0" applyFont="1" applyBorder="1">
      <alignment vertical="center"/>
    </xf>
    <xf numFmtId="0" fontId="4" fillId="0" borderId="9" xfId="0" applyFont="1" applyBorder="1">
      <alignment vertical="center"/>
    </xf>
    <xf numFmtId="0" fontId="12" fillId="0" borderId="15" xfId="0" applyFont="1" applyBorder="1" applyAlignment="1">
      <alignment horizontal="right"/>
    </xf>
    <xf numFmtId="0" fontId="4" fillId="0" borderId="21" xfId="0" applyFont="1" applyBorder="1">
      <alignment vertical="center"/>
    </xf>
    <xf numFmtId="0" fontId="4" fillId="0" borderId="25" xfId="0" applyFont="1" applyBorder="1">
      <alignment vertical="center"/>
    </xf>
    <xf numFmtId="176" fontId="12" fillId="0" borderId="26" xfId="0" applyNumberFormat="1" applyFont="1" applyBorder="1" applyAlignment="1">
      <alignment horizontal="right"/>
    </xf>
    <xf numFmtId="176" fontId="29" fillId="0" borderId="0" xfId="0" applyNumberFormat="1" applyFont="1" applyAlignment="1">
      <alignment horizontal="right"/>
    </xf>
    <xf numFmtId="0" fontId="30" fillId="0" borderId="0" xfId="0" applyFont="1">
      <alignment vertical="center"/>
    </xf>
    <xf numFmtId="0" fontId="7" fillId="0" borderId="0" xfId="0" applyFont="1" applyAlignment="1"/>
    <xf numFmtId="0" fontId="0" fillId="0" borderId="0" xfId="0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6" fillId="0" borderId="45" xfId="0" applyFont="1" applyBorder="1">
      <alignment vertical="center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0" fillId="4" borderId="0" xfId="0" applyFill="1">
      <alignment vertical="center"/>
    </xf>
    <xf numFmtId="0" fontId="31" fillId="0" borderId="0" xfId="1" applyProtection="1">
      <protection locked="0"/>
    </xf>
    <xf numFmtId="0" fontId="0" fillId="0" borderId="0" xfId="0" applyProtection="1">
      <alignment vertical="center"/>
      <protection locked="0"/>
    </xf>
    <xf numFmtId="0" fontId="34" fillId="0" borderId="0" xfId="1" applyFont="1"/>
    <xf numFmtId="0" fontId="4" fillId="0" borderId="33" xfId="0" applyFont="1" applyBorder="1" applyAlignment="1">
      <alignment horizontal="center" vertical="center"/>
    </xf>
    <xf numFmtId="0" fontId="4" fillId="2" borderId="33" xfId="0" applyFont="1" applyFill="1" applyBorder="1" applyAlignment="1">
      <alignment horizontal="center" vertical="center"/>
    </xf>
    <xf numFmtId="178" fontId="23" fillId="0" borderId="0" xfId="0" applyNumberFormat="1" applyFont="1" applyAlignment="1">
      <alignment horizontal="center"/>
    </xf>
    <xf numFmtId="178" fontId="23" fillId="0" borderId="17" xfId="0" applyNumberFormat="1" applyFont="1" applyBorder="1" applyAlignment="1">
      <alignment horizontal="center"/>
    </xf>
    <xf numFmtId="178" fontId="23" fillId="0" borderId="34" xfId="0" applyNumberFormat="1" applyFont="1" applyBorder="1" applyAlignment="1">
      <alignment horizontal="center"/>
    </xf>
    <xf numFmtId="178" fontId="23" fillId="0" borderId="35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0" fontId="4" fillId="0" borderId="14" xfId="0" applyFont="1" applyBorder="1">
      <alignment vertical="center"/>
    </xf>
    <xf numFmtId="0" fontId="21" fillId="0" borderId="10" xfId="0" applyFont="1" applyBorder="1">
      <alignment vertical="center"/>
    </xf>
    <xf numFmtId="0" fontId="21" fillId="0" borderId="13" xfId="0" applyFont="1" applyBorder="1">
      <alignment vertical="center"/>
    </xf>
    <xf numFmtId="0" fontId="21" fillId="0" borderId="15" xfId="0" applyFont="1" applyBorder="1">
      <alignment vertical="center"/>
    </xf>
    <xf numFmtId="0" fontId="21" fillId="0" borderId="9" xfId="0" applyFont="1" applyBorder="1">
      <alignment vertical="center"/>
    </xf>
    <xf numFmtId="0" fontId="21" fillId="0" borderId="26" xfId="0" applyFont="1" applyBorder="1">
      <alignment vertical="center"/>
    </xf>
    <xf numFmtId="0" fontId="21" fillId="0" borderId="25" xfId="0" applyFont="1" applyBorder="1">
      <alignment vertical="center"/>
    </xf>
    <xf numFmtId="0" fontId="6" fillId="0" borderId="26" xfId="0" applyFont="1" applyBorder="1" applyProtection="1">
      <alignment vertical="center"/>
      <protection locked="0"/>
    </xf>
    <xf numFmtId="0" fontId="6" fillId="0" borderId="25" xfId="0" applyFont="1" applyBorder="1" applyProtection="1">
      <alignment vertical="center"/>
      <protection locked="0"/>
    </xf>
    <xf numFmtId="0" fontId="8" fillId="0" borderId="21" xfId="1" applyFont="1" applyBorder="1" applyAlignment="1" applyProtection="1">
      <alignment horizontal="center"/>
      <protection locked="0"/>
    </xf>
    <xf numFmtId="0" fontId="8" fillId="0" borderId="45" xfId="1" applyFont="1" applyBorder="1" applyProtection="1">
      <protection locked="0"/>
    </xf>
    <xf numFmtId="0" fontId="12" fillId="2" borderId="20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center"/>
    </xf>
    <xf numFmtId="0" fontId="8" fillId="2" borderId="4" xfId="1" applyFont="1" applyFill="1" applyBorder="1" applyAlignment="1">
      <alignment horizontal="center"/>
    </xf>
    <xf numFmtId="0" fontId="8" fillId="2" borderId="3" xfId="1" applyFont="1" applyFill="1" applyBorder="1" applyAlignment="1">
      <alignment horizontal="center"/>
    </xf>
    <xf numFmtId="0" fontId="8" fillId="2" borderId="6" xfId="1" applyFont="1" applyFill="1" applyBorder="1" applyAlignment="1">
      <alignment horizontal="center"/>
    </xf>
    <xf numFmtId="0" fontId="13" fillId="0" borderId="27" xfId="0" applyFont="1" applyBorder="1" applyAlignment="1">
      <alignment horizontal="center" vertical="center"/>
    </xf>
    <xf numFmtId="0" fontId="29" fillId="0" borderId="0" xfId="1" applyFont="1"/>
    <xf numFmtId="0" fontId="12" fillId="0" borderId="0" xfId="1" applyFont="1" applyAlignment="1">
      <alignment horizontal="center"/>
    </xf>
    <xf numFmtId="0" fontId="12" fillId="0" borderId="0" xfId="1" applyFont="1"/>
    <xf numFmtId="0" fontId="8" fillId="2" borderId="37" xfId="1" applyFont="1" applyFill="1" applyBorder="1" applyAlignment="1">
      <alignment horizontal="center"/>
    </xf>
    <xf numFmtId="0" fontId="8" fillId="2" borderId="38" xfId="1" applyFont="1" applyFill="1" applyBorder="1" applyAlignment="1">
      <alignment horizontal="center"/>
    </xf>
    <xf numFmtId="0" fontId="8" fillId="0" borderId="39" xfId="1" applyFont="1" applyBorder="1" applyAlignment="1">
      <alignment horizontal="center"/>
    </xf>
    <xf numFmtId="0" fontId="8" fillId="0" borderId="38" xfId="1" applyFont="1" applyBorder="1" applyAlignment="1">
      <alignment horizontal="center"/>
    </xf>
    <xf numFmtId="0" fontId="8" fillId="0" borderId="40" xfId="1" applyFont="1" applyBorder="1" applyAlignment="1">
      <alignment horizontal="center"/>
    </xf>
    <xf numFmtId="0" fontId="8" fillId="2" borderId="41" xfId="1" applyFont="1" applyFill="1" applyBorder="1" applyAlignment="1">
      <alignment horizontal="center"/>
    </xf>
    <xf numFmtId="0" fontId="8" fillId="2" borderId="42" xfId="1" applyFont="1" applyFill="1" applyBorder="1" applyAlignment="1">
      <alignment horizontal="center"/>
    </xf>
    <xf numFmtId="0" fontId="8" fillId="0" borderId="43" xfId="1" applyFont="1" applyBorder="1" applyAlignment="1">
      <alignment horizontal="center"/>
    </xf>
    <xf numFmtId="0" fontId="8" fillId="0" borderId="42" xfId="1" applyFont="1" applyBorder="1" applyAlignment="1">
      <alignment horizontal="center"/>
    </xf>
    <xf numFmtId="0" fontId="8" fillId="0" borderId="44" xfId="1" applyFont="1" applyBorder="1" applyAlignment="1">
      <alignment horizontal="center"/>
    </xf>
    <xf numFmtId="178" fontId="8" fillId="0" borderId="22" xfId="0" applyNumberFormat="1" applyFont="1" applyBorder="1" applyAlignment="1">
      <alignment horizontal="center"/>
    </xf>
    <xf numFmtId="178" fontId="13" fillId="0" borderId="27" xfId="0" applyNumberFormat="1" applyFont="1" applyBorder="1">
      <alignment vertical="center"/>
    </xf>
    <xf numFmtId="177" fontId="0" fillId="0" borderId="0" xfId="0" applyNumberFormat="1">
      <alignment vertical="center"/>
    </xf>
    <xf numFmtId="0" fontId="36" fillId="0" borderId="0" xfId="0" applyFont="1">
      <alignment vertical="center"/>
    </xf>
    <xf numFmtId="0" fontId="36" fillId="0" borderId="0" xfId="0" applyFont="1" applyProtection="1">
      <alignment vertical="center"/>
      <protection locked="0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7" xfId="0" applyFont="1" applyBorder="1" applyAlignment="1" applyProtection="1">
      <alignment horizontal="center" vertical="center"/>
      <protection locked="0"/>
    </xf>
    <xf numFmtId="0" fontId="4" fillId="0" borderId="48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31" xfId="0" applyFont="1" applyBorder="1" applyAlignment="1" applyProtection="1">
      <alignment horizontal="center" vertic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/>
    </xf>
    <xf numFmtId="178" fontId="12" fillId="0" borderId="15" xfId="0" applyNumberFormat="1" applyFont="1" applyBorder="1" applyAlignment="1">
      <alignment horizontal="center"/>
    </xf>
    <xf numFmtId="176" fontId="12" fillId="0" borderId="15" xfId="0" applyNumberFormat="1" applyFont="1" applyBorder="1" applyAlignment="1">
      <alignment horizontal="center"/>
    </xf>
    <xf numFmtId="176" fontId="12" fillId="0" borderId="16" xfId="0" applyNumberFormat="1" applyFont="1" applyBorder="1" applyAlignment="1">
      <alignment horizontal="center"/>
    </xf>
    <xf numFmtId="0" fontId="4" fillId="0" borderId="24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19" xfId="0" applyFont="1" applyBorder="1" applyAlignment="1" applyProtection="1">
      <alignment horizontal="center" vertical="center"/>
      <protection locked="0"/>
    </xf>
    <xf numFmtId="0" fontId="33" fillId="0" borderId="0" xfId="1" applyFont="1"/>
    <xf numFmtId="0" fontId="8" fillId="0" borderId="0" xfId="1" applyFont="1" applyProtection="1">
      <protection locked="0"/>
    </xf>
    <xf numFmtId="0" fontId="8" fillId="0" borderId="0" xfId="1" applyFont="1" applyAlignment="1" applyProtection="1">
      <alignment horizontal="center"/>
      <protection locked="0"/>
    </xf>
    <xf numFmtId="178" fontId="8" fillId="0" borderId="0" xfId="0" applyNumberFormat="1" applyFont="1" applyAlignment="1">
      <alignment horizontal="center"/>
    </xf>
    <xf numFmtId="178" fontId="13" fillId="0" borderId="0" xfId="0" applyNumberFormat="1" applyFont="1">
      <alignment vertical="center"/>
    </xf>
    <xf numFmtId="177" fontId="8" fillId="0" borderId="0" xfId="0" applyNumberFormat="1" applyFont="1" applyAlignment="1">
      <alignment horizontal="center"/>
    </xf>
    <xf numFmtId="0" fontId="8" fillId="0" borderId="49" xfId="1" applyFont="1" applyBorder="1" applyProtection="1">
      <protection locked="0"/>
    </xf>
    <xf numFmtId="0" fontId="8" fillId="0" borderId="50" xfId="1" applyFont="1" applyBorder="1" applyAlignment="1" applyProtection="1">
      <alignment horizontal="center"/>
      <protection locked="0"/>
    </xf>
    <xf numFmtId="178" fontId="13" fillId="0" borderId="52" xfId="0" applyNumberFormat="1" applyFont="1" applyBorder="1">
      <alignment vertical="center"/>
    </xf>
    <xf numFmtId="0" fontId="8" fillId="0" borderId="53" xfId="1" applyFont="1" applyBorder="1" applyAlignment="1">
      <alignment horizontal="center"/>
    </xf>
    <xf numFmtId="0" fontId="8" fillId="0" borderId="54" xfId="1" applyFont="1" applyBorder="1" applyAlignment="1">
      <alignment horizontal="center"/>
    </xf>
    <xf numFmtId="178" fontId="8" fillId="0" borderId="20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180" fontId="22" fillId="0" borderId="30" xfId="0" applyNumberFormat="1" applyFont="1" applyBorder="1" applyProtection="1">
      <alignment vertical="center"/>
      <protection locked="0"/>
    </xf>
    <xf numFmtId="180" fontId="22" fillId="0" borderId="31" xfId="0" applyNumberFormat="1" applyFont="1" applyBorder="1" applyProtection="1">
      <alignment vertical="center"/>
      <protection locked="0"/>
    </xf>
    <xf numFmtId="180" fontId="22" fillId="0" borderId="32" xfId="0" applyNumberFormat="1" applyFont="1" applyBorder="1" applyProtection="1">
      <alignment vertical="center"/>
      <protection locked="0"/>
    </xf>
    <xf numFmtId="0" fontId="39" fillId="0" borderId="8" xfId="0" applyFont="1" applyBorder="1" applyAlignment="1">
      <alignment horizontal="center" vertical="center"/>
    </xf>
    <xf numFmtId="180" fontId="22" fillId="0" borderId="8" xfId="0" applyNumberFormat="1" applyFont="1" applyBorder="1" applyProtection="1">
      <alignment vertical="center"/>
      <protection locked="0"/>
    </xf>
    <xf numFmtId="180" fontId="22" fillId="0" borderId="15" xfId="0" applyNumberFormat="1" applyFont="1" applyBorder="1" applyProtection="1">
      <alignment vertical="center"/>
      <protection locked="0"/>
    </xf>
    <xf numFmtId="180" fontId="22" fillId="0" borderId="16" xfId="0" applyNumberFormat="1" applyFont="1" applyBorder="1" applyProtection="1">
      <alignment vertical="center"/>
      <protection locked="0"/>
    </xf>
    <xf numFmtId="179" fontId="22" fillId="0" borderId="15" xfId="0" applyNumberFormat="1" applyFont="1" applyBorder="1">
      <alignment vertical="center"/>
    </xf>
    <xf numFmtId="179" fontId="22" fillId="0" borderId="26" xfId="0" applyNumberFormat="1" applyFont="1" applyBorder="1">
      <alignment vertical="center"/>
    </xf>
    <xf numFmtId="179" fontId="22" fillId="0" borderId="13" xfId="0" applyNumberFormat="1" applyFont="1" applyBorder="1">
      <alignment vertical="center"/>
    </xf>
    <xf numFmtId="179" fontId="22" fillId="0" borderId="31" xfId="0" applyNumberFormat="1" applyFont="1" applyBorder="1">
      <alignment vertical="center"/>
    </xf>
    <xf numFmtId="0" fontId="22" fillId="0" borderId="2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181" fontId="12" fillId="0" borderId="0" xfId="1" applyNumberFormat="1" applyFont="1" applyAlignment="1">
      <alignment horizontal="center"/>
    </xf>
    <xf numFmtId="179" fontId="22" fillId="0" borderId="0" xfId="0" applyNumberFormat="1" applyFont="1">
      <alignment vertical="center"/>
    </xf>
    <xf numFmtId="180" fontId="22" fillId="0" borderId="24" xfId="0" applyNumberFormat="1" applyFont="1" applyBorder="1" applyProtection="1">
      <alignment vertical="center"/>
      <protection locked="0"/>
    </xf>
    <xf numFmtId="180" fontId="22" fillId="0" borderId="26" xfId="0" applyNumberFormat="1" applyFont="1" applyBorder="1" applyProtection="1">
      <alignment vertical="center"/>
      <protection locked="0"/>
    </xf>
    <xf numFmtId="180" fontId="22" fillId="0" borderId="19" xfId="0" applyNumberFormat="1" applyFont="1" applyBorder="1" applyProtection="1">
      <alignment vertical="center"/>
      <protection locked="0"/>
    </xf>
    <xf numFmtId="178" fontId="8" fillId="0" borderId="51" xfId="0" applyNumberFormat="1" applyFont="1" applyBorder="1" applyAlignment="1" applyProtection="1">
      <alignment horizontal="center"/>
      <protection locked="0"/>
    </xf>
    <xf numFmtId="0" fontId="8" fillId="0" borderId="21" xfId="1" applyFont="1" applyBorder="1" applyAlignment="1">
      <alignment horizontal="center"/>
    </xf>
    <xf numFmtId="180" fontId="12" fillId="0" borderId="8" xfId="0" applyNumberFormat="1" applyFont="1" applyBorder="1" applyAlignment="1" applyProtection="1">
      <alignment horizontal="right"/>
      <protection locked="0"/>
    </xf>
    <xf numFmtId="180" fontId="12" fillId="0" borderId="9" xfId="0" applyNumberFormat="1" applyFont="1" applyBorder="1" applyAlignment="1" applyProtection="1">
      <alignment horizontal="right"/>
      <protection locked="0"/>
    </xf>
    <xf numFmtId="180" fontId="12" fillId="0" borderId="10" xfId="0" applyNumberFormat="1" applyFont="1" applyBorder="1" applyAlignment="1" applyProtection="1">
      <alignment horizontal="right"/>
      <protection locked="0"/>
    </xf>
    <xf numFmtId="180" fontId="12" fillId="0" borderId="11" xfId="0" applyNumberFormat="1" applyFont="1" applyBorder="1" applyAlignment="1" applyProtection="1">
      <alignment horizontal="right"/>
      <protection locked="0"/>
    </xf>
    <xf numFmtId="180" fontId="12" fillId="0" borderId="15" xfId="0" applyNumberFormat="1" applyFont="1" applyBorder="1" applyAlignment="1" applyProtection="1">
      <alignment horizontal="right"/>
      <protection locked="0"/>
    </xf>
    <xf numFmtId="180" fontId="12" fillId="2" borderId="8" xfId="0" applyNumberFormat="1" applyFont="1" applyFill="1" applyBorder="1" applyAlignment="1" applyProtection="1">
      <alignment horizontal="right"/>
      <protection locked="0"/>
    </xf>
    <xf numFmtId="180" fontId="12" fillId="2" borderId="9" xfId="0" applyNumberFormat="1" applyFont="1" applyFill="1" applyBorder="1" applyAlignment="1" applyProtection="1">
      <alignment horizontal="right"/>
      <protection locked="0"/>
    </xf>
    <xf numFmtId="180" fontId="12" fillId="2" borderId="15" xfId="0" applyNumberFormat="1" applyFont="1" applyFill="1" applyBorder="1" applyAlignment="1" applyProtection="1">
      <alignment horizontal="right"/>
      <protection locked="0"/>
    </xf>
    <xf numFmtId="180" fontId="12" fillId="2" borderId="11" xfId="0" applyNumberFormat="1" applyFont="1" applyFill="1" applyBorder="1" applyAlignment="1" applyProtection="1">
      <alignment horizontal="right"/>
      <protection locked="0"/>
    </xf>
    <xf numFmtId="180" fontId="12" fillId="0" borderId="20" xfId="0" applyNumberFormat="1" applyFont="1" applyBorder="1" applyAlignment="1" applyProtection="1">
      <alignment horizontal="right"/>
      <protection locked="0"/>
    </xf>
    <xf numFmtId="180" fontId="12" fillId="0" borderId="21" xfId="0" applyNumberFormat="1" applyFont="1" applyBorder="1" applyAlignment="1" applyProtection="1">
      <alignment horizontal="right"/>
      <protection locked="0"/>
    </xf>
    <xf numFmtId="180" fontId="12" fillId="0" borderId="22" xfId="0" applyNumberFormat="1" applyFont="1" applyBorder="1" applyAlignment="1" applyProtection="1">
      <alignment horizontal="right"/>
      <protection locked="0"/>
    </xf>
    <xf numFmtId="180" fontId="12" fillId="0" borderId="23" xfId="0" applyNumberFormat="1" applyFont="1" applyBorder="1" applyAlignment="1" applyProtection="1">
      <alignment horizontal="right"/>
      <protection locked="0"/>
    </xf>
    <xf numFmtId="181" fontId="6" fillId="0" borderId="26" xfId="0" applyNumberFormat="1" applyFont="1" applyBorder="1" applyProtection="1">
      <alignment vertical="center"/>
      <protection locked="0"/>
    </xf>
    <xf numFmtId="181" fontId="6" fillId="0" borderId="25" xfId="0" applyNumberFormat="1" applyFont="1" applyBorder="1" applyProtection="1">
      <alignment vertical="center"/>
      <protection locked="0"/>
    </xf>
    <xf numFmtId="0" fontId="4" fillId="0" borderId="12" xfId="0" applyFont="1" applyBorder="1" applyAlignment="1">
      <alignment horizontal="center" vertical="center"/>
    </xf>
    <xf numFmtId="0" fontId="4" fillId="0" borderId="10" xfId="0" applyFont="1" applyBorder="1">
      <alignment vertical="center"/>
    </xf>
    <xf numFmtId="0" fontId="4" fillId="0" borderId="12" xfId="0" applyFont="1" applyBorder="1" applyProtection="1">
      <alignment vertical="center"/>
      <protection locked="0"/>
    </xf>
    <xf numFmtId="0" fontId="4" fillId="0" borderId="10" xfId="0" applyFont="1" applyBorder="1" applyProtection="1">
      <alignment vertical="center"/>
      <protection locked="0"/>
    </xf>
    <xf numFmtId="0" fontId="4" fillId="0" borderId="14" xfId="0" applyFont="1" applyBorder="1" applyProtection="1">
      <alignment vertical="center"/>
      <protection locked="0"/>
    </xf>
    <xf numFmtId="0" fontId="4" fillId="0" borderId="8" xfId="0" applyFont="1" applyBorder="1" applyProtection="1">
      <alignment vertical="center"/>
      <protection locked="0"/>
    </xf>
    <xf numFmtId="0" fontId="4" fillId="0" borderId="15" xfId="0" applyFont="1" applyBorder="1" applyProtection="1">
      <alignment vertical="center"/>
      <protection locked="0"/>
    </xf>
    <xf numFmtId="0" fontId="4" fillId="0" borderId="16" xfId="0" applyFont="1" applyBorder="1" applyProtection="1">
      <alignment vertical="center"/>
      <protection locked="0"/>
    </xf>
    <xf numFmtId="0" fontId="0" fillId="0" borderId="24" xfId="0" applyBorder="1" applyAlignment="1">
      <alignment horizontal="center" vertical="center"/>
    </xf>
    <xf numFmtId="0" fontId="4" fillId="0" borderId="24" xfId="0" applyFont="1" applyBorder="1" applyProtection="1">
      <alignment vertical="center"/>
      <protection locked="0"/>
    </xf>
    <xf numFmtId="0" fontId="4" fillId="0" borderId="26" xfId="0" applyFont="1" applyBorder="1" applyProtection="1">
      <alignment vertical="center"/>
      <protection locked="0"/>
    </xf>
    <xf numFmtId="0" fontId="4" fillId="0" borderId="19" xfId="0" applyFont="1" applyBorder="1" applyProtection="1">
      <alignment vertical="center"/>
      <protection locked="0"/>
    </xf>
    <xf numFmtId="179" fontId="22" fillId="0" borderId="30" xfId="0" applyNumberFormat="1" applyFont="1" applyBorder="1" applyAlignment="1">
      <alignment horizontal="center" vertical="center"/>
    </xf>
    <xf numFmtId="182" fontId="22" fillId="0" borderId="55" xfId="0" applyNumberFormat="1" applyFont="1" applyBorder="1">
      <alignment vertical="center"/>
    </xf>
    <xf numFmtId="182" fontId="22" fillId="0" borderId="9" xfId="0" applyNumberFormat="1" applyFont="1" applyBorder="1">
      <alignment vertical="center"/>
    </xf>
    <xf numFmtId="0" fontId="22" fillId="0" borderId="24" xfId="0" applyFont="1" applyBorder="1" applyAlignment="1">
      <alignment horizontal="center" vertical="center"/>
    </xf>
    <xf numFmtId="182" fontId="22" fillId="0" borderId="25" xfId="0" applyNumberFormat="1" applyFont="1" applyBorder="1">
      <alignment vertical="center"/>
    </xf>
    <xf numFmtId="0" fontId="22" fillId="0" borderId="12" xfId="0" applyFont="1" applyBorder="1" applyAlignment="1">
      <alignment horizontal="center" vertical="center"/>
    </xf>
    <xf numFmtId="179" fontId="22" fillId="0" borderId="10" xfId="0" applyNumberFormat="1" applyFont="1" applyBorder="1">
      <alignment vertical="center"/>
    </xf>
    <xf numFmtId="182" fontId="22" fillId="0" borderId="13" xfId="0" applyNumberFormat="1" applyFont="1" applyBorder="1">
      <alignment vertical="center"/>
    </xf>
    <xf numFmtId="180" fontId="22" fillId="0" borderId="12" xfId="0" applyNumberFormat="1" applyFont="1" applyBorder="1" applyAlignment="1" applyProtection="1">
      <alignment horizontal="right" vertical="center"/>
      <protection locked="0"/>
    </xf>
    <xf numFmtId="180" fontId="22" fillId="0" borderId="10" xfId="0" applyNumberFormat="1" applyFont="1" applyBorder="1" applyAlignment="1" applyProtection="1">
      <alignment horizontal="center" vertical="center"/>
      <protection locked="0"/>
    </xf>
    <xf numFmtId="180" fontId="22" fillId="0" borderId="14" xfId="0" applyNumberFormat="1" applyFont="1" applyBorder="1" applyAlignment="1" applyProtection="1">
      <alignment horizontal="center" vertical="center"/>
      <protection locked="0"/>
    </xf>
    <xf numFmtId="179" fontId="22" fillId="2" borderId="13" xfId="0" applyNumberFormat="1" applyFont="1" applyFill="1" applyBorder="1">
      <alignment vertical="center"/>
    </xf>
    <xf numFmtId="182" fontId="22" fillId="2" borderId="13" xfId="0" applyNumberFormat="1" applyFont="1" applyFill="1" applyBorder="1">
      <alignment vertical="center"/>
    </xf>
    <xf numFmtId="180" fontId="22" fillId="2" borderId="12" xfId="0" applyNumberFormat="1" applyFont="1" applyFill="1" applyBorder="1" applyProtection="1">
      <alignment vertical="center"/>
      <protection locked="0"/>
    </xf>
    <xf numFmtId="180" fontId="22" fillId="2" borderId="10" xfId="0" applyNumberFormat="1" applyFont="1" applyFill="1" applyBorder="1" applyProtection="1">
      <alignment vertical="center"/>
      <protection locked="0"/>
    </xf>
    <xf numFmtId="180" fontId="22" fillId="2" borderId="14" xfId="0" applyNumberFormat="1" applyFont="1" applyFill="1" applyBorder="1" applyProtection="1">
      <alignment vertical="center"/>
      <protection locked="0"/>
    </xf>
    <xf numFmtId="179" fontId="22" fillId="0" borderId="25" xfId="0" applyNumberFormat="1" applyFont="1" applyBorder="1">
      <alignment vertical="center"/>
    </xf>
    <xf numFmtId="179" fontId="22" fillId="0" borderId="12" xfId="0" applyNumberFormat="1" applyFont="1" applyBorder="1" applyAlignment="1">
      <alignment horizontal="center" vertical="center"/>
    </xf>
    <xf numFmtId="180" fontId="22" fillId="0" borderId="10" xfId="0" applyNumberFormat="1" applyFont="1" applyBorder="1" applyAlignment="1" applyProtection="1">
      <alignment horizontal="right" vertical="center"/>
      <protection locked="0"/>
    </xf>
    <xf numFmtId="180" fontId="22" fillId="0" borderId="14" xfId="0" applyNumberFormat="1" applyFont="1" applyBorder="1" applyAlignment="1" applyProtection="1">
      <alignment horizontal="right" vertical="center"/>
      <protection locked="0"/>
    </xf>
    <xf numFmtId="180" fontId="22" fillId="0" borderId="12" xfId="0" applyNumberFormat="1" applyFont="1" applyBorder="1" applyProtection="1">
      <alignment vertical="center"/>
      <protection locked="0"/>
    </xf>
    <xf numFmtId="180" fontId="22" fillId="0" borderId="10" xfId="0" applyNumberFormat="1" applyFont="1" applyBorder="1" applyProtection="1">
      <alignment vertical="center"/>
      <protection locked="0"/>
    </xf>
    <xf numFmtId="180" fontId="22" fillId="0" borderId="14" xfId="0" applyNumberFormat="1" applyFont="1" applyBorder="1" applyProtection="1">
      <alignment vertical="center"/>
      <protection locked="0"/>
    </xf>
    <xf numFmtId="0" fontId="39" fillId="0" borderId="24" xfId="0" applyFont="1" applyBorder="1" applyAlignment="1">
      <alignment horizontal="center" vertical="center"/>
    </xf>
    <xf numFmtId="0" fontId="22" fillId="0" borderId="0" xfId="0" applyFont="1">
      <alignment vertical="center"/>
    </xf>
    <xf numFmtId="0" fontId="22" fillId="0" borderId="0" xfId="0" applyFont="1" applyAlignment="1">
      <alignment horizontal="center" vertical="center"/>
    </xf>
    <xf numFmtId="0" fontId="4" fillId="2" borderId="12" xfId="0" applyFont="1" applyFill="1" applyBorder="1">
      <alignment vertical="center"/>
    </xf>
    <xf numFmtId="0" fontId="4" fillId="2" borderId="13" xfId="0" applyFont="1" applyFill="1" applyBorder="1">
      <alignment vertical="center"/>
    </xf>
    <xf numFmtId="0" fontId="4" fillId="2" borderId="9" xfId="0" applyFont="1" applyFill="1" applyBorder="1">
      <alignment vertical="center"/>
    </xf>
    <xf numFmtId="0" fontId="12" fillId="2" borderId="15" xfId="0" applyFont="1" applyFill="1" applyBorder="1" applyAlignment="1">
      <alignment horizontal="right"/>
    </xf>
    <xf numFmtId="0" fontId="4" fillId="2" borderId="15" xfId="0" applyFont="1" applyFill="1" applyBorder="1">
      <alignment vertical="center"/>
    </xf>
    <xf numFmtId="0" fontId="4" fillId="2" borderId="16" xfId="0" applyFont="1" applyFill="1" applyBorder="1">
      <alignment vertical="center"/>
    </xf>
    <xf numFmtId="0" fontId="4" fillId="0" borderId="59" xfId="0" applyFont="1" applyBorder="1">
      <alignment vertical="center"/>
    </xf>
    <xf numFmtId="0" fontId="30" fillId="0" borderId="0" xfId="0" applyFont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0" fontId="4" fillId="0" borderId="58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2">
    <cellStyle name="標準" xfId="0" builtinId="0"/>
    <cellStyle name="標準_Sheet1" xfId="1" xr:uid="{9EAFECE6-B9B4-492E-B5A5-A408BB217F1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en-US" altLang="ja-JP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>
              <a:defRPr sz="1100">
                <a:ea typeface="游明朝" panose="02020400000000000000" pitchFamily="18" charset="-128"/>
              </a:defRPr>
            </a:pPr>
            <a:endParaRPr lang="en-US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58285305945058941"/>
          <c:y val="3.4725531173807035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171508402243839"/>
          <c:y val="3.1235259529209556E-2"/>
          <c:w val="0.75288853731381566"/>
          <c:h val="0.8380025401174140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演算部!$AR$33:$AR$529</c:f>
              <c:numCache>
                <c:formatCode>General</c:formatCode>
                <c:ptCount val="497"/>
                <c:pt idx="0">
                  <c:v>-3.1963550256543113E-3</c:v>
                </c:pt>
                <c:pt idx="1">
                  <c:v>-4.5595306872138214E-3</c:v>
                </c:pt>
                <c:pt idx="2">
                  <c:v>-6.1367390838461527E-3</c:v>
                </c:pt>
                <c:pt idx="3">
                  <c:v>-7.9113252283644474E-3</c:v>
                </c:pt>
                <c:pt idx="4">
                  <c:v>-9.8642693528779562E-3</c:v>
                </c:pt>
                <c:pt idx="5">
                  <c:v>-1.1974274071982038E-2</c:v>
                </c:pt>
                <c:pt idx="6">
                  <c:v>-1.4217865014365385E-2</c:v>
                </c:pt>
                <c:pt idx="7">
                  <c:v>-1.6569505770798069E-2</c:v>
                </c:pt>
                <c:pt idx="8">
                  <c:v>-1.900172820157605E-2</c:v>
                </c:pt>
                <c:pt idx="9">
                  <c:v>-2.1485279376631229E-2</c:v>
                </c:pt>
                <c:pt idx="10">
                  <c:v>-2.3989286692351584E-2</c:v>
                </c:pt>
                <c:pt idx="11">
                  <c:v>-2.6481443026755133E-2</c:v>
                </c:pt>
                <c:pt idx="12">
                  <c:v>-2.8928214166475102E-2</c:v>
                </c:pt>
                <c:pt idx="13">
                  <c:v>-3.1295071172730192E-2</c:v>
                </c:pt>
                <c:pt idx="14">
                  <c:v>-3.3546750858561875E-2</c:v>
                </c:pt>
                <c:pt idx="15">
                  <c:v>-3.5647548136421452E-2</c:v>
                </c:pt>
                <c:pt idx="16">
                  <c:v>-3.7561644675542696E-2</c:v>
                </c:pt>
                <c:pt idx="17">
                  <c:v>-3.9253479096022635E-2</c:v>
                </c:pt>
                <c:pt idx="18">
                  <c:v>-4.0688164836262045E-2</c:v>
                </c:pt>
                <c:pt idx="19">
                  <c:v>-4.1831962879322608E-2</c:v>
                </c:pt>
                <c:pt idx="20">
                  <c:v>-4.265281773098778E-2</c:v>
                </c:pt>
                <c:pt idx="21">
                  <c:v>-4.3120966428244589E-2</c:v>
                </c:pt>
                <c:pt idx="22">
                  <c:v>-4.3209631943989482E-2</c:v>
                </c:pt>
                <c:pt idx="23">
                  <c:v>-4.2895814165311193E-2</c:v>
                </c:pt>
                <c:pt idx="24">
                  <c:v>-4.2161193682392246E-2</c:v>
                </c:pt>
                <c:pt idx="25">
                  <c:v>-4.099316595537017E-2</c:v>
                </c:pt>
                <c:pt idx="26">
                  <c:v>-3.9386026047046635E-2</c:v>
                </c:pt>
                <c:pt idx="27">
                  <c:v>-3.734232703349686E-2</c:v>
                </c:pt>
                <c:pt idx="28">
                  <c:v>-3.4874438434870376E-2</c:v>
                </c:pt>
                <c:pt idx="29">
                  <c:v>-3.2006334531639043E-2</c:v>
                </c:pt>
                <c:pt idx="30">
                  <c:v>-2.8775646206865135E-2</c:v>
                </c:pt>
                <c:pt idx="31">
                  <c:v>-2.5236013906277707E-2</c:v>
                </c:pt>
                <c:pt idx="32">
                  <c:v>-2.1459783303987848E-2</c:v>
                </c:pt>
                <c:pt idx="33">
                  <c:v>-1.7541089096142964E-2</c:v>
                </c:pt>
                <c:pt idx="34">
                  <c:v>-1.3599375708738008E-2</c:v>
                </c:pt>
                <c:pt idx="35">
                  <c:v>-9.7834061497306148E-3</c:v>
                </c:pt>
                <c:pt idx="36">
                  <c:v>-6.2758111276041322E-3</c:v>
                </c:pt>
                <c:pt idx="37">
                  <c:v>-3.2982290275931111E-3</c:v>
                </c:pt>
                <c:pt idx="38">
                  <c:v>-1.1170822146563458E-3</c:v>
                </c:pt>
                <c:pt idx="39">
                  <c:v>-5.0024885034868445E-5</c:v>
                </c:pt>
                <c:pt idx="40">
                  <c:v>-4.7308035754650945E-4</c:v>
                </c:pt>
                <c:pt idx="41">
                  <c:v>-2.8284588558801448E-3</c:v>
                </c:pt>
                <c:pt idx="42">
                  <c:v>-7.6330075943545871E-3</c:v>
                </c:pt>
                <c:pt idx="43">
                  <c:v>-1.5487190074218733E-2</c:v>
                </c:pt>
                <c:pt idx="44">
                  <c:v>-2.7084417505870099E-2</c:v>
                </c:pt>
                <c:pt idx="45">
                  <c:v>-4.3220459062885005E-2</c:v>
                </c:pt>
                <c:pt idx="46">
                  <c:v>-6.4802537146809391E-2</c:v>
                </c:pt>
                <c:pt idx="47">
                  <c:v>-9.2857569068685933E-2</c:v>
                </c:pt>
                <c:pt idx="48">
                  <c:v>-0.12853885136968507</c:v>
                </c:pt>
                <c:pt idx="49">
                  <c:v>-0.17313030703087526</c:v>
                </c:pt>
                <c:pt idx="50">
                  <c:v>-0.22804724672113846</c:v>
                </c:pt>
                <c:pt idx="51">
                  <c:v>-0.29483246070416397</c:v>
                </c:pt>
                <c:pt idx="52">
                  <c:v>-0.37514639670895417</c:v>
                </c:pt>
                <c:pt idx="53">
                  <c:v>-0.47075023906694813</c:v>
                </c:pt>
                <c:pt idx="54">
                  <c:v>-0.58348093796071998</c:v>
                </c:pt>
                <c:pt idx="55">
                  <c:v>-0.71521769060138951</c:v>
                </c:pt>
                <c:pt idx="56">
                  <c:v>-0.86784007234443816</c:v>
                </c:pt>
                <c:pt idx="57">
                  <c:v>-1.0431789378488308</c:v>
                </c:pt>
                <c:pt idx="58">
                  <c:v>-1.2429622847784476</c:v>
                </c:pt>
                <c:pt idx="59">
                  <c:v>-1.4687593539527768</c:v>
                </c:pt>
                <c:pt idx="60">
                  <c:v>-1.7219271343624301</c:v>
                </c:pt>
                <c:pt idx="61">
                  <c:v>-1.8172140027568462</c:v>
                </c:pt>
                <c:pt idx="62">
                  <c:v>-2.3144745796121917</c:v>
                </c:pt>
                <c:pt idx="63">
                  <c:v>-2.6551510707533117</c:v>
                </c:pt>
                <c:pt idx="64">
                  <c:v>-3.025771099927784</c:v>
                </c:pt>
                <c:pt idx="65">
                  <c:v>-3.4262151277031889</c:v>
                </c:pt>
                <c:pt idx="66">
                  <c:v>-3.8561007847662854</c:v>
                </c:pt>
                <c:pt idx="67">
                  <c:v>-4.3148317615930623</c:v>
                </c:pt>
                <c:pt idx="68">
                  <c:v>-4.801657223714491</c:v>
                </c:pt>
                <c:pt idx="69">
                  <c:v>-5.3157373395010845</c:v>
                </c:pt>
                <c:pt idx="70">
                  <c:v>-5.8562107190103641</c:v>
                </c:pt>
                <c:pt idx="71">
                  <c:v>-6.422260311203468</c:v>
                </c:pt>
                <c:pt idx="72">
                  <c:v>-7.0131753962120582</c:v>
                </c:pt>
                <c:pt idx="73">
                  <c:v>-7.6284085344918466</c:v>
                </c:pt>
                <c:pt idx="74">
                  <c:v>-8.2676275316062391</c:v>
                </c:pt>
                <c:pt idx="75">
                  <c:v>-8.9307635495860325</c:v>
                </c:pt>
                <c:pt idx="76">
                  <c:v>-9.618057419997033</c:v>
                </c:pt>
                <c:pt idx="77">
                  <c:v>-10.330107032125547</c:v>
                </c:pt>
                <c:pt idx="78">
                  <c:v>-11.067919478553719</c:v>
                </c:pt>
                <c:pt idx="79">
                  <c:v>-11.832972585408385</c:v>
                </c:pt>
                <c:pt idx="80">
                  <c:v>-12.62729173844852</c:v>
                </c:pt>
                <c:pt idx="81">
                  <c:v>-13.453549828483373</c:v>
                </c:pt>
                <c:pt idx="82">
                  <c:v>-14.315201121329778</c:v>
                </c:pt>
                <c:pt idx="83">
                  <c:v>-15.216664626512681</c:v>
                </c:pt>
                <c:pt idx="84">
                  <c:v>-16.163580332525804</c:v>
                </c:pt>
                <c:pt idx="85">
                  <c:v>-17.163174733219819</c:v>
                </c:pt>
                <c:pt idx="86">
                  <c:v>-18.224794628701488</c:v>
                </c:pt>
                <c:pt idx="87">
                  <c:v>-19.360708665874689</c:v>
                </c:pt>
                <c:pt idx="88">
                  <c:v>-20.587352143053881</c:v>
                </c:pt>
                <c:pt idx="89">
                  <c:v>-21.927341656899696</c:v>
                </c:pt>
                <c:pt idx="90">
                  <c:v>-23.412907104883367</c:v>
                </c:pt>
                <c:pt idx="91">
                  <c:v>-25.09212985919007</c:v>
                </c:pt>
                <c:pt idx="92">
                  <c:v>-27.041280406847381</c:v>
                </c:pt>
                <c:pt idx="93">
                  <c:v>-29.392182355027984</c:v>
                </c:pt>
                <c:pt idx="94">
                  <c:v>-32.403855978866844</c:v>
                </c:pt>
                <c:pt idx="95">
                  <c:v>-36.707767436467535</c:v>
                </c:pt>
                <c:pt idx="96">
                  <c:v>-44.770636432407109</c:v>
                </c:pt>
                <c:pt idx="97">
                  <c:v>-51.839015116035618</c:v>
                </c:pt>
                <c:pt idx="98">
                  <c:v>-39.642839849705076</c:v>
                </c:pt>
                <c:pt idx="99">
                  <c:v>-34.973503820547037</c:v>
                </c:pt>
                <c:pt idx="100">
                  <c:v>-32.097836422977736</c:v>
                </c:pt>
                <c:pt idx="101">
                  <c:v>-30.048733654785114</c:v>
                </c:pt>
                <c:pt idx="102">
                  <c:v>-28.476529420556655</c:v>
                </c:pt>
                <c:pt idx="103">
                  <c:v>-27.214633684781219</c:v>
                </c:pt>
                <c:pt idx="104">
                  <c:v>-26.170540897349355</c:v>
                </c:pt>
                <c:pt idx="105">
                  <c:v>-25.287531564191461</c:v>
                </c:pt>
                <c:pt idx="106">
                  <c:v>-24.528312777892204</c:v>
                </c:pt>
                <c:pt idx="107">
                  <c:v>-23.867055454937706</c:v>
                </c:pt>
                <c:pt idx="108">
                  <c:v>-23.285134753335015</c:v>
                </c:pt>
                <c:pt idx="109">
                  <c:v>-22.768681733333022</c:v>
                </c:pt>
                <c:pt idx="110">
                  <c:v>-22.307094040082823</c:v>
                </c:pt>
                <c:pt idx="111">
                  <c:v>-21.892087376910073</c:v>
                </c:pt>
                <c:pt idx="112">
                  <c:v>-21.517067988390522</c:v>
                </c:pt>
                <c:pt idx="113">
                  <c:v>-21.176704004204087</c:v>
                </c:pt>
                <c:pt idx="114">
                  <c:v>-20.866624504100528</c:v>
                </c:pt>
                <c:pt idx="115">
                  <c:v>-20.583203193287694</c:v>
                </c:pt>
                <c:pt idx="116">
                  <c:v>-20.323399654933088</c:v>
                </c:pt>
                <c:pt idx="117">
                  <c:v>-20.084640716529137</c:v>
                </c:pt>
                <c:pt idx="118">
                  <c:v>-19.86473035056515</c:v>
                </c:pt>
                <c:pt idx="119">
                  <c:v>-19.661780251663103</c:v>
                </c:pt>
                <c:pt idx="120">
                  <c:v>-19.474155646708926</c:v>
                </c:pt>
                <c:pt idx="121">
                  <c:v>-19.300432496542353</c:v>
                </c:pt>
                <c:pt idx="122">
                  <c:v>-19.13936333258598</c:v>
                </c:pt>
                <c:pt idx="123">
                  <c:v>-18.989849719997284</c:v>
                </c:pt>
                <c:pt idx="124">
                  <c:v>-18.850919863655328</c:v>
                </c:pt>
                <c:pt idx="125">
                  <c:v>-18.72171024694827</c:v>
                </c:pt>
                <c:pt idx="126">
                  <c:v>-18.601450463150236</c:v>
                </c:pt>
                <c:pt idx="127">
                  <c:v>-18.489450596542007</c:v>
                </c:pt>
                <c:pt idx="128">
                  <c:v>-18.385090656522205</c:v>
                </c:pt>
                <c:pt idx="129">
                  <c:v>-18.287811677290509</c:v>
                </c:pt>
                <c:pt idx="130">
                  <c:v>-18.19710817835179</c:v>
                </c:pt>
                <c:pt idx="131">
                  <c:v>-18.112521744191174</c:v>
                </c:pt>
                <c:pt idx="132">
                  <c:v>-18.033635530067471</c:v>
                </c:pt>
                <c:pt idx="133">
                  <c:v>-17.960069538610963</c:v>
                </c:pt>
                <c:pt idx="134">
                  <c:v>-17.89147654144865</c:v>
                </c:pt>
                <c:pt idx="135">
                  <c:v>-17.827538543367112</c:v>
                </c:pt>
                <c:pt idx="136">
                  <c:v>-17.767963705010374</c:v>
                </c:pt>
                <c:pt idx="137">
                  <c:v>-17.712483654882707</c:v>
                </c:pt>
                <c:pt idx="138">
                  <c:v>-17.660851133303332</c:v>
                </c:pt>
                <c:pt idx="139">
                  <c:v>-17.612837920564619</c:v>
                </c:pt>
                <c:pt idx="140">
                  <c:v>-17.568233009355897</c:v>
                </c:pt>
                <c:pt idx="141">
                  <c:v>-17.526840987898836</c:v>
                </c:pt>
                <c:pt idx="142">
                  <c:v>-17.488480605485506</c:v>
                </c:pt>
                <c:pt idx="143">
                  <c:v>-17.45298349643874</c:v>
                </c:pt>
                <c:pt idx="144">
                  <c:v>-17.420193042103836</c:v>
                </c:pt>
                <c:pt idx="145">
                  <c:v>-17.389963353469284</c:v>
                </c:pt>
                <c:pt idx="146">
                  <c:v>-17.362158359512915</c:v>
                </c:pt>
                <c:pt idx="147">
                  <c:v>-17.336650988467579</c:v>
                </c:pt>
                <c:pt idx="148">
                  <c:v>-17.313322430967503</c:v>
                </c:pt>
                <c:pt idx="149">
                  <c:v>-17.292061475530957</c:v>
                </c:pt>
                <c:pt idx="150">
                  <c:v>-17.272763908102551</c:v>
                </c:pt>
                <c:pt idx="151">
                  <c:v>-17.255331968457998</c:v>
                </c:pt>
                <c:pt idx="152">
                  <c:v>-17.239673857195772</c:v>
                </c:pt>
                <c:pt idx="153">
                  <c:v>-17.22570328782956</c:v>
                </c:pt>
                <c:pt idx="154">
                  <c:v>-17.213339079173863</c:v>
                </c:pt>
                <c:pt idx="155">
                  <c:v>-17.202504783799053</c:v>
                </c:pt>
                <c:pt idx="156">
                  <c:v>-17.193128348837398</c:v>
                </c:pt>
                <c:pt idx="157">
                  <c:v>-17.185141805858166</c:v>
                </c:pt>
                <c:pt idx="158">
                  <c:v>-17.178480986909996</c:v>
                </c:pt>
                <c:pt idx="159">
                  <c:v>-17.173085264158644</c:v>
                </c:pt>
                <c:pt idx="160">
                  <c:v>-17.168897310836726</c:v>
                </c:pt>
                <c:pt idx="161">
                  <c:v>-17.165862881473824</c:v>
                </c:pt>
                <c:pt idx="162">
                  <c:v>-17.163930609596278</c:v>
                </c:pt>
                <c:pt idx="163">
                  <c:v>-17.163051821279904</c:v>
                </c:pt>
                <c:pt idx="164">
                  <c:v>-17.163180363109337</c:v>
                </c:pt>
                <c:pt idx="165">
                  <c:v>-17.164272443248329</c:v>
                </c:pt>
                <c:pt idx="166">
                  <c:v>-17.166286484458077</c:v>
                </c:pt>
                <c:pt idx="167">
                  <c:v>-17.169182988018289</c:v>
                </c:pt>
                <c:pt idx="168">
                  <c:v>-17.172924407610061</c:v>
                </c:pt>
                <c:pt idx="169">
                  <c:v>-17.177475032311985</c:v>
                </c:pt>
                <c:pt idx="170">
                  <c:v>-17.182800877943613</c:v>
                </c:pt>
                <c:pt idx="171">
                  <c:v>-17.188869586063561</c:v>
                </c:pt>
                <c:pt idx="172">
                  <c:v>-17.195650329995161</c:v>
                </c:pt>
                <c:pt idx="173">
                  <c:v>-17.203113727311099</c:v>
                </c:pt>
                <c:pt idx="174">
                  <c:v>-17.211231758260954</c:v>
                </c:pt>
                <c:pt idx="175">
                  <c:v>-17.219977689672554</c:v>
                </c:pt>
                <c:pt idx="176">
                  <c:v>-17.229326003900166</c:v>
                </c:pt>
                <c:pt idx="177">
                  <c:v>-17.239252332430631</c:v>
                </c:pt>
                <c:pt idx="178">
                  <c:v>-17.249733393792702</c:v>
                </c:pt>
                <c:pt idx="179">
                  <c:v>-17.26074693544545</c:v>
                </c:pt>
                <c:pt idx="180">
                  <c:v>-17.272271679349714</c:v>
                </c:pt>
                <c:pt idx="181">
                  <c:v>-17.284287270951374</c:v>
                </c:pt>
                <c:pt idx="182">
                  <c:v>-17.29677423132825</c:v>
                </c:pt>
                <c:pt idx="183">
                  <c:v>-17.309713912272755</c:v>
                </c:pt>
                <c:pt idx="184">
                  <c:v>-17.323088454101352</c:v>
                </c:pt>
                <c:pt idx="185">
                  <c:v>-17.33688074599862</c:v>
                </c:pt>
                <c:pt idx="186">
                  <c:v>-17.35107438871934</c:v>
                </c:pt>
                <c:pt idx="187">
                  <c:v>-17.36565365948583</c:v>
                </c:pt>
                <c:pt idx="188">
                  <c:v>-17.380603478930798</c:v>
                </c:pt>
                <c:pt idx="189">
                  <c:v>-17.39590937994733</c:v>
                </c:pt>
                <c:pt idx="190">
                  <c:v>-17.411557478318596</c:v>
                </c:pt>
                <c:pt idx="191">
                  <c:v>-17.427534445009247</c:v>
                </c:pt>
                <c:pt idx="192">
                  <c:v>-17.443827480009691</c:v>
                </c:pt>
                <c:pt idx="193">
                  <c:v>-17.460424287632272</c:v>
                </c:pt>
                <c:pt idx="194">
                  <c:v>-17.477313053166018</c:v>
                </c:pt>
                <c:pt idx="195">
                  <c:v>-17.494482420803507</c:v>
                </c:pt>
                <c:pt idx="196">
                  <c:v>-17.511921472759376</c:v>
                </c:pt>
                <c:pt idx="197">
                  <c:v>-17.529619709506214</c:v>
                </c:pt>
                <c:pt idx="198">
                  <c:v>-17.547567031058406</c:v>
                </c:pt>
                <c:pt idx="199">
                  <c:v>-17.565753719239815</c:v>
                </c:pt>
                <c:pt idx="200">
                  <c:v>-17.584170420875289</c:v>
                </c:pt>
                <c:pt idx="201">
                  <c:v>-17.602808131850438</c:v>
                </c:pt>
                <c:pt idx="202">
                  <c:v>-17.62165818198774</c:v>
                </c:pt>
                <c:pt idx="203">
                  <c:v>-17.640712220690666</c:v>
                </c:pt>
                <c:pt idx="204">
                  <c:v>-17.659962203310684</c:v>
                </c:pt>
                <c:pt idx="205">
                  <c:v>-17.679400378195144</c:v>
                </c:pt>
                <c:pt idx="206">
                  <c:v>-17.699019274376699</c:v>
                </c:pt>
                <c:pt idx="207">
                  <c:v>-17.71881168986755</c:v>
                </c:pt>
                <c:pt idx="208">
                  <c:v>-17.73877068052423</c:v>
                </c:pt>
                <c:pt idx="209">
                  <c:v>-17.758889549450764</c:v>
                </c:pt>
                <c:pt idx="210">
                  <c:v>-17.77916183691022</c:v>
                </c:pt>
                <c:pt idx="211">
                  <c:v>-17.79958131071643</c:v>
                </c:pt>
                <c:pt idx="212">
                  <c:v>-17.820141957079571</c:v>
                </c:pt>
                <c:pt idx="213">
                  <c:v>-17.840837971880841</c:v>
                </c:pt>
                <c:pt idx="214">
                  <c:v>-17.861663752353028</c:v>
                </c:pt>
                <c:pt idx="215">
                  <c:v>-17.882613889145251</c:v>
                </c:pt>
                <c:pt idx="216">
                  <c:v>-17.903683158751349</c:v>
                </c:pt>
                <c:pt idx="217">
                  <c:v>-17.92486651628279</c:v>
                </c:pt>
                <c:pt idx="218">
                  <c:v>-17.946159088567988</c:v>
                </c:pt>
                <c:pt idx="219">
                  <c:v>-17.967556167561057</c:v>
                </c:pt>
                <c:pt idx="220">
                  <c:v>-17.989053204044076</c:v>
                </c:pt>
                <c:pt idx="221">
                  <c:v>-18.010645801607698</c:v>
                </c:pt>
                <c:pt idx="222">
                  <c:v>-18.032329710896153</c:v>
                </c:pt>
                <c:pt idx="223">
                  <c:v>-18.054100824103013</c:v>
                </c:pt>
                <c:pt idx="224">
                  <c:v>-18.075955169705413</c:v>
                </c:pt>
                <c:pt idx="225">
                  <c:v>-18.097888907424675</c:v>
                </c:pt>
                <c:pt idx="226">
                  <c:v>-18.119898323402225</c:v>
                </c:pt>
                <c:pt idx="227">
                  <c:v>-18.141979825580222</c:v>
                </c:pt>
                <c:pt idx="228">
                  <c:v>-18.16412993927689</c:v>
                </c:pt>
                <c:pt idx="229">
                  <c:v>-18.186345302947181</c:v>
                </c:pt>
                <c:pt idx="230">
                  <c:v>-18.20862266411979</c:v>
                </c:pt>
                <c:pt idx="231">
                  <c:v>-18.2309588755022</c:v>
                </c:pt>
                <c:pt idx="232">
                  <c:v>-18.253350891245628</c:v>
                </c:pt>
                <c:pt idx="233">
                  <c:v>-18.275795763362559</c:v>
                </c:pt>
                <c:pt idx="234">
                  <c:v>-18.298290638289497</c:v>
                </c:pt>
                <c:pt idx="235">
                  <c:v>-18.320832753588338</c:v>
                </c:pt>
                <c:pt idx="236">
                  <c:v>-18.343419434779904</c:v>
                </c:pt>
                <c:pt idx="237">
                  <c:v>-18.366048092303572</c:v>
                </c:pt>
                <c:pt idx="238">
                  <c:v>-18.388716218597253</c:v>
                </c:pt>
                <c:pt idx="239">
                  <c:v>-18.411421385292275</c:v>
                </c:pt>
                <c:pt idx="240">
                  <c:v>-18.434161240518002</c:v>
                </c:pt>
                <c:pt idx="241">
                  <c:v>-18.456933506311206</c:v>
                </c:pt>
                <c:pt idx="242">
                  <c:v>-18.479735976125689</c:v>
                </c:pt>
                <c:pt idx="243">
                  <c:v>-18.502566512437539</c:v>
                </c:pt>
                <c:pt idx="244">
                  <c:v>-18.525423044441975</c:v>
                </c:pt>
                <c:pt idx="245">
                  <c:v>-18.548303565837667</c:v>
                </c:pt>
                <c:pt idx="246">
                  <c:v>-18.571206132694819</c:v>
                </c:pt>
                <c:pt idx="247">
                  <c:v>-18.59412886140337</c:v>
                </c:pt>
                <c:pt idx="248">
                  <c:v>-18.61706992669782</c:v>
                </c:pt>
                <c:pt idx="249">
                  <c:v>-18.640027559755538</c:v>
                </c:pt>
                <c:pt idx="250">
                  <c:v>-18.66300004636533</c:v>
                </c:pt>
                <c:pt idx="251">
                  <c:v>-18.685985725163349</c:v>
                </c:pt>
                <c:pt idx="252">
                  <c:v>-18.708982985933524</c:v>
                </c:pt>
                <c:pt idx="253">
                  <c:v>-18.731990267969817</c:v>
                </c:pt>
                <c:pt idx="254">
                  <c:v>-18.755006058497738</c:v>
                </c:pt>
                <c:pt idx="255">
                  <c:v>-18.778028891152722</c:v>
                </c:pt>
                <c:pt idx="256">
                  <c:v>-18.801057344512941</c:v>
                </c:pt>
                <c:pt idx="257">
                  <c:v>-18.824090040684453</c:v>
                </c:pt>
                <c:pt idx="258">
                  <c:v>-18.847125643936486</c:v>
                </c:pt>
                <c:pt idx="259">
                  <c:v>-18.870162859384866</c:v>
                </c:pt>
                <c:pt idx="260">
                  <c:v>-18.893200431721645</c:v>
                </c:pt>
                <c:pt idx="261">
                  <c:v>-18.916237143989118</c:v>
                </c:pt>
                <c:pt idx="262">
                  <c:v>-18.939271816396431</c:v>
                </c:pt>
                <c:pt idx="263">
                  <c:v>-18.962303305177134</c:v>
                </c:pt>
                <c:pt idx="264">
                  <c:v>-18.985330501486043</c:v>
                </c:pt>
                <c:pt idx="265">
                  <c:v>-19.008352330333906</c:v>
                </c:pt>
                <c:pt idx="266">
                  <c:v>-19.031367749558374</c:v>
                </c:pt>
                <c:pt idx="267">
                  <c:v>-19.054375748829923</c:v>
                </c:pt>
                <c:pt idx="268">
                  <c:v>-19.077375348691302</c:v>
                </c:pt>
                <c:pt idx="269">
                  <c:v>-19.100365599629331</c:v>
                </c:pt>
                <c:pt idx="270">
                  <c:v>-19.123345581177734</c:v>
                </c:pt>
                <c:pt idx="271">
                  <c:v>-19.146314401049857</c:v>
                </c:pt>
                <c:pt idx="272">
                  <c:v>-19.169271194300169</c:v>
                </c:pt>
                <c:pt idx="273">
                  <c:v>-19.192215122513446</c:v>
                </c:pt>
                <c:pt idx="274">
                  <c:v>-19.215145373020594</c:v>
                </c:pt>
                <c:pt idx="275">
                  <c:v>-19.238061158140152</c:v>
                </c:pt>
                <c:pt idx="276">
                  <c:v>-19.260961714444512</c:v>
                </c:pt>
                <c:pt idx="277">
                  <c:v>-19.28384630204993</c:v>
                </c:pt>
                <c:pt idx="278">
                  <c:v>-19.306714203929502</c:v>
                </c:pt>
                <c:pt idx="279">
                  <c:v>-19.329564725248211</c:v>
                </c:pt>
                <c:pt idx="280">
                  <c:v>-19.352397192719319</c:v>
                </c:pt>
                <c:pt idx="281">
                  <c:v>-19.375210953981234</c:v>
                </c:pt>
                <c:pt idx="282">
                  <c:v>-19.398005376994224</c:v>
                </c:pt>
                <c:pt idx="283">
                  <c:v>-19.420779849456199</c:v>
                </c:pt>
                <c:pt idx="284">
                  <c:v>-19.443533778236908</c:v>
                </c:pt>
                <c:pt idx="285">
                  <c:v>-19.466266588829871</c:v>
                </c:pt>
                <c:pt idx="286">
                  <c:v>-19.488977724821495</c:v>
                </c:pt>
                <c:pt idx="287">
                  <c:v>-19.511666647376657</c:v>
                </c:pt>
                <c:pt idx="288">
                  <c:v>-19.53433283474029</c:v>
                </c:pt>
                <c:pt idx="289">
                  <c:v>-19.556975781754339</c:v>
                </c:pt>
                <c:pt idx="290">
                  <c:v>-19.579594999389592</c:v>
                </c:pt>
                <c:pt idx="291">
                  <c:v>-19.602190014291882</c:v>
                </c:pt>
                <c:pt idx="292">
                  <c:v>-19.624760368342077</c:v>
                </c:pt>
                <c:pt idx="293">
                  <c:v>-19.647305618229577</c:v>
                </c:pt>
                <c:pt idx="294">
                  <c:v>-19.669825335038624</c:v>
                </c:pt>
                <c:pt idx="295">
                  <c:v>-19.692319103847154</c:v>
                </c:pt>
                <c:pt idx="296">
                  <c:v>-19.714786523337743</c:v>
                </c:pt>
                <c:pt idx="297">
                  <c:v>-19.737227205420169</c:v>
                </c:pt>
                <c:pt idx="298">
                  <c:v>-19.759640774865275</c:v>
                </c:pt>
                <c:pt idx="299">
                  <c:v>-19.782026868949728</c:v>
                </c:pt>
                <c:pt idx="300">
                  <c:v>-19.804385137111321</c:v>
                </c:pt>
                <c:pt idx="301">
                  <c:v>-19.82671524061443</c:v>
                </c:pt>
                <c:pt idx="302">
                  <c:v>-19.849016852225375</c:v>
                </c:pt>
                <c:pt idx="303">
                  <c:v>-19.871289655897261</c:v>
                </c:pt>
                <c:pt idx="304">
                  <c:v>-19.893533346464075</c:v>
                </c:pt>
                <c:pt idx="305">
                  <c:v>-19.91574762934367</c:v>
                </c:pt>
                <c:pt idx="306">
                  <c:v>-19.937932220249422</c:v>
                </c:pt>
                <c:pt idx="307">
                  <c:v>-19.960086844910169</c:v>
                </c:pt>
                <c:pt idx="308">
                  <c:v>-19.982211238798303</c:v>
                </c:pt>
                <c:pt idx="309">
                  <c:v>-20.004305146865637</c:v>
                </c:pt>
                <c:pt idx="310">
                  <c:v>-20.026368323286889</c:v>
                </c:pt>
                <c:pt idx="311">
                  <c:v>-20.048400531210433</c:v>
                </c:pt>
                <c:pt idx="312">
                  <c:v>-20.070401542516226</c:v>
                </c:pt>
                <c:pt idx="313">
                  <c:v>-20.092371137580542</c:v>
                </c:pt>
                <c:pt idx="314">
                  <c:v>-20.114309105047447</c:v>
                </c:pt>
                <c:pt idx="315">
                  <c:v>-20.136215241606635</c:v>
                </c:pt>
                <c:pt idx="316">
                  <c:v>-20.158089351777562</c:v>
                </c:pt>
                <c:pt idx="317">
                  <c:v>-20.179931247699677</c:v>
                </c:pt>
                <c:pt idx="318">
                  <c:v>-20.201740748928415</c:v>
                </c:pt>
                <c:pt idx="319">
                  <c:v>-20.223517682236988</c:v>
                </c:pt>
                <c:pt idx="320">
                  <c:v>-20.24526188142362</c:v>
                </c:pt>
                <c:pt idx="321">
                  <c:v>-20.26697318712413</c:v>
                </c:pt>
                <c:pt idx="322">
                  <c:v>-20.28865144662976</c:v>
                </c:pt>
                <c:pt idx="323">
                  <c:v>-20.310296513709915</c:v>
                </c:pt>
                <c:pt idx="324">
                  <c:v>-20.331908248439895</c:v>
                </c:pt>
                <c:pt idx="325">
                  <c:v>-20.353486517033247</c:v>
                </c:pt>
                <c:pt idx="326">
                  <c:v>-20.375031191678758</c:v>
                </c:pt>
                <c:pt idx="327">
                  <c:v>-20.39654215038189</c:v>
                </c:pt>
                <c:pt idx="328">
                  <c:v>-20.418019276810494</c:v>
                </c:pt>
                <c:pt idx="329">
                  <c:v>-20.439462460144714</c:v>
                </c:pt>
                <c:pt idx="330">
                  <c:v>-20.46087159493101</c:v>
                </c:pt>
                <c:pt idx="331">
                  <c:v>-20.48224658094</c:v>
                </c:pt>
                <c:pt idx="332">
                  <c:v>-20.503587323028242</c:v>
                </c:pt>
                <c:pt idx="333">
                  <c:v>-20.524893731003665</c:v>
                </c:pt>
                <c:pt idx="334">
                  <c:v>-20.546165719494589</c:v>
                </c:pt>
                <c:pt idx="335">
                  <c:v>-20.567403207822302</c:v>
                </c:pt>
                <c:pt idx="336">
                  <c:v>-20.58860611987695</c:v>
                </c:pt>
                <c:pt idx="337">
                  <c:v>-20.609774383996786</c:v>
                </c:pt>
                <c:pt idx="338">
                  <c:v>-20.630907932850615</c:v>
                </c:pt>
                <c:pt idx="339">
                  <c:v>-20.652006703323277</c:v>
                </c:pt>
                <c:pt idx="340">
                  <c:v>-20.673070636404244</c:v>
                </c:pt>
                <c:pt idx="341">
                  <c:v>-20.694099677079084</c:v>
                </c:pt>
                <c:pt idx="342">
                  <c:v>-20.715093774223799</c:v>
                </c:pt>
                <c:pt idx="343">
                  <c:v>-20.736052880501909</c:v>
                </c:pt>
                <c:pt idx="344">
                  <c:v>-20.756976952264267</c:v>
                </c:pt>
                <c:pt idx="345">
                  <c:v>-20.777865949451403</c:v>
                </c:pt>
                <c:pt idx="346">
                  <c:v>-20.798719835498556</c:v>
                </c:pt>
                <c:pt idx="347">
                  <c:v>-20.819538577242955</c:v>
                </c:pt>
                <c:pt idx="348">
                  <c:v>-20.840322144833721</c:v>
                </c:pt>
                <c:pt idx="349">
                  <c:v>-20.861070511643941</c:v>
                </c:pt>
                <c:pt idx="350">
                  <c:v>-20.881783654185075</c:v>
                </c:pt>
                <c:pt idx="351">
                  <c:v>-20.902461552023585</c:v>
                </c:pt>
                <c:pt idx="352">
                  <c:v>-20.923104187699636</c:v>
                </c:pt>
                <c:pt idx="353">
                  <c:v>-20.943711546647922</c:v>
                </c:pt>
                <c:pt idx="354">
                  <c:v>-20.964283617120554</c:v>
                </c:pt>
                <c:pt idx="355">
                  <c:v>-20.984820390111828</c:v>
                </c:pt>
                <c:pt idx="356">
                  <c:v>-21.005321859284983</c:v>
                </c:pt>
                <c:pt idx="357">
                  <c:v>-21.025788020900777</c:v>
                </c:pt>
                <c:pt idx="358">
                  <c:v>-21.046218873747911</c:v>
                </c:pt>
                <c:pt idx="359">
                  <c:v>-21.066614419075197</c:v>
                </c:pt>
                <c:pt idx="360">
                  <c:v>-21.086974660525428</c:v>
                </c:pt>
                <c:pt idx="361">
                  <c:v>-21.107299604070914</c:v>
                </c:pt>
                <c:pt idx="362">
                  <c:v>-21.127589257950707</c:v>
                </c:pt>
                <c:pt idx="363">
                  <c:v>-21.147843632609316</c:v>
                </c:pt>
                <c:pt idx="364">
                  <c:v>-21.168062740637019</c:v>
                </c:pt>
                <c:pt idx="365">
                  <c:v>-21.188246596711618</c:v>
                </c:pt>
                <c:pt idx="366">
                  <c:v>-21.208395217541728</c:v>
                </c:pt>
                <c:pt idx="367">
                  <c:v>-21.228508621811422</c:v>
                </c:pt>
                <c:pt idx="368">
                  <c:v>-21.248586830126243</c:v>
                </c:pt>
                <c:pt idx="369">
                  <c:v>-21.268629864960662</c:v>
                </c:pt>
                <c:pt idx="370">
                  <c:v>-21.288637750606693</c:v>
                </c:pt>
                <c:pt idx="371">
                  <c:v>-21.308610513123902</c:v>
                </c:pt>
                <c:pt idx="372">
                  <c:v>-21.328548180290596</c:v>
                </c:pt>
                <c:pt idx="373">
                  <c:v>-21.348450781556267</c:v>
                </c:pt>
                <c:pt idx="374">
                  <c:v>-21.368318347995142</c:v>
                </c:pt>
                <c:pt idx="375">
                  <c:v>-21.388150912260954</c:v>
                </c:pt>
                <c:pt idx="376">
                  <c:v>-21.407948508542756</c:v>
                </c:pt>
                <c:pt idx="377">
                  <c:v>-21.427711172521899</c:v>
                </c:pt>
                <c:pt idx="378">
                  <c:v>-21.447438941330002</c:v>
                </c:pt>
                <c:pt idx="379">
                  <c:v>-21.467131853507979</c:v>
                </c:pt>
                <c:pt idx="380">
                  <c:v>-21.486789948966077</c:v>
                </c:pt>
                <c:pt idx="381">
                  <c:v>-21.506413268944897</c:v>
                </c:pt>
                <c:pt idx="382">
                  <c:v>-21.52600185597732</c:v>
                </c:pt>
                <c:pt idx="383">
                  <c:v>-21.545555753851442</c:v>
                </c:pt>
                <c:pt idx="384">
                  <c:v>-21.565075007574343</c:v>
                </c:pt>
                <c:pt idx="385">
                  <c:v>-21.58455966333679</c:v>
                </c:pt>
                <c:pt idx="386">
                  <c:v>-21.604009768478743</c:v>
                </c:pt>
                <c:pt idx="387">
                  <c:v>-21.62342537145577</c:v>
                </c:pt>
                <c:pt idx="388">
                  <c:v>-21.642806521806218</c:v>
                </c:pt>
                <c:pt idx="389">
                  <c:v>-21.662153270119209</c:v>
                </c:pt>
                <c:pt idx="390">
                  <c:v>-21.681465668003412</c:v>
                </c:pt>
                <c:pt idx="391">
                  <c:v>-21.700743768056551</c:v>
                </c:pt>
                <c:pt idx="392">
                  <c:v>-21.719987623835713</c:v>
                </c:pt>
                <c:pt idx="393">
                  <c:v>-21.739197289828262</c:v>
                </c:pt>
                <c:pt idx="394">
                  <c:v>-21.758372821423553</c:v>
                </c:pt>
                <c:pt idx="395">
                  <c:v>-21.777514274885313</c:v>
                </c:pt>
                <c:pt idx="396">
                  <c:v>-21.796621707324654</c:v>
                </c:pt>
                <c:pt idx="397">
                  <c:v>-21.815695176673756</c:v>
                </c:pt>
                <c:pt idx="398">
                  <c:v>-21.834734741660181</c:v>
                </c:pt>
                <c:pt idx="399">
                  <c:v>-21.853740461781829</c:v>
                </c:pt>
                <c:pt idx="400">
                  <c:v>-21.872712397282463</c:v>
                </c:pt>
                <c:pt idx="401">
                  <c:v>-21.891650609127801</c:v>
                </c:pt>
                <c:pt idx="402">
                  <c:v>-21.910555158982284</c:v>
                </c:pt>
                <c:pt idx="403">
                  <c:v>-21.929426109186299</c:v>
                </c:pt>
                <c:pt idx="404">
                  <c:v>-21.948263522733967</c:v>
                </c:pt>
                <c:pt idx="405">
                  <c:v>-21.967067463251531</c:v>
                </c:pt>
                <c:pt idx="406">
                  <c:v>-21.985837994976151</c:v>
                </c:pt>
                <c:pt idx="407">
                  <c:v>-22.004575182735337</c:v>
                </c:pt>
                <c:pt idx="408">
                  <c:v>-22.02327909192676</c:v>
                </c:pt>
                <c:pt idx="409">
                  <c:v>-22.041949788498627</c:v>
                </c:pt>
                <c:pt idx="410">
                  <c:v>-22.060587338930468</c:v>
                </c:pt>
                <c:pt idx="411">
                  <c:v>-22.079191810214425</c:v>
                </c:pt>
                <c:pt idx="412">
                  <c:v>-22.097763269836996</c:v>
                </c:pt>
                <c:pt idx="413">
                  <c:v>-22.116301785761138</c:v>
                </c:pt>
                <c:pt idx="414">
                  <c:v>-22.134807426408916</c:v>
                </c:pt>
                <c:pt idx="415">
                  <c:v>-22.153280260644461</c:v>
                </c:pt>
                <c:pt idx="416">
                  <c:v>-22.171720357757444</c:v>
                </c:pt>
                <c:pt idx="417">
                  <c:v>-22.190127787446791</c:v>
                </c:pt>
                <c:pt idx="418">
                  <c:v>-22.208502619804978</c:v>
                </c:pt>
                <c:pt idx="419">
                  <c:v>-22.226844925302526</c:v>
                </c:pt>
                <c:pt idx="420">
                  <c:v>-22.24515477477301</c:v>
                </c:pt>
                <c:pt idx="421">
                  <c:v>-22.263432239398334</c:v>
                </c:pt>
                <c:pt idx="422">
                  <c:v>-22.281677390694373</c:v>
                </c:pt>
                <c:pt idx="423">
                  <c:v>-22.299890300497026</c:v>
                </c:pt>
                <c:pt idx="424">
                  <c:v>-22.318071040948499</c:v>
                </c:pt>
                <c:pt idx="425">
                  <c:v>-22.336219684484007</c:v>
                </c:pt>
                <c:pt idx="426">
                  <c:v>-22.354336303818751</c:v>
                </c:pt>
                <c:pt idx="427">
                  <c:v>-22.372420971935213</c:v>
                </c:pt>
                <c:pt idx="428">
                  <c:v>-22.390473762070755</c:v>
                </c:pt>
                <c:pt idx="429">
                  <c:v>-22.408494747705532</c:v>
                </c:pt>
                <c:pt idx="430">
                  <c:v>-22.426484002550694</c:v>
                </c:pt>
                <c:pt idx="431">
                  <c:v>-22.444441600536837</c:v>
                </c:pt>
                <c:pt idx="432">
                  <c:v>-22.462367615802769</c:v>
                </c:pt>
                <c:pt idx="433">
                  <c:v>-22.480262122684547</c:v>
                </c:pt>
                <c:pt idx="434">
                  <c:v>-22.498125195704763</c:v>
                </c:pt>
                <c:pt idx="435">
                  <c:v>-22.515956909562085</c:v>
                </c:pt>
                <c:pt idx="436">
                  <c:v>-22.533757339121081</c:v>
                </c:pt>
                <c:pt idx="437">
                  <c:v>-22.551526559402237</c:v>
                </c:pt>
                <c:pt idx="438">
                  <c:v>-22.569264645572265</c:v>
                </c:pt>
                <c:pt idx="439">
                  <c:v>-22.586971672934656</c:v>
                </c:pt>
                <c:pt idx="440">
                  <c:v>-22.604647716920383</c:v>
                </c:pt>
                <c:pt idx="441">
                  <c:v>-22.622292853078907</c:v>
                </c:pt>
                <c:pt idx="442">
                  <c:v>-22.639907157069409</c:v>
                </c:pt>
                <c:pt idx="443">
                  <c:v>-22.657490704652137</c:v>
                </c:pt>
                <c:pt idx="444">
                  <c:v>-22.67504357168011</c:v>
                </c:pt>
                <c:pt idx="445">
                  <c:v>-22.692565834090878</c:v>
                </c:pt>
                <c:pt idx="446">
                  <c:v>-22.710057567898588</c:v>
                </c:pt>
                <c:pt idx="447">
                  <c:v>-22.727518849186225</c:v>
                </c:pt>
                <c:pt idx="448">
                  <c:v>-22.744949754097981</c:v>
                </c:pt>
                <c:pt idx="449">
                  <c:v>-22.762350358831892</c:v>
                </c:pt>
                <c:pt idx="450">
                  <c:v>-22.779720739632626</c:v>
                </c:pt>
                <c:pt idx="451">
                  <c:v>-22.797060972784429</c:v>
                </c:pt>
                <c:pt idx="452">
                  <c:v>-22.814371134604272</c:v>
                </c:pt>
                <c:pt idx="453">
                  <c:v>-22.831651301435155</c:v>
                </c:pt>
                <c:pt idx="454">
                  <c:v>-22.848901549639589</c:v>
                </c:pt>
                <c:pt idx="455">
                  <c:v>-22.866121955593229</c:v>
                </c:pt>
                <c:pt idx="456">
                  <c:v>-22.883312595678674</c:v>
                </c:pt>
                <c:pt idx="457">
                  <c:v>-22.900473546279414</c:v>
                </c:pt>
                <c:pt idx="458">
                  <c:v>-22.917604883773933</c:v>
                </c:pt>
                <c:pt idx="459">
                  <c:v>-22.934706684529964</c:v>
                </c:pt>
                <c:pt idx="460">
                  <c:v>-22.951779024898869</c:v>
                </c:pt>
                <c:pt idx="461">
                  <c:v>-22.968821981210223</c:v>
                </c:pt>
                <c:pt idx="462">
                  <c:v>-22.985835629766427</c:v>
                </c:pt>
                <c:pt idx="463">
                  <c:v>-23.002820046837588</c:v>
                </c:pt>
                <c:pt idx="464">
                  <c:v>-23.019775308656399</c:v>
                </c:pt>
                <c:pt idx="465">
                  <c:v>-23.036701491413254</c:v>
                </c:pt>
                <c:pt idx="466">
                  <c:v>-23.053598671251429</c:v>
                </c:pt>
                <c:pt idx="467">
                  <c:v>-23.070466924262437</c:v>
                </c:pt>
                <c:pt idx="468">
                  <c:v>-23.087306326481425</c:v>
                </c:pt>
                <c:pt idx="469">
                  <c:v>-23.104116953882766</c:v>
                </c:pt>
                <c:pt idx="470">
                  <c:v>-23.120898882375741</c:v>
                </c:pt>
                <c:pt idx="471">
                  <c:v>-23.13765218780031</c:v>
                </c:pt>
                <c:pt idx="472">
                  <c:v>-23.154376945923051</c:v>
                </c:pt>
                <c:pt idx="473">
                  <c:v>-23.171073232433109</c:v>
                </c:pt>
                <c:pt idx="474">
                  <c:v>-23.187741122938373</c:v>
                </c:pt>
                <c:pt idx="475">
                  <c:v>-23.204380692961646</c:v>
                </c:pt>
                <c:pt idx="476">
                  <c:v>-23.220992017937</c:v>
                </c:pt>
                <c:pt idx="477">
                  <c:v>-23.237575173206171</c:v>
                </c:pt>
                <c:pt idx="478">
                  <c:v>-23.254130234015076</c:v>
                </c:pt>
                <c:pt idx="479">
                  <c:v>-23.270657275510427</c:v>
                </c:pt>
                <c:pt idx="480">
                  <c:v>-23.287156372736423</c:v>
                </c:pt>
                <c:pt idx="481">
                  <c:v>-23.303627600631547</c:v>
                </c:pt>
                <c:pt idx="482">
                  <c:v>-23.320071034025446</c:v>
                </c:pt>
                <c:pt idx="483">
                  <c:v>-23.336486747635877</c:v>
                </c:pt>
                <c:pt idx="484">
                  <c:v>-23.352874816065778</c:v>
                </c:pt>
                <c:pt idx="485">
                  <c:v>-23.36923531380037</c:v>
                </c:pt>
                <c:pt idx="486">
                  <c:v>-23.38556831520442</c:v>
                </c:pt>
                <c:pt idx="487">
                  <c:v>-23.401873894519461</c:v>
                </c:pt>
                <c:pt idx="488">
                  <c:v>-23.418152125861202</c:v>
                </c:pt>
                <c:pt idx="489">
                  <c:v>-23.434403083216967</c:v>
                </c:pt>
                <c:pt idx="490">
                  <c:v>-23.450626840443192</c:v>
                </c:pt>
                <c:pt idx="491">
                  <c:v>-23.466823471263037</c:v>
                </c:pt>
                <c:pt idx="492">
                  <c:v>-23.482993049264003</c:v>
                </c:pt>
                <c:pt idx="493">
                  <c:v>-23.499135647895709</c:v>
                </c:pt>
                <c:pt idx="494">
                  <c:v>-23.515251340467632</c:v>
                </c:pt>
                <c:pt idx="495">
                  <c:v>-23.531340200147014</c:v>
                </c:pt>
                <c:pt idx="496">
                  <c:v>-23.547402299956715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39-4930-B51F-5234F2B6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3673935"/>
        <c:axId val="943673103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演算部!$AQ$33:$AQ$529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演算部!$AS$33:$AS$529</c:f>
              <c:numCache>
                <c:formatCode>General</c:formatCode>
                <c:ptCount val="497"/>
                <c:pt idx="0">
                  <c:v>-6.2073686810281794</c:v>
                </c:pt>
                <c:pt idx="1">
                  <c:v>-7.4514147835899642</c:v>
                </c:pt>
                <c:pt idx="2">
                  <c:v>-8.6969060993216498</c:v>
                </c:pt>
                <c:pt idx="3">
                  <c:v>-9.9441187462816316</c:v>
                </c:pt>
                <c:pt idx="4">
                  <c:v>-11.193345289599664</c:v>
                </c:pt>
                <c:pt idx="5">
                  <c:v>-12.444897222699483</c:v>
                </c:pt>
                <c:pt idx="6">
                  <c:v>-13.699107505195011</c:v>
                </c:pt>
                <c:pt idx="7">
                  <c:v>-14.956333167007779</c:v>
                </c:pt>
                <c:pt idx="8">
                  <c:v>-16.216957989080612</c:v>
                </c:pt>
                <c:pt idx="9">
                  <c:v>-17.481395271955204</c:v>
                </c:pt>
                <c:pt idx="10">
                  <c:v>-18.750090704427485</c:v>
                </c:pt>
                <c:pt idx="11">
                  <c:v>-20.023525345479797</c:v>
                </c:pt>
                <c:pt idx="12">
                  <c:v>-21.302218733694023</c:v>
                </c:pt>
                <c:pt idx="13">
                  <c:v>-22.586732139351206</c:v>
                </c:pt>
                <c:pt idx="14">
                  <c:v>-23.877671975388857</c:v>
                </c:pt>
                <c:pt idx="15">
                  <c:v>-25.175693384277832</c:v>
                </c:pt>
                <c:pt idx="16">
                  <c:v>-26.481504018644454</c:v>
                </c:pt>
                <c:pt idx="17">
                  <c:v>-27.795868034033425</c:v>
                </c:pt>
                <c:pt idx="18">
                  <c:v>-29.119610312498562</c:v>
                </c:pt>
                <c:pt idx="19">
                  <c:v>-30.453620935611198</c:v>
                </c:pt>
                <c:pt idx="20">
                  <c:v>-31.798859924849808</c:v>
                </c:pt>
                <c:pt idx="21">
                  <c:v>-33.156362266001388</c:v>
                </c:pt>
                <c:pt idx="22">
                  <c:v>-34.527243231936083</c:v>
                </c:pt>
                <c:pt idx="23">
                  <c:v>-35.912704014625369</c:v>
                </c:pt>
                <c:pt idx="24">
                  <c:v>-37.314037672195589</c:v>
                </c:pt>
                <c:pt idx="25">
                  <c:v>-38.732635389686685</c:v>
                </c:pt>
                <c:pt idx="26">
                  <c:v>-40.169993042449981</c:v>
                </c:pt>
                <c:pt idx="27">
                  <c:v>-41.627718038057871</c:v>
                </c:pt>
                <c:pt idx="28">
                  <c:v>-43.107536395336211</c:v>
                </c:pt>
                <c:pt idx="29">
                  <c:v>-44.611299996593374</c:v>
                </c:pt>
                <c:pt idx="30">
                  <c:v>-46.140993920001812</c:v>
                </c:pt>
                <c:pt idx="31">
                  <c:v>-47.698743721825018</c:v>
                </c:pt>
                <c:pt idx="32">
                  <c:v>-49.286822490919867</c:v>
                </c:pt>
                <c:pt idx="33">
                  <c:v>-50.907657438528801</c:v>
                </c:pt>
                <c:pt idx="34">
                  <c:v>-52.563835712366973</c:v>
                </c:pt>
                <c:pt idx="35">
                  <c:v>-54.258109032729344</c:v>
                </c:pt>
                <c:pt idx="36">
                  <c:v>-55.993396637004118</c:v>
                </c:pt>
                <c:pt idx="37">
                  <c:v>-57.772785884905886</c:v>
                </c:pt>
                <c:pt idx="38">
                  <c:v>-59.59952971774905</c:v>
                </c:pt>
                <c:pt idx="39">
                  <c:v>-61.477039980073805</c:v>
                </c:pt>
                <c:pt idx="40">
                  <c:v>-63.408875401792542</c:v>
                </c:pt>
                <c:pt idx="41">
                  <c:v>-65.398722807883757</c:v>
                </c:pt>
                <c:pt idx="42">
                  <c:v>-67.450369879666596</c:v>
                </c:pt>
                <c:pt idx="43">
                  <c:v>-69.567667553270951</c:v>
                </c:pt>
                <c:pt idx="44">
                  <c:v>-71.754479933582772</c:v>
                </c:pt>
                <c:pt idx="45">
                  <c:v>-74.014619465392073</c:v>
                </c:pt>
                <c:pt idx="46">
                  <c:v>-76.35176509361672</c:v>
                </c:pt>
                <c:pt idx="47">
                  <c:v>-78.769361335474443</c:v>
                </c:pt>
                <c:pt idx="48">
                  <c:v>-81.270496671351651</c:v>
                </c:pt>
                <c:pt idx="49">
                  <c:v>-83.857760542869684</c:v>
                </c:pt>
                <c:pt idx="50">
                  <c:v>-86.53307963214418</c:v>
                </c:pt>
                <c:pt idx="51">
                  <c:v>-89.297536070076504</c:v>
                </c:pt>
                <c:pt idx="52">
                  <c:v>87.848827186986895</c:v>
                </c:pt>
                <c:pt idx="53">
                  <c:v>84.907205434757941</c:v>
                </c:pt>
                <c:pt idx="54">
                  <c:v>81.880223911625677</c:v>
                </c:pt>
                <c:pt idx="55">
                  <c:v>78.772106884479712</c:v>
                </c:pt>
                <c:pt idx="56">
                  <c:v>75.588806234587906</c:v>
                </c:pt>
                <c:pt idx="57">
                  <c:v>72.338070436342278</c:v>
                </c:pt>
                <c:pt idx="58">
                  <c:v>69.029435865771916</c:v>
                </c:pt>
                <c:pt idx="59">
                  <c:v>65.674126284731145</c:v>
                </c:pt>
                <c:pt idx="60">
                  <c:v>62.284853295907212</c:v>
                </c:pt>
                <c:pt idx="61">
                  <c:v>61.093128278118243</c:v>
                </c:pt>
                <c:pt idx="62">
                  <c:v>55.460841584838462</c:v>
                </c:pt>
                <c:pt idx="63">
                  <c:v>52.055904835937575</c:v>
                </c:pt>
                <c:pt idx="64">
                  <c:v>48.675700947038216</c:v>
                </c:pt>
                <c:pt idx="65">
                  <c:v>45.334664473345207</c:v>
                </c:pt>
                <c:pt idx="66">
                  <c:v>42.046254613821681</c:v>
                </c:pt>
                <c:pt idx="67">
                  <c:v>38.822607074463747</c:v>
                </c:pt>
                <c:pt idx="68">
                  <c:v>35.674276149840935</c:v>
                </c:pt>
                <c:pt idx="69">
                  <c:v>32.610075722969654</c:v>
                </c:pt>
                <c:pt idx="70">
                  <c:v>29.637017373618271</c:v>
                </c:pt>
                <c:pt idx="71">
                  <c:v>26.760335209953677</c:v>
                </c:pt>
                <c:pt idx="72">
                  <c:v>23.983581309500156</c:v>
                </c:pt>
                <c:pt idx="73">
                  <c:v>21.308772963506026</c:v>
                </c:pt>
                <c:pt idx="74">
                  <c:v>18.736572881977317</c:v>
                </c:pt>
                <c:pt idx="75">
                  <c:v>16.266485422762649</c:v>
                </c:pt>
                <c:pt idx="76">
                  <c:v>13.897054955706919</c:v>
                </c:pt>
                <c:pt idx="77">
                  <c:v>11.626055948013787</c:v>
                </c:pt>
                <c:pt idx="78">
                  <c:v>9.4506677264231005</c:v>
                </c:pt>
                <c:pt idx="79">
                  <c:v>7.3676298046731175</c:v>
                </c:pt>
                <c:pt idx="80">
                  <c:v>5.3733760067414487</c:v>
                </c:pt>
                <c:pt idx="81">
                  <c:v>3.4641473433073928</c:v>
                </c:pt>
                <c:pt idx="82">
                  <c:v>1.6360847674344503</c:v>
                </c:pt>
                <c:pt idx="83">
                  <c:v>-0.11469635768987493</c:v>
                </c:pt>
                <c:pt idx="84">
                  <c:v>-1.7920478934464674</c:v>
                </c:pt>
                <c:pt idx="85">
                  <c:v>-3.3997443781807983</c:v>
                </c:pt>
                <c:pt idx="86">
                  <c:v>-4.9414500817820679</c:v>
                </c:pt>
                <c:pt idx="87">
                  <c:v>-6.420695617952676</c:v>
                </c:pt>
                <c:pt idx="88">
                  <c:v>-7.8408622935365555</c:v>
                </c:pt>
                <c:pt idx="89">
                  <c:v>-9.2051726170179151</c:v>
                </c:pt>
                <c:pt idx="90">
                  <c:v>-10.516685627888908</c:v>
                </c:pt>
                <c:pt idx="91">
                  <c:v>-11.778295931858777</c:v>
                </c:pt>
                <c:pt idx="92">
                  <c:v>-12.992735526977507</c:v>
                </c:pt>
                <c:pt idx="93">
                  <c:v>-14.162577680044585</c:v>
                </c:pt>
                <c:pt idx="94">
                  <c:v>-15.290242261221971</c:v>
                </c:pt>
                <c:pt idx="95">
                  <c:v>-16.378002069201848</c:v>
                </c:pt>
                <c:pt idx="96">
                  <c:v>-17.427989782035354</c:v>
                </c:pt>
                <c:pt idx="97">
                  <c:v>-18.442205252568975</c:v>
                </c:pt>
                <c:pt idx="98">
                  <c:v>-19.422522935124043</c:v>
                </c:pt>
                <c:pt idx="99">
                  <c:v>-20.370699284183935</c:v>
                </c:pt>
                <c:pt idx="100">
                  <c:v>-21.288380008753624</c:v>
                </c:pt>
                <c:pt idx="101">
                  <c:v>-22.177107099757585</c:v>
                </c:pt>
                <c:pt idx="102">
                  <c:v>-23.038325574082052</c:v>
                </c:pt>
                <c:pt idx="103">
                  <c:v>-23.873389899101365</c:v>
                </c:pt>
                <c:pt idx="104">
                  <c:v>-24.68357007696574</c:v>
                </c:pt>
                <c:pt idx="105">
                  <c:v>-25.470057379558323</c:v>
                </c:pt>
                <c:pt idx="106">
                  <c:v>-26.233969733660231</c:v>
                </c:pt>
                <c:pt idx="107">
                  <c:v>-26.976356762143254</c:v>
                </c:pt>
                <c:pt idx="108">
                  <c:v>-27.6982044914634</c:v>
                </c:pt>
                <c:pt idx="109">
                  <c:v>-28.400439738770405</c:v>
                </c:pt>
                <c:pt idx="110">
                  <c:v>-29.083934193909602</c:v>
                </c:pt>
                <c:pt idx="111">
                  <c:v>-29.749508212734302</c:v>
                </c:pt>
                <c:pt idx="112">
                  <c:v>-30.39793433867235</c:v>
                </c:pt>
                <c:pt idx="113">
                  <c:v>-31.02994056956285</c:v>
                </c:pt>
                <c:pt idx="114">
                  <c:v>-31.646213386520937</c:v>
                </c:pt>
                <c:pt idx="115">
                  <c:v>-32.247400561096271</c:v>
                </c:pt>
                <c:pt idx="116">
                  <c:v>-32.834113756340834</c:v>
                </c:pt>
                <c:pt idx="117">
                  <c:v>-33.406930936646987</c:v>
                </c:pt>
                <c:pt idx="118">
                  <c:v>-33.966398600404275</c:v>
                </c:pt>
                <c:pt idx="119">
                  <c:v>-34.513033848680585</c:v>
                </c:pt>
                <c:pt idx="120">
                  <c:v>-35.047326302287914</c:v>
                </c:pt>
                <c:pt idx="121">
                  <c:v>-35.569739878759144</c:v>
                </c:pt>
                <c:pt idx="122">
                  <c:v>-36.080714439953397</c:v>
                </c:pt>
                <c:pt idx="123">
                  <c:v>-36.580667320231278</c:v>
                </c:pt>
                <c:pt idx="124">
                  <c:v>-37.069994744403701</c:v>
                </c:pt>
                <c:pt idx="125">
                  <c:v>-37.549073143960925</c:v>
                </c:pt>
                <c:pt idx="126">
                  <c:v>-38.018260379434345</c:v>
                </c:pt>
                <c:pt idx="127">
                  <c:v>-38.477896876132228</c:v>
                </c:pt>
                <c:pt idx="128">
                  <c:v>-38.928306679921498</c:v>
                </c:pt>
                <c:pt idx="129">
                  <c:v>-39.369798439199073</c:v>
                </c:pt>
                <c:pt idx="130">
                  <c:v>-39.802666318707416</c:v>
                </c:pt>
                <c:pt idx="131">
                  <c:v>-40.227190850396582</c:v>
                </c:pt>
                <c:pt idx="132">
                  <c:v>-40.643639726118671</c:v>
                </c:pt>
                <c:pt idx="133">
                  <c:v>-41.052268536556177</c:v>
                </c:pt>
                <c:pt idx="134">
                  <c:v>-41.453321460432626</c:v>
                </c:pt>
                <c:pt idx="135">
                  <c:v>-41.847031907729161</c:v>
                </c:pt>
                <c:pt idx="136">
                  <c:v>-42.233623120332425</c:v>
                </c:pt>
                <c:pt idx="137">
                  <c:v>-42.613308733265136</c:v>
                </c:pt>
                <c:pt idx="138">
                  <c:v>-42.98629329939962</c:v>
                </c:pt>
                <c:pt idx="139">
                  <c:v>-43.352772780323825</c:v>
                </c:pt>
                <c:pt idx="140">
                  <c:v>-43.712935005818032</c:v>
                </c:pt>
                <c:pt idx="141">
                  <c:v>-44.066960104206458</c:v>
                </c:pt>
                <c:pt idx="142">
                  <c:v>-44.415020905670183</c:v>
                </c:pt>
                <c:pt idx="143">
                  <c:v>-44.757283320444465</c:v>
                </c:pt>
                <c:pt idx="144">
                  <c:v>-45.093906693674093</c:v>
                </c:pt>
                <c:pt idx="145">
                  <c:v>-45.425044138563301</c:v>
                </c:pt>
                <c:pt idx="146">
                  <c:v>-45.750842849330276</c:v>
                </c:pt>
                <c:pt idx="147">
                  <c:v>-46.071444395361119</c:v>
                </c:pt>
                <c:pt idx="148">
                  <c:v>-46.386984997852061</c:v>
                </c:pt>
                <c:pt idx="149">
                  <c:v>-46.697595790130755</c:v>
                </c:pt>
                <c:pt idx="150">
                  <c:v>-47.003403062758402</c:v>
                </c:pt>
                <c:pt idx="151">
                  <c:v>-47.30452849443197</c:v>
                </c:pt>
                <c:pt idx="152">
                  <c:v>-47.601089369629975</c:v>
                </c:pt>
                <c:pt idx="153">
                  <c:v>-47.893198783876038</c:v>
                </c:pt>
                <c:pt idx="154">
                  <c:v>-48.180965837429973</c:v>
                </c:pt>
                <c:pt idx="155">
                  <c:v>-48.464495818157552</c:v>
                </c:pt>
                <c:pt idx="156">
                  <c:v>-48.743890374275601</c:v>
                </c:pt>
                <c:pt idx="157">
                  <c:v>-49.019247677619141</c:v>
                </c:pt>
                <c:pt idx="158">
                  <c:v>-49.290662578031032</c:v>
                </c:pt>
                <c:pt idx="159">
                  <c:v>-49.558226749432407</c:v>
                </c:pt>
                <c:pt idx="160">
                  <c:v>-49.822028828092357</c:v>
                </c:pt>
                <c:pt idx="161">
                  <c:v>-50.082154543579641</c:v>
                </c:pt>
                <c:pt idx="162">
                  <c:v>-50.33868684284554</c:v>
                </c:pt>
                <c:pt idx="163">
                  <c:v>-50.591706007855798</c:v>
                </c:pt>
                <c:pt idx="164">
                  <c:v>-50.841289767161427</c:v>
                </c:pt>
                <c:pt idx="165">
                  <c:v>-51.087513401771517</c:v>
                </c:pt>
                <c:pt idx="166">
                  <c:v>-51.330449845666479</c:v>
                </c:pt>
                <c:pt idx="167">
                  <c:v>-51.570169781268</c:v>
                </c:pt>
                <c:pt idx="168">
                  <c:v>-51.806741730160518</c:v>
                </c:pt>
                <c:pt idx="169">
                  <c:v>-52.040232139339842</c:v>
                </c:pt>
                <c:pt idx="170">
                  <c:v>-52.270705463246223</c:v>
                </c:pt>
                <c:pt idx="171">
                  <c:v>-52.498224241823031</c:v>
                </c:pt>
                <c:pt idx="172">
                  <c:v>-52.722849174825754</c:v>
                </c:pt>
                <c:pt idx="173">
                  <c:v>-52.944639192592327</c:v>
                </c:pt>
                <c:pt idx="174">
                  <c:v>-53.163651523472289</c:v>
                </c:pt>
                <c:pt idx="175">
                  <c:v>-53.37994175809937</c:v>
                </c:pt>
                <c:pt idx="176">
                  <c:v>-53.593563910680906</c:v>
                </c:pt>
                <c:pt idx="177">
                  <c:v>-53.804570477466655</c:v>
                </c:pt>
                <c:pt idx="178">
                  <c:v>-54.013012492549436</c:v>
                </c:pt>
                <c:pt idx="179">
                  <c:v>-54.218939581140525</c:v>
                </c:pt>
                <c:pt idx="180">
                  <c:v>-54.422400010454432</c:v>
                </c:pt>
                <c:pt idx="181">
                  <c:v>-54.623440738329059</c:v>
                </c:pt>
                <c:pt idx="182">
                  <c:v>-54.822107459700085</c:v>
                </c:pt>
                <c:pt idx="183">
                  <c:v>-55.018444651040973</c:v>
                </c:pt>
                <c:pt idx="184">
                  <c:v>-55.212495612873681</c:v>
                </c:pt>
                <c:pt idx="185">
                  <c:v>-55.404302510448836</c:v>
                </c:pt>
                <c:pt idx="186">
                  <c:v>-55.593906412688369</c:v>
                </c:pt>
                <c:pt idx="187">
                  <c:v>-55.781347329478166</c:v>
                </c:pt>
                <c:pt idx="188">
                  <c:v>-55.966664247393581</c:v>
                </c:pt>
                <c:pt idx="189">
                  <c:v>-56.149895163935227</c:v>
                </c:pt>
                <c:pt idx="190">
                  <c:v>-56.331077120348908</c:v>
                </c:pt>
                <c:pt idx="191">
                  <c:v>-56.510246233098727</c:v>
                </c:pt>
                <c:pt idx="192">
                  <c:v>-56.687437724058789</c:v>
                </c:pt>
                <c:pt idx="193">
                  <c:v>-56.862685949485481</c:v>
                </c:pt>
                <c:pt idx="194">
                  <c:v>-57.036024427828387</c:v>
                </c:pt>
                <c:pt idx="195">
                  <c:v>-57.207485866435256</c:v>
                </c:pt>
                <c:pt idx="196">
                  <c:v>-57.377102187203057</c:v>
                </c:pt>
                <c:pt idx="197">
                  <c:v>-57.544904551224448</c:v>
                </c:pt>
                <c:pt idx="198">
                  <c:v>-57.710923382476388</c:v>
                </c:pt>
                <c:pt idx="199">
                  <c:v>-57.875188390595085</c:v>
                </c:pt>
                <c:pt idx="200">
                  <c:v>-58.037728592779061</c:v>
                </c:pt>
                <c:pt idx="201">
                  <c:v>-58.198572334860152</c:v>
                </c:pt>
                <c:pt idx="202">
                  <c:v>-58.357747311579686</c:v>
                </c:pt>
                <c:pt idx="203">
                  <c:v>-58.515280586105938</c:v>
                </c:pt>
                <c:pt idx="204">
                  <c:v>-58.67119860882616</c:v>
                </c:pt>
                <c:pt idx="205">
                  <c:v>-58.825527235445563</c:v>
                </c:pt>
                <c:pt idx="206">
                  <c:v>-58.978291744423601</c:v>
                </c:pt>
                <c:pt idx="207">
                  <c:v>-59.129516853776337</c:v>
                </c:pt>
                <c:pt idx="208">
                  <c:v>-59.279226737272445</c:v>
                </c:pt>
                <c:pt idx="209">
                  <c:v>-59.427445040048809</c:v>
                </c:pt>
                <c:pt idx="210">
                  <c:v>-59.574194893670708</c:v>
                </c:pt>
                <c:pt idx="211">
                  <c:v>-59.719498930659725</c:v>
                </c:pt>
                <c:pt idx="212">
                  <c:v>-59.863379298512278</c:v>
                </c:pt>
                <c:pt idx="213">
                  <c:v>-60.005857673229649</c:v>
                </c:pt>
                <c:pt idx="214">
                  <c:v>-60.146955272380126</c:v>
                </c:pt>
                <c:pt idx="215">
                  <c:v>-60.286692867712354</c:v>
                </c:pt>
                <c:pt idx="216">
                  <c:v>-60.425090797338285</c:v>
                </c:pt>
                <c:pt idx="217">
                  <c:v>-60.562168977503482</c:v>
                </c:pt>
                <c:pt idx="218">
                  <c:v>-60.69794691396109</c:v>
                </c:pt>
                <c:pt idx="219">
                  <c:v>-60.832443712965791</c:v>
                </c:pt>
                <c:pt idx="220">
                  <c:v>-60.965678091902554</c:v>
                </c:pt>
                <c:pt idx="221">
                  <c:v>-61.097668389564866</c:v>
                </c:pt>
                <c:pt idx="222">
                  <c:v>-61.228432576096225</c:v>
                </c:pt>
                <c:pt idx="223">
                  <c:v>-61.357988262608025</c:v>
                </c:pt>
                <c:pt idx="224">
                  <c:v>-61.486352710486436</c:v>
                </c:pt>
                <c:pt idx="225">
                  <c:v>-61.613542840400186</c:v>
                </c:pt>
                <c:pt idx="226">
                  <c:v>-61.739575241021036</c:v>
                </c:pt>
                <c:pt idx="227">
                  <c:v>-61.864466177467513</c:v>
                </c:pt>
                <c:pt idx="228">
                  <c:v>-61.988231599482624</c:v>
                </c:pt>
                <c:pt idx="229">
                  <c:v>-62.110887149355499</c:v>
                </c:pt>
                <c:pt idx="230">
                  <c:v>-62.232448169596623</c:v>
                </c:pt>
                <c:pt idx="231">
                  <c:v>-62.352929710375633</c:v>
                </c:pt>
                <c:pt idx="232">
                  <c:v>-62.472346536730747</c:v>
                </c:pt>
                <c:pt idx="233">
                  <c:v>-62.59071313555787</c:v>
                </c:pt>
                <c:pt idx="234">
                  <c:v>-62.708043722387707</c:v>
                </c:pt>
                <c:pt idx="235">
                  <c:v>-62.824352247958402</c:v>
                </c:pt>
                <c:pt idx="236">
                  <c:v>-62.9396524045912</c:v>
                </c:pt>
                <c:pt idx="237">
                  <c:v>-63.053957632376033</c:v>
                </c:pt>
                <c:pt idx="238">
                  <c:v>-63.167281125173965</c:v>
                </c:pt>
                <c:pt idx="239">
                  <c:v>-63.279635836442921</c:v>
                </c:pt>
                <c:pt idx="240">
                  <c:v>-63.39103448489287</c:v>
                </c:pt>
                <c:pt idx="241">
                  <c:v>-63.501489559976449</c:v>
                </c:pt>
                <c:pt idx="242">
                  <c:v>-63.611013327220867</c:v>
                </c:pt>
                <c:pt idx="243">
                  <c:v>-63.71961783340641</c:v>
                </c:pt>
                <c:pt idx="244">
                  <c:v>-63.827314911596943</c:v>
                </c:pt>
                <c:pt idx="245">
                  <c:v>-63.934116186027367</c:v>
                </c:pt>
                <c:pt idx="246">
                  <c:v>-64.040033076853007</c:v>
                </c:pt>
                <c:pt idx="247">
                  <c:v>-64.14507680476558</c:v>
                </c:pt>
                <c:pt idx="248">
                  <c:v>-64.249258395479956</c:v>
                </c:pt>
                <c:pt idx="249">
                  <c:v>-64.352588684096631</c:v>
                </c:pt>
                <c:pt idx="250">
                  <c:v>-64.455078319343301</c:v>
                </c:pt>
                <c:pt idx="251">
                  <c:v>-64.556737767700142</c:v>
                </c:pt>
                <c:pt idx="252">
                  <c:v>-64.657577317412219</c:v>
                </c:pt>
                <c:pt idx="253">
                  <c:v>-64.75760708239298</c:v>
                </c:pt>
                <c:pt idx="254">
                  <c:v>-64.856837006022133</c:v>
                </c:pt>
                <c:pt idx="255">
                  <c:v>-64.955276864841636</c:v>
                </c:pt>
                <c:pt idx="256">
                  <c:v>-65.052936272152536</c:v>
                </c:pt>
                <c:pt idx="257">
                  <c:v>-65.149824681516577</c:v>
                </c:pt>
                <c:pt idx="258">
                  <c:v>-65.245951390164819</c:v>
                </c:pt>
                <c:pt idx="259">
                  <c:v>-65.341325542316952</c:v>
                </c:pt>
                <c:pt idx="260">
                  <c:v>-65.435956132413324</c:v>
                </c:pt>
                <c:pt idx="261">
                  <c:v>-65.529852008263163</c:v>
                </c:pt>
                <c:pt idx="262">
                  <c:v>-65.62302187411116</c:v>
                </c:pt>
                <c:pt idx="263">
                  <c:v>-65.715474293624936</c:v>
                </c:pt>
                <c:pt idx="264">
                  <c:v>-65.807217692806177</c:v>
                </c:pt>
                <c:pt idx="265">
                  <c:v>-65.898260362827202</c:v>
                </c:pt>
                <c:pt idx="266">
                  <c:v>-65.988610462795933</c:v>
                </c:pt>
                <c:pt idx="267">
                  <c:v>-66.07827602245078</c:v>
                </c:pt>
                <c:pt idx="268">
                  <c:v>-66.167264944787988</c:v>
                </c:pt>
                <c:pt idx="269">
                  <c:v>-66.255585008623271</c:v>
                </c:pt>
                <c:pt idx="270">
                  <c:v>-66.343243871089811</c:v>
                </c:pt>
                <c:pt idx="271">
                  <c:v>-66.430249070074396</c:v>
                </c:pt>
                <c:pt idx="272">
                  <c:v>-66.516608026593545</c:v>
                </c:pt>
                <c:pt idx="273">
                  <c:v>-66.602328047111527</c:v>
                </c:pt>
                <c:pt idx="274">
                  <c:v>-66.687416325801777</c:v>
                </c:pt>
                <c:pt idx="275">
                  <c:v>-66.771879946753458</c:v>
                </c:pt>
                <c:pt idx="276">
                  <c:v>-66.855725886124688</c:v>
                </c:pt>
                <c:pt idx="277">
                  <c:v>-66.938961014244214</c:v>
                </c:pt>
                <c:pt idx="278">
                  <c:v>-67.021592097662548</c:v>
                </c:pt>
                <c:pt idx="279">
                  <c:v>-67.103625801154465</c:v>
                </c:pt>
                <c:pt idx="280">
                  <c:v>-67.18506868967404</c:v>
                </c:pt>
                <c:pt idx="281">
                  <c:v>-67.265927230263458</c:v>
                </c:pt>
                <c:pt idx="282">
                  <c:v>-67.346207793917188</c:v>
                </c:pt>
                <c:pt idx="283">
                  <c:v>-67.425916657402453</c:v>
                </c:pt>
                <c:pt idx="284">
                  <c:v>-67.505060005037436</c:v>
                </c:pt>
                <c:pt idx="285">
                  <c:v>-67.583643930428352</c:v>
                </c:pt>
                <c:pt idx="286">
                  <c:v>-67.661674438166457</c:v>
                </c:pt>
                <c:pt idx="287">
                  <c:v>-67.739157445486015</c:v>
                </c:pt>
                <c:pt idx="288">
                  <c:v>-67.816098783884613</c:v>
                </c:pt>
                <c:pt idx="289">
                  <c:v>-67.892504200706483</c:v>
                </c:pt>
                <c:pt idx="290">
                  <c:v>-67.968379360689994</c:v>
                </c:pt>
                <c:pt idx="291">
                  <c:v>-68.043729847480407</c:v>
                </c:pt>
                <c:pt idx="292">
                  <c:v>-68.118561165108488</c:v>
                </c:pt>
                <c:pt idx="293">
                  <c:v>-68.192878739436281</c:v>
                </c:pt>
                <c:pt idx="294">
                  <c:v>-68.266687919570572</c:v>
                </c:pt>
                <c:pt idx="295">
                  <c:v>-68.339993979245207</c:v>
                </c:pt>
                <c:pt idx="296">
                  <c:v>-68.412802118172763</c:v>
                </c:pt>
                <c:pt idx="297">
                  <c:v>-68.485117463366748</c:v>
                </c:pt>
                <c:pt idx="298">
                  <c:v>-68.556945070434693</c:v>
                </c:pt>
                <c:pt idx="299">
                  <c:v>-68.628289924843273</c:v>
                </c:pt>
                <c:pt idx="300">
                  <c:v>-68.699156943155828</c:v>
                </c:pt>
                <c:pt idx="301">
                  <c:v>-68.769550974243401</c:v>
                </c:pt>
                <c:pt idx="302">
                  <c:v>-68.83947680046947</c:v>
                </c:pt>
                <c:pt idx="303">
                  <c:v>-68.908939138849618</c:v>
                </c:pt>
                <c:pt idx="304">
                  <c:v>-68.977942642186278</c:v>
                </c:pt>
                <c:pt idx="305">
                  <c:v>-69.046491900179376</c:v>
                </c:pt>
                <c:pt idx="306">
                  <c:v>-69.114591440513692</c:v>
                </c:pt>
                <c:pt idx="307">
                  <c:v>-69.182245729923153</c:v>
                </c:pt>
                <c:pt idx="308">
                  <c:v>-69.249459175232829</c:v>
                </c:pt>
                <c:pt idx="309">
                  <c:v>-69.316236124379216</c:v>
                </c:pt>
                <c:pt idx="310">
                  <c:v>-69.382580867409345</c:v>
                </c:pt>
                <c:pt idx="311">
                  <c:v>-69.448497637458971</c:v>
                </c:pt>
                <c:pt idx="312">
                  <c:v>-69.513990611710938</c:v>
                </c:pt>
                <c:pt idx="313">
                  <c:v>-69.57906391233341</c:v>
                </c:pt>
                <c:pt idx="314">
                  <c:v>-69.643721607399385</c:v>
                </c:pt>
                <c:pt idx="315">
                  <c:v>-69.707967711786893</c:v>
                </c:pt>
                <c:pt idx="316">
                  <c:v>-69.771806188061504</c:v>
                </c:pt>
                <c:pt idx="317">
                  <c:v>-69.835240947340523</c:v>
                </c:pt>
                <c:pt idx="318">
                  <c:v>-69.898275850139896</c:v>
                </c:pt>
                <c:pt idx="319">
                  <c:v>-69.960914707204353</c:v>
                </c:pt>
                <c:pt idx="320">
                  <c:v>-70.023161280320465</c:v>
                </c:pt>
                <c:pt idx="321">
                  <c:v>-70.085019283114008</c:v>
                </c:pt>
                <c:pt idx="322">
                  <c:v>-70.14649238183118</c:v>
                </c:pt>
                <c:pt idx="323">
                  <c:v>-70.207584196104406</c:v>
                </c:pt>
                <c:pt idx="324">
                  <c:v>-70.26829829970319</c:v>
                </c:pt>
                <c:pt idx="325">
                  <c:v>-70.328638221270126</c:v>
                </c:pt>
                <c:pt idx="326">
                  <c:v>-70.38860744504251</c:v>
                </c:pt>
                <c:pt idx="327">
                  <c:v>-70.448209411559958</c:v>
                </c:pt>
                <c:pt idx="328">
                  <c:v>-70.507447518358248</c:v>
                </c:pt>
                <c:pt idx="329">
                  <c:v>-70.566325120649751</c:v>
                </c:pt>
                <c:pt idx="330">
                  <c:v>-70.624845531990715</c:v>
                </c:pt>
                <c:pt idx="331">
                  <c:v>-70.683012024935849</c:v>
                </c:pt>
                <c:pt idx="332">
                  <c:v>-70.740827831680264</c:v>
                </c:pt>
                <c:pt idx="333">
                  <c:v>-70.798296144689232</c:v>
                </c:pt>
                <c:pt idx="334">
                  <c:v>-70.855420117316001</c:v>
                </c:pt>
                <c:pt idx="335">
                  <c:v>-70.912202864407845</c:v>
                </c:pt>
                <c:pt idx="336">
                  <c:v>-70.968647462900833</c:v>
                </c:pt>
                <c:pt idx="337">
                  <c:v>-71.024756952403251</c:v>
                </c:pt>
                <c:pt idx="338">
                  <c:v>-71.080534335768263</c:v>
                </c:pt>
                <c:pt idx="339">
                  <c:v>-71.135982579655689</c:v>
                </c:pt>
                <c:pt idx="340">
                  <c:v>-71.191104615083546</c:v>
                </c:pt>
                <c:pt idx="341">
                  <c:v>-71.24590333796931</c:v>
                </c:pt>
                <c:pt idx="342">
                  <c:v>-71.300381609661017</c:v>
                </c:pt>
                <c:pt idx="343">
                  <c:v>-71.354542257458917</c:v>
                </c:pt>
                <c:pt idx="344">
                  <c:v>-71.408388075127178</c:v>
                </c:pt>
                <c:pt idx="345">
                  <c:v>-71.461921823396594</c:v>
                </c:pt>
                <c:pt idx="346">
                  <c:v>-71.515146230458001</c:v>
                </c:pt>
                <c:pt idx="347">
                  <c:v>-71.568063992446525</c:v>
                </c:pt>
                <c:pt idx="348">
                  <c:v>-71.620677773917478</c:v>
                </c:pt>
                <c:pt idx="349">
                  <c:v>-71.672990208313323</c:v>
                </c:pt>
                <c:pt idx="350">
                  <c:v>-71.725003898422486</c:v>
                </c:pt>
                <c:pt idx="351">
                  <c:v>-71.776721416829801</c:v>
                </c:pt>
                <c:pt idx="352">
                  <c:v>-71.828145306358977</c:v>
                </c:pt>
                <c:pt idx="353">
                  <c:v>-71.879278080507234</c:v>
                </c:pt>
                <c:pt idx="354">
                  <c:v>-71.930122223872104</c:v>
                </c:pt>
                <c:pt idx="355">
                  <c:v>-71.980680192570915</c:v>
                </c:pt>
                <c:pt idx="356">
                  <c:v>-72.030954414652513</c:v>
                </c:pt>
                <c:pt idx="357">
                  <c:v>-72.08094729050228</c:v>
                </c:pt>
                <c:pt idx="358">
                  <c:v>-72.130661193239547</c:v>
                </c:pt>
                <c:pt idx="359">
                  <c:v>-72.180098469108373</c:v>
                </c:pt>
                <c:pt idx="360">
                  <c:v>-72.229261437861524</c:v>
                </c:pt>
                <c:pt idx="361">
                  <c:v>-72.278152393137631</c:v>
                </c:pt>
                <c:pt idx="362">
                  <c:v>-72.326773602831992</c:v>
                </c:pt>
                <c:pt idx="363">
                  <c:v>-72.37512730946095</c:v>
                </c:pt>
                <c:pt idx="364">
                  <c:v>-72.423215730519914</c:v>
                </c:pt>
                <c:pt idx="365">
                  <c:v>-72.471041058835411</c:v>
                </c:pt>
                <c:pt idx="366">
                  <c:v>-72.518605462911069</c:v>
                </c:pt>
                <c:pt idx="367">
                  <c:v>-72.565911087267622</c:v>
                </c:pt>
                <c:pt idx="368">
                  <c:v>-72.612960052777311</c:v>
                </c:pt>
                <c:pt idx="369">
                  <c:v>-72.659754456992559</c:v>
                </c:pt>
                <c:pt idx="370">
                  <c:v>-72.706296374469076</c:v>
                </c:pt>
                <c:pt idx="371">
                  <c:v>-72.752587857083569</c:v>
                </c:pt>
                <c:pt idx="372">
                  <c:v>-72.798630934346164</c:v>
                </c:pt>
                <c:pt idx="373">
                  <c:v>-72.844427613707566</c:v>
                </c:pt>
                <c:pt idx="374">
                  <c:v>-72.889979880861119</c:v>
                </c:pt>
                <c:pt idx="375">
                  <c:v>-72.935289700039917</c:v>
                </c:pt>
                <c:pt idx="376">
                  <c:v>-72.980359014308831</c:v>
                </c:pt>
                <c:pt idx="377">
                  <c:v>-73.025189745851975</c:v>
                </c:pt>
                <c:pt idx="378">
                  <c:v>-73.069783796255209</c:v>
                </c:pt>
                <c:pt idx="379">
                  <c:v>-73.114143046784136</c:v>
                </c:pt>
                <c:pt idx="380">
                  <c:v>-73.15826935865752</c:v>
                </c:pt>
                <c:pt idx="381">
                  <c:v>-73.20216457331631</c:v>
                </c:pt>
                <c:pt idx="382">
                  <c:v>-73.245830512688173</c:v>
                </c:pt>
                <c:pt idx="383">
                  <c:v>-73.28926897944784</c:v>
                </c:pt>
                <c:pt idx="384">
                  <c:v>-73.3324817572732</c:v>
                </c:pt>
                <c:pt idx="385">
                  <c:v>-73.375470611097356</c:v>
                </c:pt>
                <c:pt idx="386">
                  <c:v>-73.418237287356462</c:v>
                </c:pt>
                <c:pt idx="387">
                  <c:v>-73.46078351423381</c:v>
                </c:pt>
                <c:pt idx="388">
                  <c:v>-73.503111001899796</c:v>
                </c:pt>
                <c:pt idx="389">
                  <c:v>-73.545221442748286</c:v>
                </c:pt>
                <c:pt idx="390">
                  <c:v>-73.58711651162902</c:v>
                </c:pt>
                <c:pt idx="391">
                  <c:v>-73.628797866076525</c:v>
                </c:pt>
                <c:pt idx="392">
                  <c:v>-73.670267146535323</c:v>
                </c:pt>
                <c:pt idx="393">
                  <c:v>-73.711525976581555</c:v>
                </c:pt>
                <c:pt idx="394">
                  <c:v>-73.752575963141197</c:v>
                </c:pt>
                <c:pt idx="395">
                  <c:v>-73.79341869670489</c:v>
                </c:pt>
                <c:pt idx="396">
                  <c:v>-73.83405575153931</c:v>
                </c:pt>
                <c:pt idx="397">
                  <c:v>-73.874488685895372</c:v>
                </c:pt>
                <c:pt idx="398">
                  <c:v>-73.914719042213022</c:v>
                </c:pt>
                <c:pt idx="399">
                  <c:v>-73.954748347323203</c:v>
                </c:pt>
                <c:pt idx="400">
                  <c:v>-73.994578112646224</c:v>
                </c:pt>
                <c:pt idx="401">
                  <c:v>-74.034209834387553</c:v>
                </c:pt>
                <c:pt idx="402">
                  <c:v>-74.073644993730255</c:v>
                </c:pt>
                <c:pt idx="403">
                  <c:v>-74.11288505702467</c:v>
                </c:pt>
                <c:pt idx="404">
                  <c:v>-74.151931475975132</c:v>
                </c:pt>
                <c:pt idx="405">
                  <c:v>-74.190785687823933</c:v>
                </c:pt>
                <c:pt idx="406">
                  <c:v>-74.229449115532304</c:v>
                </c:pt>
                <c:pt idx="407">
                  <c:v>-74.267923167958884</c:v>
                </c:pt>
                <c:pt idx="408">
                  <c:v>-74.306209240035329</c:v>
                </c:pt>
                <c:pt idx="409">
                  <c:v>-74.344308712939366</c:v>
                </c:pt>
                <c:pt idx="410">
                  <c:v>-74.382222954265202</c:v>
                </c:pt>
                <c:pt idx="411">
                  <c:v>-74.419953318191418</c:v>
                </c:pt>
                <c:pt idx="412">
                  <c:v>-74.457501145646361</c:v>
                </c:pt>
                <c:pt idx="413">
                  <c:v>-74.494867764470996</c:v>
                </c:pt>
                <c:pt idx="414">
                  <c:v>-74.532054489579451</c:v>
                </c:pt>
                <c:pt idx="415">
                  <c:v>-74.569062623117048</c:v>
                </c:pt>
                <c:pt idx="416">
                  <c:v>-74.60589345461625</c:v>
                </c:pt>
                <c:pt idx="417">
                  <c:v>-74.642548261149955</c:v>
                </c:pt>
                <c:pt idx="418">
                  <c:v>-74.679028307482767</c:v>
                </c:pt>
                <c:pt idx="419">
                  <c:v>-74.715334846220088</c:v>
                </c:pt>
                <c:pt idx="420">
                  <c:v>-74.751469117954883</c:v>
                </c:pt>
                <c:pt idx="421">
                  <c:v>-74.787432351412377</c:v>
                </c:pt>
                <c:pt idx="422">
                  <c:v>-74.823225763592646</c:v>
                </c:pt>
                <c:pt idx="423">
                  <c:v>-74.858850559911133</c:v>
                </c:pt>
                <c:pt idx="424">
                  <c:v>-74.894307934337149</c:v>
                </c:pt>
                <c:pt idx="425">
                  <c:v>-74.92959906953034</c:v>
                </c:pt>
                <c:pt idx="426">
                  <c:v>-74.964725136975176</c:v>
                </c:pt>
                <c:pt idx="427">
                  <c:v>-74.999687297113653</c:v>
                </c:pt>
                <c:pt idx="428">
                  <c:v>-75.034486699475849</c:v>
                </c:pt>
                <c:pt idx="429">
                  <c:v>-75.06912448280886</c:v>
                </c:pt>
                <c:pt idx="430">
                  <c:v>-75.103601775203686</c:v>
                </c:pt>
                <c:pt idx="431">
                  <c:v>-75.137919694220528</c:v>
                </c:pt>
                <c:pt idx="432">
                  <c:v>-75.172079347012129</c:v>
                </c:pt>
                <c:pt idx="433">
                  <c:v>-75.206081830445399</c:v>
                </c:pt>
                <c:pt idx="434">
                  <c:v>-75.239928231221484</c:v>
                </c:pt>
                <c:pt idx="435">
                  <c:v>-75.273619625993959</c:v>
                </c:pt>
                <c:pt idx="436">
                  <c:v>-75.307157081485386</c:v>
                </c:pt>
                <c:pt idx="437">
                  <c:v>-75.340541654602347</c:v>
                </c:pt>
                <c:pt idx="438">
                  <c:v>-75.373774392548796</c:v>
                </c:pt>
                <c:pt idx="439">
                  <c:v>-75.406856332937878</c:v>
                </c:pt>
                <c:pt idx="440">
                  <c:v>-75.439788503902037</c:v>
                </c:pt>
                <c:pt idx="441">
                  <c:v>-75.472571924201873</c:v>
                </c:pt>
                <c:pt idx="442">
                  <c:v>-75.505207603333218</c:v>
                </c:pt>
                <c:pt idx="443">
                  <c:v>-75.537696541632968</c:v>
                </c:pt>
                <c:pt idx="444">
                  <c:v>-75.570039730383215</c:v>
                </c:pt>
                <c:pt idx="445">
                  <c:v>-75.602238151914236</c:v>
                </c:pt>
                <c:pt idx="446">
                  <c:v>-75.634292779705788</c:v>
                </c:pt>
                <c:pt idx="447">
                  <c:v>-75.666204578487196</c:v>
                </c:pt>
                <c:pt idx="448">
                  <c:v>-75.697974504336088</c:v>
                </c:pt>
                <c:pt idx="449">
                  <c:v>-75.729603504775639</c:v>
                </c:pt>
                <c:pt idx="450">
                  <c:v>-75.761092518870626</c:v>
                </c:pt>
                <c:pt idx="451">
                  <c:v>-75.79244247732214</c:v>
                </c:pt>
                <c:pt idx="452">
                  <c:v>-75.823654302561081</c:v>
                </c:pt>
                <c:pt idx="453">
                  <c:v>-75.854728908840187</c:v>
                </c:pt>
                <c:pt idx="454">
                  <c:v>-75.885667202325166</c:v>
                </c:pt>
                <c:pt idx="455">
                  <c:v>-75.916470081184272</c:v>
                </c:pt>
                <c:pt idx="456">
                  <c:v>-75.947138435676862</c:v>
                </c:pt>
                <c:pt idx="457">
                  <c:v>-75.977673148240811</c:v>
                </c:pt>
                <c:pt idx="458">
                  <c:v>-76.008075093578583</c:v>
                </c:pt>
                <c:pt idx="459">
                  <c:v>-76.038345138742343</c:v>
                </c:pt>
                <c:pt idx="460">
                  <c:v>-76.068484143217816</c:v>
                </c:pt>
                <c:pt idx="461">
                  <c:v>-76.098492959007103</c:v>
                </c:pt>
                <c:pt idx="462">
                  <c:v>-76.128372430710414</c:v>
                </c:pt>
                <c:pt idx="463">
                  <c:v>-76.158123395606665</c:v>
                </c:pt>
                <c:pt idx="464">
                  <c:v>-76.187746683733067</c:v>
                </c:pt>
                <c:pt idx="465">
                  <c:v>-76.217243117963633</c:v>
                </c:pt>
                <c:pt idx="466">
                  <c:v>-76.246613514086718</c:v>
                </c:pt>
                <c:pt idx="467">
                  <c:v>-76.275858680881498</c:v>
                </c:pt>
                <c:pt idx="468">
                  <c:v>-76.30497942019349</c:v>
                </c:pt>
                <c:pt idx="469">
                  <c:v>-76.333976527009014</c:v>
                </c:pt>
                <c:pt idx="470">
                  <c:v>-76.362850789528807</c:v>
                </c:pt>
                <c:pt idx="471">
                  <c:v>-76.391602989240653</c:v>
                </c:pt>
                <c:pt idx="472">
                  <c:v>-76.420233900990922</c:v>
                </c:pt>
                <c:pt idx="473">
                  <c:v>-76.448744293055483</c:v>
                </c:pt>
                <c:pt idx="474">
                  <c:v>-76.47713492720942</c:v>
                </c:pt>
                <c:pt idx="475">
                  <c:v>-76.505406558796039</c:v>
                </c:pt>
                <c:pt idx="476">
                  <c:v>-76.53355993679493</c:v>
                </c:pt>
                <c:pt idx="477">
                  <c:v>-76.561595803889148</c:v>
                </c:pt>
                <c:pt idx="478">
                  <c:v>-76.589514896531526</c:v>
                </c:pt>
                <c:pt idx="479">
                  <c:v>-76.617317945010271</c:v>
                </c:pt>
                <c:pt idx="480">
                  <c:v>-76.645005673513538</c:v>
                </c:pt>
                <c:pt idx="481">
                  <c:v>-76.672578800193321</c:v>
                </c:pt>
                <c:pt idx="482">
                  <c:v>-76.700038037228552</c:v>
                </c:pt>
                <c:pt idx="483">
                  <c:v>-76.727384090887242</c:v>
                </c:pt>
                <c:pt idx="484">
                  <c:v>-76.754617661588085</c:v>
                </c:pt>
                <c:pt idx="485">
                  <c:v>-76.781739443961087</c:v>
                </c:pt>
                <c:pt idx="486">
                  <c:v>-76.808750126907512</c:v>
                </c:pt>
                <c:pt idx="487">
                  <c:v>-76.835650393659165</c:v>
                </c:pt>
                <c:pt idx="488">
                  <c:v>-76.862440921836694</c:v>
                </c:pt>
                <c:pt idx="489">
                  <c:v>-76.889122383507527</c:v>
                </c:pt>
                <c:pt idx="490">
                  <c:v>-76.915695445242733</c:v>
                </c:pt>
                <c:pt idx="491">
                  <c:v>-76.942160768173423</c:v>
                </c:pt>
                <c:pt idx="492">
                  <c:v>-76.968519008046343</c:v>
                </c:pt>
                <c:pt idx="493">
                  <c:v>-76.994770815278812</c:v>
                </c:pt>
                <c:pt idx="494">
                  <c:v>-77.020916835013026</c:v>
                </c:pt>
                <c:pt idx="495">
                  <c:v>-77.046957707169597</c:v>
                </c:pt>
                <c:pt idx="496">
                  <c:v>-77.072894066500481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39-4930-B51F-5234F2B6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541695"/>
        <c:axId val="904790415"/>
      </c:scatterChart>
      <c:valAx>
        <c:axId val="943673935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2520416923030522"/>
              <c:y val="0.925484491362632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103"/>
        <c:crossesAt val="-50"/>
        <c:crossBetween val="midCat"/>
      </c:valAx>
      <c:valAx>
        <c:axId val="943673103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latin typeface="游明朝" panose="02020400000000000000" pitchFamily="18" charset="-128"/>
                    <a:ea typeface="游明朝" panose="02020400000000000000" pitchFamily="18" charset="-128"/>
                  </a:rPr>
                  <a:t>減衰　</a:t>
                </a:r>
                <a:r>
                  <a:rPr lang="en-US" altLang="ja-JP" sz="1050"/>
                  <a:t>(dB)</a:t>
                </a:r>
                <a:endParaRPr lang="ja-JP" altLang="en-US" sz="1050"/>
              </a:p>
            </c:rich>
          </c:tx>
          <c:layout>
            <c:manualLayout>
              <c:xMode val="edge"/>
              <c:yMode val="edge"/>
              <c:x val="1.2938107902283997E-3"/>
              <c:y val="0.346718005971936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935"/>
        <c:crossesAt val="0.1"/>
        <c:crossBetween val="midCat"/>
      </c:valAx>
      <c:valAx>
        <c:axId val="90479041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</a:t>
                </a:r>
                <a:r>
                  <a:rPr lang="en-US" altLang="ja-JP" sz="1050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</a:t>
                </a:r>
                <a:r>
                  <a:rPr lang="en-US" altLang="ja-JP" sz="1050"/>
                  <a:t>)</a:t>
                </a:r>
                <a:endParaRPr lang="ja-JP" altLang="en-US" sz="1050"/>
              </a:p>
            </c:rich>
          </c:tx>
          <c:layout>
            <c:manualLayout>
              <c:xMode val="edge"/>
              <c:yMode val="edge"/>
              <c:x val="0.95304797942628738"/>
              <c:y val="0.32915758667935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52541695"/>
        <c:crosses val="max"/>
        <c:crossBetween val="midCat"/>
      </c:valAx>
      <c:valAx>
        <c:axId val="95254169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04790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</c:legendEntry>
      <c:layout>
        <c:manualLayout>
          <c:xMode val="edge"/>
          <c:yMode val="edge"/>
          <c:x val="0.13769959243172705"/>
          <c:y val="0.64375192917764945"/>
          <c:w val="0.23693727981358711"/>
          <c:h val="0.14513835768336467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 sz="1100"/>
              <a:t>3</a:t>
            </a:r>
            <a:r>
              <a:rPr lang="ja-JP" altLang="en-US" sz="1100"/>
              <a:t>次連立チェビシェフ</a:t>
            </a:r>
            <a:endParaRPr lang="en-US" altLang="ja-JP" sz="1100"/>
          </a:p>
        </c:rich>
      </c:tx>
      <c:layout>
        <c:manualLayout>
          <c:xMode val="edge"/>
          <c:yMode val="edge"/>
          <c:x val="0.12508605692874927"/>
          <c:y val="0.4136721309594988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310978457089425"/>
          <c:y val="2.8767831359678364E-2"/>
          <c:w val="0.76325871819297531"/>
          <c:h val="0.85992641629279776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演算部!$AR$33:$AR$528</c:f>
              <c:numCache>
                <c:formatCode>General</c:formatCode>
                <c:ptCount val="496"/>
                <c:pt idx="0">
                  <c:v>-3.1963550256543113E-3</c:v>
                </c:pt>
                <c:pt idx="1">
                  <c:v>-4.5595306872138214E-3</c:v>
                </c:pt>
                <c:pt idx="2">
                  <c:v>-6.1367390838461527E-3</c:v>
                </c:pt>
                <c:pt idx="3">
                  <c:v>-7.9113252283644474E-3</c:v>
                </c:pt>
                <c:pt idx="4">
                  <c:v>-9.8642693528779562E-3</c:v>
                </c:pt>
                <c:pt idx="5">
                  <c:v>-1.1974274071982038E-2</c:v>
                </c:pt>
                <c:pt idx="6">
                  <c:v>-1.4217865014365385E-2</c:v>
                </c:pt>
                <c:pt idx="7">
                  <c:v>-1.6569505770798069E-2</c:v>
                </c:pt>
                <c:pt idx="8">
                  <c:v>-1.900172820157605E-2</c:v>
                </c:pt>
                <c:pt idx="9">
                  <c:v>-2.1485279376631229E-2</c:v>
                </c:pt>
                <c:pt idx="10">
                  <c:v>-2.3989286692351584E-2</c:v>
                </c:pt>
                <c:pt idx="11">
                  <c:v>-2.6481443026755133E-2</c:v>
                </c:pt>
                <c:pt idx="12">
                  <c:v>-2.8928214166475102E-2</c:v>
                </c:pt>
                <c:pt idx="13">
                  <c:v>-3.1295071172730192E-2</c:v>
                </c:pt>
                <c:pt idx="14">
                  <c:v>-3.3546750858561875E-2</c:v>
                </c:pt>
                <c:pt idx="15">
                  <c:v>-3.5647548136421452E-2</c:v>
                </c:pt>
                <c:pt idx="16">
                  <c:v>-3.7561644675542696E-2</c:v>
                </c:pt>
                <c:pt idx="17">
                  <c:v>-3.9253479096022635E-2</c:v>
                </c:pt>
                <c:pt idx="18">
                  <c:v>-4.0688164836262045E-2</c:v>
                </c:pt>
                <c:pt idx="19">
                  <c:v>-4.1831962879322608E-2</c:v>
                </c:pt>
                <c:pt idx="20">
                  <c:v>-4.265281773098778E-2</c:v>
                </c:pt>
                <c:pt idx="21">
                  <c:v>-4.3120966428244589E-2</c:v>
                </c:pt>
                <c:pt idx="22">
                  <c:v>-4.3209631943989482E-2</c:v>
                </c:pt>
                <c:pt idx="23">
                  <c:v>-4.2895814165311193E-2</c:v>
                </c:pt>
                <c:pt idx="24">
                  <c:v>-4.2161193682392246E-2</c:v>
                </c:pt>
                <c:pt idx="25">
                  <c:v>-4.099316595537017E-2</c:v>
                </c:pt>
                <c:pt idx="26">
                  <c:v>-3.9386026047046635E-2</c:v>
                </c:pt>
                <c:pt idx="27">
                  <c:v>-3.734232703349686E-2</c:v>
                </c:pt>
                <c:pt idx="28">
                  <c:v>-3.4874438434870376E-2</c:v>
                </c:pt>
                <c:pt idx="29">
                  <c:v>-3.2006334531639043E-2</c:v>
                </c:pt>
                <c:pt idx="30">
                  <c:v>-2.8775646206865135E-2</c:v>
                </c:pt>
                <c:pt idx="31">
                  <c:v>-2.5236013906277707E-2</c:v>
                </c:pt>
                <c:pt idx="32">
                  <c:v>-2.1459783303987848E-2</c:v>
                </c:pt>
                <c:pt idx="33">
                  <c:v>-1.7541089096142964E-2</c:v>
                </c:pt>
                <c:pt idx="34">
                  <c:v>-1.3599375708738008E-2</c:v>
                </c:pt>
                <c:pt idx="35">
                  <c:v>-9.7834061497306148E-3</c:v>
                </c:pt>
                <c:pt idx="36">
                  <c:v>-6.2758111276041322E-3</c:v>
                </c:pt>
                <c:pt idx="37">
                  <c:v>-3.2982290275931111E-3</c:v>
                </c:pt>
                <c:pt idx="38">
                  <c:v>-1.1170822146563458E-3</c:v>
                </c:pt>
                <c:pt idx="39">
                  <c:v>-5.0024885034868445E-5</c:v>
                </c:pt>
                <c:pt idx="40">
                  <c:v>-4.7308035754650945E-4</c:v>
                </c:pt>
                <c:pt idx="41">
                  <c:v>-2.8284588558801448E-3</c:v>
                </c:pt>
                <c:pt idx="42">
                  <c:v>-7.6330075943545871E-3</c:v>
                </c:pt>
                <c:pt idx="43">
                  <c:v>-1.5487190074218733E-2</c:v>
                </c:pt>
                <c:pt idx="44">
                  <c:v>-2.7084417505870099E-2</c:v>
                </c:pt>
                <c:pt idx="45">
                  <c:v>-4.3220459062885005E-2</c:v>
                </c:pt>
                <c:pt idx="46">
                  <c:v>-6.4802537146809391E-2</c:v>
                </c:pt>
                <c:pt idx="47">
                  <c:v>-9.2857569068685933E-2</c:v>
                </c:pt>
                <c:pt idx="48">
                  <c:v>-0.12853885136968507</c:v>
                </c:pt>
                <c:pt idx="49">
                  <c:v>-0.17313030703087526</c:v>
                </c:pt>
                <c:pt idx="50">
                  <c:v>-0.22804724672113846</c:v>
                </c:pt>
                <c:pt idx="51">
                  <c:v>-0.29483246070416397</c:v>
                </c:pt>
                <c:pt idx="52">
                  <c:v>-0.37514639670895417</c:v>
                </c:pt>
                <c:pt idx="53">
                  <c:v>-0.47075023906694813</c:v>
                </c:pt>
                <c:pt idx="54">
                  <c:v>-0.58348093796071998</c:v>
                </c:pt>
                <c:pt idx="55">
                  <c:v>-0.71521769060138951</c:v>
                </c:pt>
                <c:pt idx="56">
                  <c:v>-0.86784007234443816</c:v>
                </c:pt>
                <c:pt idx="57">
                  <c:v>-1.0431789378488308</c:v>
                </c:pt>
                <c:pt idx="58">
                  <c:v>-1.2429622847784476</c:v>
                </c:pt>
                <c:pt idx="59">
                  <c:v>-1.4687593539527768</c:v>
                </c:pt>
                <c:pt idx="60">
                  <c:v>-1.7219271343624301</c:v>
                </c:pt>
                <c:pt idx="61">
                  <c:v>-1.8172140027568462</c:v>
                </c:pt>
                <c:pt idx="62">
                  <c:v>-2.3144745796121917</c:v>
                </c:pt>
                <c:pt idx="63">
                  <c:v>-2.6551510707533117</c:v>
                </c:pt>
                <c:pt idx="64">
                  <c:v>-3.025771099927784</c:v>
                </c:pt>
                <c:pt idx="65">
                  <c:v>-3.4262151277031889</c:v>
                </c:pt>
                <c:pt idx="66">
                  <c:v>-3.8561007847662854</c:v>
                </c:pt>
                <c:pt idx="67">
                  <c:v>-4.3148317615930623</c:v>
                </c:pt>
                <c:pt idx="68">
                  <c:v>-4.801657223714491</c:v>
                </c:pt>
                <c:pt idx="69">
                  <c:v>-5.3157373395010845</c:v>
                </c:pt>
                <c:pt idx="70">
                  <c:v>-5.8562107190103641</c:v>
                </c:pt>
                <c:pt idx="71">
                  <c:v>-6.422260311203468</c:v>
                </c:pt>
                <c:pt idx="72">
                  <c:v>-7.0131753962120582</c:v>
                </c:pt>
                <c:pt idx="73">
                  <c:v>-7.6284085344918466</c:v>
                </c:pt>
                <c:pt idx="74">
                  <c:v>-8.2676275316062391</c:v>
                </c:pt>
                <c:pt idx="75">
                  <c:v>-8.9307635495860325</c:v>
                </c:pt>
                <c:pt idx="76">
                  <c:v>-9.618057419997033</c:v>
                </c:pt>
                <c:pt idx="77">
                  <c:v>-10.330107032125547</c:v>
                </c:pt>
                <c:pt idx="78">
                  <c:v>-11.067919478553719</c:v>
                </c:pt>
                <c:pt idx="79">
                  <c:v>-11.832972585408385</c:v>
                </c:pt>
                <c:pt idx="80">
                  <c:v>-12.62729173844852</c:v>
                </c:pt>
                <c:pt idx="81">
                  <c:v>-13.453549828483373</c:v>
                </c:pt>
                <c:pt idx="82">
                  <c:v>-14.315201121329778</c:v>
                </c:pt>
                <c:pt idx="83">
                  <c:v>-15.216664626512681</c:v>
                </c:pt>
                <c:pt idx="84">
                  <c:v>-16.163580332525804</c:v>
                </c:pt>
                <c:pt idx="85">
                  <c:v>-17.163174733219819</c:v>
                </c:pt>
                <c:pt idx="86">
                  <c:v>-18.224794628701488</c:v>
                </c:pt>
                <c:pt idx="87">
                  <c:v>-19.360708665874689</c:v>
                </c:pt>
                <c:pt idx="88">
                  <c:v>-20.587352143053881</c:v>
                </c:pt>
                <c:pt idx="89">
                  <c:v>-21.927341656899696</c:v>
                </c:pt>
                <c:pt idx="90">
                  <c:v>-23.412907104883367</c:v>
                </c:pt>
                <c:pt idx="91">
                  <c:v>-25.09212985919007</c:v>
                </c:pt>
                <c:pt idx="92">
                  <c:v>-27.041280406847381</c:v>
                </c:pt>
                <c:pt idx="93">
                  <c:v>-29.392182355027984</c:v>
                </c:pt>
                <c:pt idx="94">
                  <c:v>-32.403855978866844</c:v>
                </c:pt>
                <c:pt idx="95">
                  <c:v>-36.707767436467535</c:v>
                </c:pt>
                <c:pt idx="96">
                  <c:v>-44.770636432407109</c:v>
                </c:pt>
                <c:pt idx="97">
                  <c:v>-51.839015116035618</c:v>
                </c:pt>
                <c:pt idx="98">
                  <c:v>-39.642839849705076</c:v>
                </c:pt>
                <c:pt idx="99">
                  <c:v>-34.973503820547037</c:v>
                </c:pt>
                <c:pt idx="100">
                  <c:v>-32.097836422977736</c:v>
                </c:pt>
                <c:pt idx="101">
                  <c:v>-30.048733654785114</c:v>
                </c:pt>
                <c:pt idx="102">
                  <c:v>-28.476529420556655</c:v>
                </c:pt>
                <c:pt idx="103">
                  <c:v>-27.214633684781219</c:v>
                </c:pt>
                <c:pt idx="104">
                  <c:v>-26.170540897349355</c:v>
                </c:pt>
                <c:pt idx="105">
                  <c:v>-25.287531564191461</c:v>
                </c:pt>
                <c:pt idx="106">
                  <c:v>-24.528312777892204</c:v>
                </c:pt>
                <c:pt idx="107">
                  <c:v>-23.867055454937706</c:v>
                </c:pt>
                <c:pt idx="108">
                  <c:v>-23.285134753335015</c:v>
                </c:pt>
                <c:pt idx="109">
                  <c:v>-22.768681733333022</c:v>
                </c:pt>
                <c:pt idx="110">
                  <c:v>-22.307094040082823</c:v>
                </c:pt>
                <c:pt idx="111">
                  <c:v>-21.892087376910073</c:v>
                </c:pt>
                <c:pt idx="112">
                  <c:v>-21.517067988390522</c:v>
                </c:pt>
                <c:pt idx="113">
                  <c:v>-21.176704004204087</c:v>
                </c:pt>
                <c:pt idx="114">
                  <c:v>-20.866624504100528</c:v>
                </c:pt>
                <c:pt idx="115">
                  <c:v>-20.583203193287694</c:v>
                </c:pt>
                <c:pt idx="116">
                  <c:v>-20.323399654933088</c:v>
                </c:pt>
                <c:pt idx="117">
                  <c:v>-20.084640716529137</c:v>
                </c:pt>
                <c:pt idx="118">
                  <c:v>-19.86473035056515</c:v>
                </c:pt>
                <c:pt idx="119">
                  <c:v>-19.661780251663103</c:v>
                </c:pt>
                <c:pt idx="120">
                  <c:v>-19.474155646708926</c:v>
                </c:pt>
                <c:pt idx="121">
                  <c:v>-19.300432496542353</c:v>
                </c:pt>
                <c:pt idx="122">
                  <c:v>-19.13936333258598</c:v>
                </c:pt>
                <c:pt idx="123">
                  <c:v>-18.989849719997284</c:v>
                </c:pt>
                <c:pt idx="124">
                  <c:v>-18.850919863655328</c:v>
                </c:pt>
                <c:pt idx="125">
                  <c:v>-18.72171024694827</c:v>
                </c:pt>
                <c:pt idx="126">
                  <c:v>-18.601450463150236</c:v>
                </c:pt>
                <c:pt idx="127">
                  <c:v>-18.489450596542007</c:v>
                </c:pt>
                <c:pt idx="128">
                  <c:v>-18.385090656522205</c:v>
                </c:pt>
                <c:pt idx="129">
                  <c:v>-18.287811677290509</c:v>
                </c:pt>
                <c:pt idx="130">
                  <c:v>-18.19710817835179</c:v>
                </c:pt>
                <c:pt idx="131">
                  <c:v>-18.112521744191174</c:v>
                </c:pt>
                <c:pt idx="132">
                  <c:v>-18.033635530067471</c:v>
                </c:pt>
                <c:pt idx="133">
                  <c:v>-17.960069538610963</c:v>
                </c:pt>
                <c:pt idx="134">
                  <c:v>-17.89147654144865</c:v>
                </c:pt>
                <c:pt idx="135">
                  <c:v>-17.827538543367112</c:v>
                </c:pt>
                <c:pt idx="136">
                  <c:v>-17.767963705010374</c:v>
                </c:pt>
                <c:pt idx="137">
                  <c:v>-17.712483654882707</c:v>
                </c:pt>
                <c:pt idx="138">
                  <c:v>-17.660851133303332</c:v>
                </c:pt>
                <c:pt idx="139">
                  <c:v>-17.612837920564619</c:v>
                </c:pt>
                <c:pt idx="140">
                  <c:v>-17.568233009355897</c:v>
                </c:pt>
                <c:pt idx="141">
                  <c:v>-17.526840987898836</c:v>
                </c:pt>
                <c:pt idx="142">
                  <c:v>-17.488480605485506</c:v>
                </c:pt>
                <c:pt idx="143">
                  <c:v>-17.45298349643874</c:v>
                </c:pt>
                <c:pt idx="144">
                  <c:v>-17.420193042103836</c:v>
                </c:pt>
                <c:pt idx="145">
                  <c:v>-17.389963353469284</c:v>
                </c:pt>
                <c:pt idx="146">
                  <c:v>-17.362158359512915</c:v>
                </c:pt>
                <c:pt idx="147">
                  <c:v>-17.336650988467579</c:v>
                </c:pt>
                <c:pt idx="148">
                  <c:v>-17.313322430967503</c:v>
                </c:pt>
                <c:pt idx="149">
                  <c:v>-17.292061475530957</c:v>
                </c:pt>
                <c:pt idx="150">
                  <c:v>-17.272763908102551</c:v>
                </c:pt>
                <c:pt idx="151">
                  <c:v>-17.255331968457998</c:v>
                </c:pt>
                <c:pt idx="152">
                  <c:v>-17.239673857195772</c:v>
                </c:pt>
                <c:pt idx="153">
                  <c:v>-17.22570328782956</c:v>
                </c:pt>
                <c:pt idx="154">
                  <c:v>-17.213339079173863</c:v>
                </c:pt>
                <c:pt idx="155">
                  <c:v>-17.202504783799053</c:v>
                </c:pt>
                <c:pt idx="156">
                  <c:v>-17.193128348837398</c:v>
                </c:pt>
                <c:pt idx="157">
                  <c:v>-17.185141805858166</c:v>
                </c:pt>
                <c:pt idx="158">
                  <c:v>-17.178480986909996</c:v>
                </c:pt>
                <c:pt idx="159">
                  <c:v>-17.173085264158644</c:v>
                </c:pt>
                <c:pt idx="160">
                  <c:v>-17.168897310836726</c:v>
                </c:pt>
                <c:pt idx="161">
                  <c:v>-17.165862881473824</c:v>
                </c:pt>
                <c:pt idx="162">
                  <c:v>-17.163930609596278</c:v>
                </c:pt>
                <c:pt idx="163">
                  <c:v>-17.163051821279904</c:v>
                </c:pt>
                <c:pt idx="164">
                  <c:v>-17.163180363109337</c:v>
                </c:pt>
                <c:pt idx="165">
                  <c:v>-17.164272443248329</c:v>
                </c:pt>
                <c:pt idx="166">
                  <c:v>-17.166286484458077</c:v>
                </c:pt>
                <c:pt idx="167">
                  <c:v>-17.169182988018289</c:v>
                </c:pt>
                <c:pt idx="168">
                  <c:v>-17.172924407610061</c:v>
                </c:pt>
                <c:pt idx="169">
                  <c:v>-17.177475032311985</c:v>
                </c:pt>
                <c:pt idx="170">
                  <c:v>-17.182800877943613</c:v>
                </c:pt>
                <c:pt idx="171">
                  <c:v>-17.188869586063561</c:v>
                </c:pt>
                <c:pt idx="172">
                  <c:v>-17.195650329995161</c:v>
                </c:pt>
                <c:pt idx="173">
                  <c:v>-17.203113727311099</c:v>
                </c:pt>
                <c:pt idx="174">
                  <c:v>-17.211231758260954</c:v>
                </c:pt>
                <c:pt idx="175">
                  <c:v>-17.219977689672554</c:v>
                </c:pt>
                <c:pt idx="176">
                  <c:v>-17.229326003900166</c:v>
                </c:pt>
                <c:pt idx="177">
                  <c:v>-17.239252332430631</c:v>
                </c:pt>
                <c:pt idx="178">
                  <c:v>-17.249733393792702</c:v>
                </c:pt>
                <c:pt idx="179">
                  <c:v>-17.26074693544545</c:v>
                </c:pt>
                <c:pt idx="180">
                  <c:v>-17.272271679349714</c:v>
                </c:pt>
                <c:pt idx="181">
                  <c:v>-17.284287270951374</c:v>
                </c:pt>
                <c:pt idx="182">
                  <c:v>-17.29677423132825</c:v>
                </c:pt>
                <c:pt idx="183">
                  <c:v>-17.309713912272755</c:v>
                </c:pt>
                <c:pt idx="184">
                  <c:v>-17.323088454101352</c:v>
                </c:pt>
                <c:pt idx="185">
                  <c:v>-17.33688074599862</c:v>
                </c:pt>
                <c:pt idx="186">
                  <c:v>-17.35107438871934</c:v>
                </c:pt>
                <c:pt idx="187">
                  <c:v>-17.36565365948583</c:v>
                </c:pt>
                <c:pt idx="188">
                  <c:v>-17.380603478930798</c:v>
                </c:pt>
                <c:pt idx="189">
                  <c:v>-17.39590937994733</c:v>
                </c:pt>
                <c:pt idx="190">
                  <c:v>-17.411557478318596</c:v>
                </c:pt>
                <c:pt idx="191">
                  <c:v>-17.427534445009247</c:v>
                </c:pt>
                <c:pt idx="192">
                  <c:v>-17.443827480009691</c:v>
                </c:pt>
                <c:pt idx="193">
                  <c:v>-17.460424287632272</c:v>
                </c:pt>
                <c:pt idx="194">
                  <c:v>-17.477313053166018</c:v>
                </c:pt>
                <c:pt idx="195">
                  <c:v>-17.494482420803507</c:v>
                </c:pt>
                <c:pt idx="196">
                  <c:v>-17.511921472759376</c:v>
                </c:pt>
                <c:pt idx="197">
                  <c:v>-17.529619709506214</c:v>
                </c:pt>
                <c:pt idx="198">
                  <c:v>-17.547567031058406</c:v>
                </c:pt>
                <c:pt idx="199">
                  <c:v>-17.565753719239815</c:v>
                </c:pt>
                <c:pt idx="200">
                  <c:v>-17.584170420875289</c:v>
                </c:pt>
                <c:pt idx="201">
                  <c:v>-17.602808131850438</c:v>
                </c:pt>
                <c:pt idx="202">
                  <c:v>-17.62165818198774</c:v>
                </c:pt>
                <c:pt idx="203">
                  <c:v>-17.640712220690666</c:v>
                </c:pt>
                <c:pt idx="204">
                  <c:v>-17.659962203310684</c:v>
                </c:pt>
                <c:pt idx="205">
                  <c:v>-17.679400378195144</c:v>
                </c:pt>
                <c:pt idx="206">
                  <c:v>-17.699019274376699</c:v>
                </c:pt>
                <c:pt idx="207">
                  <c:v>-17.71881168986755</c:v>
                </c:pt>
                <c:pt idx="208">
                  <c:v>-17.73877068052423</c:v>
                </c:pt>
                <c:pt idx="209">
                  <c:v>-17.758889549450764</c:v>
                </c:pt>
                <c:pt idx="210">
                  <c:v>-17.77916183691022</c:v>
                </c:pt>
                <c:pt idx="211">
                  <c:v>-17.79958131071643</c:v>
                </c:pt>
                <c:pt idx="212">
                  <c:v>-17.820141957079571</c:v>
                </c:pt>
                <c:pt idx="213">
                  <c:v>-17.840837971880841</c:v>
                </c:pt>
                <c:pt idx="214">
                  <c:v>-17.861663752353028</c:v>
                </c:pt>
                <c:pt idx="215">
                  <c:v>-17.882613889145251</c:v>
                </c:pt>
                <c:pt idx="216">
                  <c:v>-17.903683158751349</c:v>
                </c:pt>
                <c:pt idx="217">
                  <c:v>-17.92486651628279</c:v>
                </c:pt>
                <c:pt idx="218">
                  <c:v>-17.946159088567988</c:v>
                </c:pt>
                <c:pt idx="219">
                  <c:v>-17.967556167561057</c:v>
                </c:pt>
                <c:pt idx="220">
                  <c:v>-17.989053204044076</c:v>
                </c:pt>
                <c:pt idx="221">
                  <c:v>-18.010645801607698</c:v>
                </c:pt>
                <c:pt idx="222">
                  <c:v>-18.032329710896153</c:v>
                </c:pt>
                <c:pt idx="223">
                  <c:v>-18.054100824103013</c:v>
                </c:pt>
                <c:pt idx="224">
                  <c:v>-18.075955169705413</c:v>
                </c:pt>
                <c:pt idx="225">
                  <c:v>-18.097888907424675</c:v>
                </c:pt>
                <c:pt idx="226">
                  <c:v>-18.119898323402225</c:v>
                </c:pt>
                <c:pt idx="227">
                  <c:v>-18.141979825580222</c:v>
                </c:pt>
                <c:pt idx="228">
                  <c:v>-18.16412993927689</c:v>
                </c:pt>
                <c:pt idx="229">
                  <c:v>-18.186345302947181</c:v>
                </c:pt>
                <c:pt idx="230">
                  <c:v>-18.20862266411979</c:v>
                </c:pt>
                <c:pt idx="231">
                  <c:v>-18.2309588755022</c:v>
                </c:pt>
                <c:pt idx="232">
                  <c:v>-18.253350891245628</c:v>
                </c:pt>
                <c:pt idx="233">
                  <c:v>-18.275795763362559</c:v>
                </c:pt>
                <c:pt idx="234">
                  <c:v>-18.298290638289497</c:v>
                </c:pt>
                <c:pt idx="235">
                  <c:v>-18.320832753588338</c:v>
                </c:pt>
                <c:pt idx="236">
                  <c:v>-18.343419434779904</c:v>
                </c:pt>
                <c:pt idx="237">
                  <c:v>-18.366048092303572</c:v>
                </c:pt>
                <c:pt idx="238">
                  <c:v>-18.388716218597253</c:v>
                </c:pt>
                <c:pt idx="239">
                  <c:v>-18.411421385292275</c:v>
                </c:pt>
                <c:pt idx="240">
                  <c:v>-18.434161240518002</c:v>
                </c:pt>
                <c:pt idx="241">
                  <c:v>-18.456933506311206</c:v>
                </c:pt>
                <c:pt idx="242">
                  <c:v>-18.479735976125689</c:v>
                </c:pt>
                <c:pt idx="243">
                  <c:v>-18.502566512437539</c:v>
                </c:pt>
                <c:pt idx="244">
                  <c:v>-18.525423044441975</c:v>
                </c:pt>
                <c:pt idx="245">
                  <c:v>-18.548303565837667</c:v>
                </c:pt>
                <c:pt idx="246">
                  <c:v>-18.571206132694819</c:v>
                </c:pt>
                <c:pt idx="247">
                  <c:v>-18.59412886140337</c:v>
                </c:pt>
                <c:pt idx="248">
                  <c:v>-18.61706992669782</c:v>
                </c:pt>
                <c:pt idx="249">
                  <c:v>-18.640027559755538</c:v>
                </c:pt>
                <c:pt idx="250">
                  <c:v>-18.66300004636533</c:v>
                </c:pt>
                <c:pt idx="251">
                  <c:v>-18.685985725163349</c:v>
                </c:pt>
                <c:pt idx="252">
                  <c:v>-18.708982985933524</c:v>
                </c:pt>
                <c:pt idx="253">
                  <c:v>-18.731990267969817</c:v>
                </c:pt>
                <c:pt idx="254">
                  <c:v>-18.755006058497738</c:v>
                </c:pt>
                <c:pt idx="255">
                  <c:v>-18.778028891152722</c:v>
                </c:pt>
                <c:pt idx="256">
                  <c:v>-18.801057344512941</c:v>
                </c:pt>
                <c:pt idx="257">
                  <c:v>-18.824090040684453</c:v>
                </c:pt>
                <c:pt idx="258">
                  <c:v>-18.847125643936486</c:v>
                </c:pt>
                <c:pt idx="259">
                  <c:v>-18.870162859384866</c:v>
                </c:pt>
                <c:pt idx="260">
                  <c:v>-18.893200431721645</c:v>
                </c:pt>
                <c:pt idx="261">
                  <c:v>-18.916237143989118</c:v>
                </c:pt>
                <c:pt idx="262">
                  <c:v>-18.939271816396431</c:v>
                </c:pt>
                <c:pt idx="263">
                  <c:v>-18.962303305177134</c:v>
                </c:pt>
                <c:pt idx="264">
                  <c:v>-18.985330501486043</c:v>
                </c:pt>
                <c:pt idx="265">
                  <c:v>-19.008352330333906</c:v>
                </c:pt>
                <c:pt idx="266">
                  <c:v>-19.031367749558374</c:v>
                </c:pt>
                <c:pt idx="267">
                  <c:v>-19.054375748829923</c:v>
                </c:pt>
                <c:pt idx="268">
                  <c:v>-19.077375348691302</c:v>
                </c:pt>
                <c:pt idx="269">
                  <c:v>-19.100365599629331</c:v>
                </c:pt>
                <c:pt idx="270">
                  <c:v>-19.123345581177734</c:v>
                </c:pt>
                <c:pt idx="271">
                  <c:v>-19.146314401049857</c:v>
                </c:pt>
                <c:pt idx="272">
                  <c:v>-19.169271194300169</c:v>
                </c:pt>
                <c:pt idx="273">
                  <c:v>-19.192215122513446</c:v>
                </c:pt>
                <c:pt idx="274">
                  <c:v>-19.215145373020594</c:v>
                </c:pt>
                <c:pt idx="275">
                  <c:v>-19.238061158140152</c:v>
                </c:pt>
                <c:pt idx="276">
                  <c:v>-19.260961714444512</c:v>
                </c:pt>
                <c:pt idx="277">
                  <c:v>-19.28384630204993</c:v>
                </c:pt>
                <c:pt idx="278">
                  <c:v>-19.306714203929502</c:v>
                </c:pt>
                <c:pt idx="279">
                  <c:v>-19.329564725248211</c:v>
                </c:pt>
                <c:pt idx="280">
                  <c:v>-19.352397192719319</c:v>
                </c:pt>
                <c:pt idx="281">
                  <c:v>-19.375210953981234</c:v>
                </c:pt>
                <c:pt idx="282">
                  <c:v>-19.398005376994224</c:v>
                </c:pt>
                <c:pt idx="283">
                  <c:v>-19.420779849456199</c:v>
                </c:pt>
                <c:pt idx="284">
                  <c:v>-19.443533778236908</c:v>
                </c:pt>
                <c:pt idx="285">
                  <c:v>-19.466266588829871</c:v>
                </c:pt>
                <c:pt idx="286">
                  <c:v>-19.488977724821495</c:v>
                </c:pt>
                <c:pt idx="287">
                  <c:v>-19.511666647376657</c:v>
                </c:pt>
                <c:pt idx="288">
                  <c:v>-19.53433283474029</c:v>
                </c:pt>
                <c:pt idx="289">
                  <c:v>-19.556975781754339</c:v>
                </c:pt>
                <c:pt idx="290">
                  <c:v>-19.579594999389592</c:v>
                </c:pt>
                <c:pt idx="291">
                  <c:v>-19.602190014291882</c:v>
                </c:pt>
                <c:pt idx="292">
                  <c:v>-19.624760368342077</c:v>
                </c:pt>
                <c:pt idx="293">
                  <c:v>-19.647305618229577</c:v>
                </c:pt>
                <c:pt idx="294">
                  <c:v>-19.669825335038624</c:v>
                </c:pt>
                <c:pt idx="295">
                  <c:v>-19.692319103847154</c:v>
                </c:pt>
                <c:pt idx="296">
                  <c:v>-19.714786523337743</c:v>
                </c:pt>
                <c:pt idx="297">
                  <c:v>-19.737227205420169</c:v>
                </c:pt>
                <c:pt idx="298">
                  <c:v>-19.759640774865275</c:v>
                </c:pt>
                <c:pt idx="299">
                  <c:v>-19.782026868949728</c:v>
                </c:pt>
                <c:pt idx="300">
                  <c:v>-19.804385137111321</c:v>
                </c:pt>
                <c:pt idx="301">
                  <c:v>-19.82671524061443</c:v>
                </c:pt>
                <c:pt idx="302">
                  <c:v>-19.849016852225375</c:v>
                </c:pt>
                <c:pt idx="303">
                  <c:v>-19.871289655897261</c:v>
                </c:pt>
                <c:pt idx="304">
                  <c:v>-19.893533346464075</c:v>
                </c:pt>
                <c:pt idx="305">
                  <c:v>-19.91574762934367</c:v>
                </c:pt>
                <c:pt idx="306">
                  <c:v>-19.937932220249422</c:v>
                </c:pt>
                <c:pt idx="307">
                  <c:v>-19.960086844910169</c:v>
                </c:pt>
                <c:pt idx="308">
                  <c:v>-19.982211238798303</c:v>
                </c:pt>
                <c:pt idx="309">
                  <c:v>-20.004305146865637</c:v>
                </c:pt>
                <c:pt idx="310">
                  <c:v>-20.026368323286889</c:v>
                </c:pt>
                <c:pt idx="311">
                  <c:v>-20.048400531210433</c:v>
                </c:pt>
                <c:pt idx="312">
                  <c:v>-20.070401542516226</c:v>
                </c:pt>
                <c:pt idx="313">
                  <c:v>-20.092371137580542</c:v>
                </c:pt>
                <c:pt idx="314">
                  <c:v>-20.114309105047447</c:v>
                </c:pt>
                <c:pt idx="315">
                  <c:v>-20.136215241606635</c:v>
                </c:pt>
                <c:pt idx="316">
                  <c:v>-20.158089351777562</c:v>
                </c:pt>
                <c:pt idx="317">
                  <c:v>-20.179931247699677</c:v>
                </c:pt>
                <c:pt idx="318">
                  <c:v>-20.201740748928415</c:v>
                </c:pt>
                <c:pt idx="319">
                  <c:v>-20.223517682236988</c:v>
                </c:pt>
                <c:pt idx="320">
                  <c:v>-20.24526188142362</c:v>
                </c:pt>
                <c:pt idx="321">
                  <c:v>-20.26697318712413</c:v>
                </c:pt>
                <c:pt idx="322">
                  <c:v>-20.28865144662976</c:v>
                </c:pt>
                <c:pt idx="323">
                  <c:v>-20.310296513709915</c:v>
                </c:pt>
                <c:pt idx="324">
                  <c:v>-20.331908248439895</c:v>
                </c:pt>
                <c:pt idx="325">
                  <c:v>-20.353486517033247</c:v>
                </c:pt>
                <c:pt idx="326">
                  <c:v>-20.375031191678758</c:v>
                </c:pt>
                <c:pt idx="327">
                  <c:v>-20.39654215038189</c:v>
                </c:pt>
                <c:pt idx="328">
                  <c:v>-20.418019276810494</c:v>
                </c:pt>
                <c:pt idx="329">
                  <c:v>-20.439462460144714</c:v>
                </c:pt>
                <c:pt idx="330">
                  <c:v>-20.46087159493101</c:v>
                </c:pt>
                <c:pt idx="331">
                  <c:v>-20.48224658094</c:v>
                </c:pt>
                <c:pt idx="332">
                  <c:v>-20.503587323028242</c:v>
                </c:pt>
                <c:pt idx="333">
                  <c:v>-20.524893731003665</c:v>
                </c:pt>
                <c:pt idx="334">
                  <c:v>-20.546165719494589</c:v>
                </c:pt>
                <c:pt idx="335">
                  <c:v>-20.567403207822302</c:v>
                </c:pt>
                <c:pt idx="336">
                  <c:v>-20.58860611987695</c:v>
                </c:pt>
                <c:pt idx="337">
                  <c:v>-20.609774383996786</c:v>
                </c:pt>
                <c:pt idx="338">
                  <c:v>-20.630907932850615</c:v>
                </c:pt>
                <c:pt idx="339">
                  <c:v>-20.652006703323277</c:v>
                </c:pt>
                <c:pt idx="340">
                  <c:v>-20.673070636404244</c:v>
                </c:pt>
                <c:pt idx="341">
                  <c:v>-20.694099677079084</c:v>
                </c:pt>
                <c:pt idx="342">
                  <c:v>-20.715093774223799</c:v>
                </c:pt>
                <c:pt idx="343">
                  <c:v>-20.736052880501909</c:v>
                </c:pt>
                <c:pt idx="344">
                  <c:v>-20.756976952264267</c:v>
                </c:pt>
                <c:pt idx="345">
                  <c:v>-20.777865949451403</c:v>
                </c:pt>
                <c:pt idx="346">
                  <c:v>-20.798719835498556</c:v>
                </c:pt>
                <c:pt idx="347">
                  <c:v>-20.819538577242955</c:v>
                </c:pt>
                <c:pt idx="348">
                  <c:v>-20.840322144833721</c:v>
                </c:pt>
                <c:pt idx="349">
                  <c:v>-20.861070511643941</c:v>
                </c:pt>
                <c:pt idx="350">
                  <c:v>-20.881783654185075</c:v>
                </c:pt>
                <c:pt idx="351">
                  <c:v>-20.902461552023585</c:v>
                </c:pt>
                <c:pt idx="352">
                  <c:v>-20.923104187699636</c:v>
                </c:pt>
                <c:pt idx="353">
                  <c:v>-20.943711546647922</c:v>
                </c:pt>
                <c:pt idx="354">
                  <c:v>-20.964283617120554</c:v>
                </c:pt>
                <c:pt idx="355">
                  <c:v>-20.984820390111828</c:v>
                </c:pt>
                <c:pt idx="356">
                  <c:v>-21.005321859284983</c:v>
                </c:pt>
                <c:pt idx="357">
                  <c:v>-21.025788020900777</c:v>
                </c:pt>
                <c:pt idx="358">
                  <c:v>-21.046218873747911</c:v>
                </c:pt>
                <c:pt idx="359">
                  <c:v>-21.066614419075197</c:v>
                </c:pt>
                <c:pt idx="360">
                  <c:v>-21.086974660525428</c:v>
                </c:pt>
                <c:pt idx="361">
                  <c:v>-21.107299604070914</c:v>
                </c:pt>
                <c:pt idx="362">
                  <c:v>-21.127589257950707</c:v>
                </c:pt>
                <c:pt idx="363">
                  <c:v>-21.147843632609316</c:v>
                </c:pt>
                <c:pt idx="364">
                  <c:v>-21.168062740637019</c:v>
                </c:pt>
                <c:pt idx="365">
                  <c:v>-21.188246596711618</c:v>
                </c:pt>
                <c:pt idx="366">
                  <c:v>-21.208395217541728</c:v>
                </c:pt>
                <c:pt idx="367">
                  <c:v>-21.228508621811422</c:v>
                </c:pt>
                <c:pt idx="368">
                  <c:v>-21.248586830126243</c:v>
                </c:pt>
                <c:pt idx="369">
                  <c:v>-21.268629864960662</c:v>
                </c:pt>
                <c:pt idx="370">
                  <c:v>-21.288637750606693</c:v>
                </c:pt>
                <c:pt idx="371">
                  <c:v>-21.308610513123902</c:v>
                </c:pt>
                <c:pt idx="372">
                  <c:v>-21.328548180290596</c:v>
                </c:pt>
                <c:pt idx="373">
                  <c:v>-21.348450781556267</c:v>
                </c:pt>
                <c:pt idx="374">
                  <c:v>-21.368318347995142</c:v>
                </c:pt>
                <c:pt idx="375">
                  <c:v>-21.388150912260954</c:v>
                </c:pt>
                <c:pt idx="376">
                  <c:v>-21.407948508542756</c:v>
                </c:pt>
                <c:pt idx="377">
                  <c:v>-21.427711172521899</c:v>
                </c:pt>
                <c:pt idx="378">
                  <c:v>-21.447438941330002</c:v>
                </c:pt>
                <c:pt idx="379">
                  <c:v>-21.467131853507979</c:v>
                </c:pt>
                <c:pt idx="380">
                  <c:v>-21.486789948966077</c:v>
                </c:pt>
                <c:pt idx="381">
                  <c:v>-21.506413268944897</c:v>
                </c:pt>
                <c:pt idx="382">
                  <c:v>-21.52600185597732</c:v>
                </c:pt>
                <c:pt idx="383">
                  <c:v>-21.545555753851442</c:v>
                </c:pt>
                <c:pt idx="384">
                  <c:v>-21.565075007574343</c:v>
                </c:pt>
                <c:pt idx="385">
                  <c:v>-21.58455966333679</c:v>
                </c:pt>
                <c:pt idx="386">
                  <c:v>-21.604009768478743</c:v>
                </c:pt>
                <c:pt idx="387">
                  <c:v>-21.62342537145577</c:v>
                </c:pt>
                <c:pt idx="388">
                  <c:v>-21.642806521806218</c:v>
                </c:pt>
                <c:pt idx="389">
                  <c:v>-21.662153270119209</c:v>
                </c:pt>
                <c:pt idx="390">
                  <c:v>-21.681465668003412</c:v>
                </c:pt>
                <c:pt idx="391">
                  <c:v>-21.700743768056551</c:v>
                </c:pt>
                <c:pt idx="392">
                  <c:v>-21.719987623835713</c:v>
                </c:pt>
                <c:pt idx="393">
                  <c:v>-21.739197289828262</c:v>
                </c:pt>
                <c:pt idx="394">
                  <c:v>-21.758372821423553</c:v>
                </c:pt>
                <c:pt idx="395">
                  <c:v>-21.777514274885313</c:v>
                </c:pt>
                <c:pt idx="396">
                  <c:v>-21.796621707324654</c:v>
                </c:pt>
                <c:pt idx="397">
                  <c:v>-21.815695176673756</c:v>
                </c:pt>
                <c:pt idx="398">
                  <c:v>-21.834734741660181</c:v>
                </c:pt>
                <c:pt idx="399">
                  <c:v>-21.853740461781829</c:v>
                </c:pt>
                <c:pt idx="400">
                  <c:v>-21.872712397282463</c:v>
                </c:pt>
                <c:pt idx="401">
                  <c:v>-21.891650609127801</c:v>
                </c:pt>
                <c:pt idx="402">
                  <c:v>-21.910555158982284</c:v>
                </c:pt>
                <c:pt idx="403">
                  <c:v>-21.929426109186299</c:v>
                </c:pt>
                <c:pt idx="404">
                  <c:v>-21.948263522733967</c:v>
                </c:pt>
                <c:pt idx="405">
                  <c:v>-21.967067463251531</c:v>
                </c:pt>
                <c:pt idx="406">
                  <c:v>-21.985837994976151</c:v>
                </c:pt>
                <c:pt idx="407">
                  <c:v>-22.004575182735337</c:v>
                </c:pt>
                <c:pt idx="408">
                  <c:v>-22.02327909192676</c:v>
                </c:pt>
                <c:pt idx="409">
                  <c:v>-22.041949788498627</c:v>
                </c:pt>
                <c:pt idx="410">
                  <c:v>-22.060587338930468</c:v>
                </c:pt>
                <c:pt idx="411">
                  <c:v>-22.079191810214425</c:v>
                </c:pt>
                <c:pt idx="412">
                  <c:v>-22.097763269836996</c:v>
                </c:pt>
                <c:pt idx="413">
                  <c:v>-22.116301785761138</c:v>
                </c:pt>
                <c:pt idx="414">
                  <c:v>-22.134807426408916</c:v>
                </c:pt>
                <c:pt idx="415">
                  <c:v>-22.153280260644461</c:v>
                </c:pt>
                <c:pt idx="416">
                  <c:v>-22.171720357757444</c:v>
                </c:pt>
                <c:pt idx="417">
                  <c:v>-22.190127787446791</c:v>
                </c:pt>
                <c:pt idx="418">
                  <c:v>-22.208502619804978</c:v>
                </c:pt>
                <c:pt idx="419">
                  <c:v>-22.226844925302526</c:v>
                </c:pt>
                <c:pt idx="420">
                  <c:v>-22.24515477477301</c:v>
                </c:pt>
                <c:pt idx="421">
                  <c:v>-22.263432239398334</c:v>
                </c:pt>
                <c:pt idx="422">
                  <c:v>-22.281677390694373</c:v>
                </c:pt>
                <c:pt idx="423">
                  <c:v>-22.299890300497026</c:v>
                </c:pt>
                <c:pt idx="424">
                  <c:v>-22.318071040948499</c:v>
                </c:pt>
                <c:pt idx="425">
                  <c:v>-22.336219684484007</c:v>
                </c:pt>
                <c:pt idx="426">
                  <c:v>-22.354336303818751</c:v>
                </c:pt>
                <c:pt idx="427">
                  <c:v>-22.372420971935213</c:v>
                </c:pt>
                <c:pt idx="428">
                  <c:v>-22.390473762070755</c:v>
                </c:pt>
                <c:pt idx="429">
                  <c:v>-22.408494747705532</c:v>
                </c:pt>
                <c:pt idx="430">
                  <c:v>-22.426484002550694</c:v>
                </c:pt>
                <c:pt idx="431">
                  <c:v>-22.444441600536837</c:v>
                </c:pt>
                <c:pt idx="432">
                  <c:v>-22.462367615802769</c:v>
                </c:pt>
                <c:pt idx="433">
                  <c:v>-22.480262122684547</c:v>
                </c:pt>
                <c:pt idx="434">
                  <c:v>-22.498125195704763</c:v>
                </c:pt>
                <c:pt idx="435">
                  <c:v>-22.515956909562085</c:v>
                </c:pt>
                <c:pt idx="436">
                  <c:v>-22.533757339121081</c:v>
                </c:pt>
                <c:pt idx="437">
                  <c:v>-22.551526559402237</c:v>
                </c:pt>
                <c:pt idx="438">
                  <c:v>-22.569264645572265</c:v>
                </c:pt>
                <c:pt idx="439">
                  <c:v>-22.586971672934656</c:v>
                </c:pt>
                <c:pt idx="440">
                  <c:v>-22.604647716920383</c:v>
                </c:pt>
                <c:pt idx="441">
                  <c:v>-22.622292853078907</c:v>
                </c:pt>
                <c:pt idx="442">
                  <c:v>-22.639907157069409</c:v>
                </c:pt>
                <c:pt idx="443">
                  <c:v>-22.657490704652137</c:v>
                </c:pt>
                <c:pt idx="444">
                  <c:v>-22.67504357168011</c:v>
                </c:pt>
                <c:pt idx="445">
                  <c:v>-22.692565834090878</c:v>
                </c:pt>
                <c:pt idx="446">
                  <c:v>-22.710057567898588</c:v>
                </c:pt>
                <c:pt idx="447">
                  <c:v>-22.727518849186225</c:v>
                </c:pt>
                <c:pt idx="448">
                  <c:v>-22.744949754097981</c:v>
                </c:pt>
                <c:pt idx="449">
                  <c:v>-22.762350358831892</c:v>
                </c:pt>
                <c:pt idx="450">
                  <c:v>-22.779720739632626</c:v>
                </c:pt>
                <c:pt idx="451">
                  <c:v>-22.797060972784429</c:v>
                </c:pt>
                <c:pt idx="452">
                  <c:v>-22.814371134604272</c:v>
                </c:pt>
                <c:pt idx="453">
                  <c:v>-22.831651301435155</c:v>
                </c:pt>
                <c:pt idx="454">
                  <c:v>-22.848901549639589</c:v>
                </c:pt>
                <c:pt idx="455">
                  <c:v>-22.866121955593229</c:v>
                </c:pt>
                <c:pt idx="456">
                  <c:v>-22.883312595678674</c:v>
                </c:pt>
                <c:pt idx="457">
                  <c:v>-22.900473546279414</c:v>
                </c:pt>
                <c:pt idx="458">
                  <c:v>-22.917604883773933</c:v>
                </c:pt>
                <c:pt idx="459">
                  <c:v>-22.934706684529964</c:v>
                </c:pt>
                <c:pt idx="460">
                  <c:v>-22.951779024898869</c:v>
                </c:pt>
                <c:pt idx="461">
                  <c:v>-22.968821981210223</c:v>
                </c:pt>
                <c:pt idx="462">
                  <c:v>-22.985835629766427</c:v>
                </c:pt>
                <c:pt idx="463">
                  <c:v>-23.002820046837588</c:v>
                </c:pt>
                <c:pt idx="464">
                  <c:v>-23.019775308656399</c:v>
                </c:pt>
                <c:pt idx="465">
                  <c:v>-23.036701491413254</c:v>
                </c:pt>
                <c:pt idx="466">
                  <c:v>-23.053598671251429</c:v>
                </c:pt>
                <c:pt idx="467">
                  <c:v>-23.070466924262437</c:v>
                </c:pt>
                <c:pt idx="468">
                  <c:v>-23.087306326481425</c:v>
                </c:pt>
                <c:pt idx="469">
                  <c:v>-23.104116953882766</c:v>
                </c:pt>
                <c:pt idx="470">
                  <c:v>-23.120898882375741</c:v>
                </c:pt>
                <c:pt idx="471">
                  <c:v>-23.13765218780031</c:v>
                </c:pt>
                <c:pt idx="472">
                  <c:v>-23.154376945923051</c:v>
                </c:pt>
                <c:pt idx="473">
                  <c:v>-23.171073232433109</c:v>
                </c:pt>
                <c:pt idx="474">
                  <c:v>-23.187741122938373</c:v>
                </c:pt>
                <c:pt idx="475">
                  <c:v>-23.204380692961646</c:v>
                </c:pt>
                <c:pt idx="476">
                  <c:v>-23.220992017937</c:v>
                </c:pt>
                <c:pt idx="477">
                  <c:v>-23.237575173206171</c:v>
                </c:pt>
                <c:pt idx="478">
                  <c:v>-23.254130234015076</c:v>
                </c:pt>
                <c:pt idx="479">
                  <c:v>-23.270657275510427</c:v>
                </c:pt>
                <c:pt idx="480">
                  <c:v>-23.287156372736423</c:v>
                </c:pt>
                <c:pt idx="481">
                  <c:v>-23.303627600631547</c:v>
                </c:pt>
                <c:pt idx="482">
                  <c:v>-23.320071034025446</c:v>
                </c:pt>
                <c:pt idx="483">
                  <c:v>-23.336486747635877</c:v>
                </c:pt>
                <c:pt idx="484">
                  <c:v>-23.352874816065778</c:v>
                </c:pt>
                <c:pt idx="485">
                  <c:v>-23.36923531380037</c:v>
                </c:pt>
                <c:pt idx="486">
                  <c:v>-23.38556831520442</c:v>
                </c:pt>
                <c:pt idx="487">
                  <c:v>-23.401873894519461</c:v>
                </c:pt>
                <c:pt idx="488">
                  <c:v>-23.418152125861202</c:v>
                </c:pt>
                <c:pt idx="489">
                  <c:v>-23.434403083216967</c:v>
                </c:pt>
                <c:pt idx="490">
                  <c:v>-23.450626840443192</c:v>
                </c:pt>
                <c:pt idx="491">
                  <c:v>-23.466823471263037</c:v>
                </c:pt>
                <c:pt idx="492">
                  <c:v>-23.482993049264003</c:v>
                </c:pt>
                <c:pt idx="493">
                  <c:v>-23.499135647895709</c:v>
                </c:pt>
                <c:pt idx="494">
                  <c:v>-23.515251340467632</c:v>
                </c:pt>
                <c:pt idx="495">
                  <c:v>-23.531340200147014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37-4C9F-B23F-D8E57BA31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5359855"/>
        <c:axId val="1505358191"/>
      </c:scatterChart>
      <c:scatterChart>
        <c:scatterStyle val="lineMarker"/>
        <c:varyColors val="0"/>
        <c:ser>
          <c:idx val="1"/>
          <c:order val="1"/>
          <c:tx>
            <c:v>郡遅延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演算部!$AV$33:$AV$127</c:f>
              <c:numCache>
                <c:formatCode>General</c:formatCode>
                <c:ptCount val="95"/>
                <c:pt idx="0">
                  <c:v>-1.085635026815311</c:v>
                </c:pt>
                <c:pt idx="1">
                  <c:v>-1.086896213225707</c:v>
                </c:pt>
                <c:pt idx="2">
                  <c:v>-1.088398358098267</c:v>
                </c:pt>
                <c:pt idx="3">
                  <c:v>-1.0901558142103622</c:v>
                </c:pt>
                <c:pt idx="4">
                  <c:v>-1.092185099614581</c:v>
                </c:pt>
                <c:pt idx="5">
                  <c:v>-1.0945049470957586</c:v>
                </c:pt>
                <c:pt idx="6">
                  <c:v>-1.0971363619598777</c:v>
                </c:pt>
                <c:pt idx="7">
                  <c:v>-1.1001026888769301</c:v>
                </c:pt>
                <c:pt idx="8">
                  <c:v>-1.1034296885566262</c:v>
                </c:pt>
                <c:pt idx="9">
                  <c:v>-1.1071456250827365</c:v>
                </c:pt>
                <c:pt idx="10">
                  <c:v>-1.1112813647657482</c:v>
                </c:pt>
                <c:pt idx="11">
                  <c:v>-1.1158704873910137</c:v>
                </c:pt>
                <c:pt idx="12">
                  <c:v>-1.1209494107361722</c:v>
                </c:pt>
                <c:pt idx="13">
                  <c:v>-1.1265575292006373</c:v>
                </c:pt>
                <c:pt idx="14">
                  <c:v>-1.1327373673244088</c:v>
                </c:pt>
                <c:pt idx="15">
                  <c:v>-1.1395347488626713</c:v>
                </c:pt>
                <c:pt idx="16">
                  <c:v>-1.1469989819135473</c:v>
                </c:pt>
                <c:pt idx="17">
                  <c:v>-1.1551830603534119</c:v>
                </c:pt>
                <c:pt idx="18">
                  <c:v>-1.1641438814948355</c:v>
                </c:pt>
                <c:pt idx="19">
                  <c:v>-1.1739424794207141</c:v>
                </c:pt>
                <c:pt idx="20">
                  <c:v>-1.1846442728313182</c:v>
                </c:pt>
                <c:pt idx="21">
                  <c:v>-1.1963193254240321</c:v>
                </c:pt>
                <c:pt idx="22">
                  <c:v>-1.209042615759284</c:v>
                </c:pt>
                <c:pt idx="23">
                  <c:v>-1.2228943121807605</c:v>
                </c:pt>
                <c:pt idx="24">
                  <c:v>-1.237960046574798</c:v>
                </c:pt>
                <c:pt idx="25">
                  <c:v>-1.2543311784728435</c:v>
                </c:pt>
                <c:pt idx="26">
                  <c:v>-1.2721050380988768</c:v>
                </c:pt>
                <c:pt idx="27">
                  <c:v>-1.2913851332980402</c:v>
                </c:pt>
                <c:pt idx="28">
                  <c:v>-1.31228130067923</c:v>
                </c:pt>
                <c:pt idx="29">
                  <c:v>-1.3349097755613661</c:v>
                </c:pt>
                <c:pt idx="30">
                  <c:v>-1.3593931482052046</c:v>
                </c:pt>
                <c:pt idx="31">
                  <c:v>-1.3858601650861933</c:v>
                </c:pt>
                <c:pt idx="32">
                  <c:v>-1.4144453233582832</c:v>
                </c:pt>
                <c:pt idx="33">
                  <c:v>-1.4452881939236173</c:v>
                </c:pt>
                <c:pt idx="34">
                  <c:v>-1.4785323934510011</c:v>
                </c:pt>
                <c:pt idx="35">
                  <c:v>-1.5143241081819683</c:v>
                </c:pt>
                <c:pt idx="36">
                  <c:v>-1.5528100525235717</c:v>
                </c:pt>
                <c:pt idx="37">
                  <c:v>-1.5941347236807053</c:v>
                </c:pt>
                <c:pt idx="38">
                  <c:v>-1.6384367908774693</c:v>
                </c:pt>
                <c:pt idx="39">
                  <c:v>-1.6858444357822557</c:v>
                </c:pt>
                <c:pt idx="40">
                  <c:v>-1.7364694424280172</c:v>
                </c:pt>
                <c:pt idx="41">
                  <c:v>-1.7903998245755572</c:v>
                </c:pt>
                <c:pt idx="42">
                  <c:v>-1.8476907824606099</c:v>
                </c:pt>
                <c:pt idx="43">
                  <c:v>-1.9083538079907829</c:v>
                </c:pt>
                <c:pt idx="44">
                  <c:v>-1.9723438192277689</c:v>
                </c:pt>
                <c:pt idx="45">
                  <c:v>-2.0395443155555686</c:v>
                </c:pt>
                <c:pt idx="46">
                  <c:v>-2.1097507202129191</c:v>
                </c:pt>
                <c:pt idx="47">
                  <c:v>-2.1826523324515752</c:v>
                </c:pt>
                <c:pt idx="48">
                  <c:v>-2.2578136587942588</c:v>
                </c:pt>
                <c:pt idx="49">
                  <c:v>-2.3346563324648009</c:v>
                </c:pt>
                <c:pt idx="50">
                  <c:v>-2.4124433434936638</c:v>
                </c:pt>
                <c:pt idx="51">
                  <c:v>-2.4897462948638331</c:v>
                </c:pt>
                <c:pt idx="52">
                  <c:v>-2.5670492462340024</c:v>
                </c:pt>
                <c:pt idx="53">
                  <c:v>-2.641539698784543</c:v>
                </c:pt>
                <c:pt idx="54">
                  <c:v>-2.712343783049751</c:v>
                </c:pt>
                <c:pt idx="55">
                  <c:v>-2.7779538710743612</c:v>
                </c:pt>
                <c:pt idx="56">
                  <c:v>-2.8368021395916134</c:v>
                </c:pt>
                <c:pt idx="57">
                  <c:v>-2.8873283500880729</c:v>
                </c:pt>
                <c:pt idx="58">
                  <c:v>-2.9280599806436456</c:v>
                </c:pt>
                <c:pt idx="59">
                  <c:v>-2.9576986451943279</c:v>
                </c:pt>
                <c:pt idx="60">
                  <c:v>-2.9713607626865435</c:v>
                </c:pt>
                <c:pt idx="61">
                  <c:v>-2.9788468852725978</c:v>
                </c:pt>
                <c:pt idx="62">
                  <c:v>-2.9713678545235918</c:v>
                </c:pt>
                <c:pt idx="63">
                  <c:v>-2.9497843625005511</c:v>
                </c:pt>
                <c:pt idx="64">
                  <c:v>-2.9156043447581932</c:v>
                </c:pt>
                <c:pt idx="65">
                  <c:v>-2.8696789601864845</c:v>
                </c:pt>
                <c:pt idx="66">
                  <c:v>-2.813163174280469</c:v>
                </c:pt>
                <c:pt idx="67">
                  <c:v>-2.7474370288512713</c:v>
                </c:pt>
                <c:pt idx="68">
                  <c:v>-2.6740193194959767</c:v>
                </c:pt>
                <c:pt idx="69">
                  <c:v>-2.5944828525044707</c:v>
                </c:pt>
                <c:pt idx="70">
                  <c:v>-2.5103787644670748</c:v>
                </c:pt>
                <c:pt idx="71">
                  <c:v>-2.423174904025438</c:v>
                </c:pt>
                <c:pt idx="72">
                  <c:v>-2.3342106248710599</c:v>
                </c:pt>
                <c:pt idx="73">
                  <c:v>-2.2446680221371258</c:v>
                </c:pt>
                <c:pt idx="74">
                  <c:v>-2.1555579487758529</c:v>
                </c:pt>
                <c:pt idx="75">
                  <c:v>-2.0677181523594745</c:v>
                </c:pt>
                <c:pt idx="76">
                  <c:v>-1.9818204996884787</c:v>
                </c:pt>
                <c:pt idx="77">
                  <c:v>-1.8983843487930725</c:v>
                </c:pt>
                <c:pt idx="78">
                  <c:v>-1.8177935089218584</c:v>
                </c:pt>
                <c:pt idx="79">
                  <c:v>-1.7403147447154637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37-4C9F-B23F-D8E57BA31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096143"/>
        <c:axId val="1065098223"/>
      </c:scatterChart>
      <c:valAx>
        <c:axId val="1505359855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060175555987724"/>
              <c:y val="0.90688955808760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8191"/>
        <c:crossesAt val="-50"/>
        <c:crossBetween val="midCat"/>
      </c:valAx>
      <c:valAx>
        <c:axId val="1505358191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36032667228280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9855"/>
        <c:crossesAt val="0.1"/>
        <c:crossBetween val="midCat"/>
      </c:valAx>
      <c:valAx>
        <c:axId val="106509822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郡遅延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(sec/Hz)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069881787027665"/>
              <c:y val="0.272340627298340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065096143"/>
        <c:crosses val="max"/>
        <c:crossBetween val="midCat"/>
      </c:valAx>
      <c:valAx>
        <c:axId val="1065096143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50982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922712514394175"/>
          <c:y val="0.67951155444864542"/>
          <c:w val="0.198768317297286"/>
          <c:h val="0.17111548074539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ja-JP" altLang="en-US" sz="1050">
                <a:solidFill>
                  <a:schemeClr val="tx1">
                    <a:lumMod val="95000"/>
                    <a:lumOff val="5000"/>
                  </a:schemeClr>
                </a:solidFill>
              </a:rPr>
              <a:t>３次連立チェビシェフ</a:t>
            </a:r>
            <a:endParaRPr lang="en-US" altLang="ja-JP" sz="105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12268044619422572"/>
          <c:y val="0.101851851851851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209737934337657"/>
          <c:y val="5.5885642799322982E-2"/>
          <c:w val="0.77304535150890996"/>
          <c:h val="0.82198272090988622"/>
        </c:manualLayout>
      </c:layout>
      <c:scatterChart>
        <c:scatterStyle val="lineMarker"/>
        <c:varyColors val="0"/>
        <c:ser>
          <c:idx val="1"/>
          <c:order val="1"/>
          <c:tx>
            <c:v>減衰特性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演算部!$AW$33:$AW$528</c:f>
              <c:numCache>
                <c:formatCode>General</c:formatCode>
                <c:ptCount val="496"/>
                <c:pt idx="0">
                  <c:v>-31.28251987489303</c:v>
                </c:pt>
                <c:pt idx="1">
                  <c:v>-29.718710883327965</c:v>
                </c:pt>
                <c:pt idx="2">
                  <c:v>-28.403760963994699</c:v>
                </c:pt>
                <c:pt idx="3">
                  <c:v>-27.27235941868555</c:v>
                </c:pt>
                <c:pt idx="4">
                  <c:v>-26.282522010123316</c:v>
                </c:pt>
                <c:pt idx="5">
                  <c:v>-25.405727928083117</c:v>
                </c:pt>
                <c:pt idx="6">
                  <c:v>-24.621783462087471</c:v>
                </c:pt>
                <c:pt idx="7">
                  <c:v>-23.915931082710912</c:v>
                </c:pt>
                <c:pt idx="8">
                  <c:v>-23.277121062969591</c:v>
                </c:pt>
                <c:pt idx="9">
                  <c:v>-22.696927285486911</c:v>
                </c:pt>
                <c:pt idx="10">
                  <c:v>-22.168840323047412</c:v>
                </c:pt>
                <c:pt idx="11">
                  <c:v>-21.687791990745549</c:v>
                </c:pt>
                <c:pt idx="12">
                  <c:v>-21.249827761170188</c:v>
                </c:pt>
                <c:pt idx="13">
                  <c:v>-20.851877136732245</c:v>
                </c:pt>
                <c:pt idx="14">
                  <c:v>-20.491591205024072</c:v>
                </c:pt>
                <c:pt idx="15">
                  <c:v>-20.167227926051222</c:v>
                </c:pt>
                <c:pt idx="16">
                  <c:v>-19.877572674433647</c:v>
                </c:pt>
                <c:pt idx="17">
                  <c:v>-19.621886041009979</c:v>
                </c:pt>
                <c:pt idx="18">
                  <c:v>-19.399873929039877</c:v>
                </c:pt>
                <c:pt idx="19">
                  <c:v>-19.211677177835927</c:v>
                </c:pt>
                <c:pt idx="20">
                  <c:v>-19.057879705376632</c:v>
                </c:pt>
                <c:pt idx="21">
                  <c:v>-18.939535765423742</c:v>
                </c:pt>
                <c:pt idx="22">
                  <c:v>-18.858218610540099</c:v>
                </c:pt>
                <c:pt idx="23">
                  <c:v>-18.816094908807553</c:v>
                </c:pt>
                <c:pt idx="24">
                  <c:v>-18.816032036745526</c:v>
                </c:pt>
                <c:pt idx="25">
                  <c:v>-18.861749410224814</c:v>
                </c:pt>
                <c:pt idx="26">
                  <c:v>-18.958031226582644</c:v>
                </c:pt>
                <c:pt idx="27">
                  <c:v>-19.111027970547674</c:v>
                </c:pt>
                <c:pt idx="28">
                  <c:v>-19.328690725469198</c:v>
                </c:pt>
                <c:pt idx="29">
                  <c:v>-19.621411408064887</c:v>
                </c:pt>
                <c:pt idx="30">
                  <c:v>-20.002995038199462</c:v>
                </c:pt>
                <c:pt idx="31">
                  <c:v>-20.492191861540931</c:v>
                </c:pt>
                <c:pt idx="32">
                  <c:v>-21.115224648807303</c:v>
                </c:pt>
                <c:pt idx="33">
                  <c:v>-21.910202464002133</c:v>
                </c:pt>
                <c:pt idx="34">
                  <c:v>-22.935411285007355</c:v>
                </c:pt>
                <c:pt idx="35">
                  <c:v>-24.286457534980144</c:v>
                </c:pt>
                <c:pt idx="36">
                  <c:v>-26.136777966891408</c:v>
                </c:pt>
                <c:pt idx="37">
                  <c:v>-28.85464466199749</c:v>
                </c:pt>
                <c:pt idx="38">
                  <c:v>-33.482998555492841</c:v>
                </c:pt>
                <c:pt idx="39">
                  <c:v>-46.901442494012485</c:v>
                </c:pt>
                <c:pt idx="40">
                  <c:v>-37.077178623319192</c:v>
                </c:pt>
                <c:pt idx="41">
                  <c:v>-29.248825342303579</c:v>
                </c:pt>
                <c:pt idx="42">
                  <c:v>-24.880632446756955</c:v>
                </c:pt>
                <c:pt idx="43">
                  <c:v>-21.757602402315392</c:v>
                </c:pt>
                <c:pt idx="44">
                  <c:v>-19.287473172786097</c:v>
                </c:pt>
                <c:pt idx="45">
                  <c:v>-17.223979613663531</c:v>
                </c:pt>
                <c:pt idx="46">
                  <c:v>-15.441451055758609</c:v>
                </c:pt>
                <c:pt idx="47">
                  <c:v>-13.867604026074838</c:v>
                </c:pt>
                <c:pt idx="48">
                  <c:v>-12.457584661689207</c:v>
                </c:pt>
                <c:pt idx="49">
                  <c:v>-11.18219349877964</c:v>
                </c:pt>
                <c:pt idx="50">
                  <c:v>-10.021917611876493</c:v>
                </c:pt>
                <c:pt idx="51">
                  <c:v>-8.9636468625205126</c:v>
                </c:pt>
                <c:pt idx="52">
                  <c:v>-7.9987383773186362</c:v>
                </c:pt>
                <c:pt idx="53">
                  <c:v>-7.1217849269472726</c:v>
                </c:pt>
                <c:pt idx="54">
                  <c:v>-6.3297298583451997</c:v>
                </c:pt>
                <c:pt idx="55">
                  <c:v>-5.62108938079641</c:v>
                </c:pt>
                <c:pt idx="56">
                  <c:v>-4.9950914985370982</c:v>
                </c:pt>
                <c:pt idx="57">
                  <c:v>-4.4505886113728739</c:v>
                </c:pt>
                <c:pt idx="58">
                  <c:v>-3.984726037659458</c:v>
                </c:pt>
                <c:pt idx="59">
                  <c:v>-3.5916145072396102</c:v>
                </c:pt>
                <c:pt idx="60">
                  <c:v>-3.2615884714112631</c:v>
                </c:pt>
                <c:pt idx="61">
                  <c:v>-3.1586556787390374</c:v>
                </c:pt>
                <c:pt idx="62">
                  <c:v>-2.7376998414900071</c:v>
                </c:pt>
                <c:pt idx="63">
                  <c:v>-2.5164820134274182</c:v>
                </c:pt>
                <c:pt idx="64">
                  <c:v>-2.3082891758531892</c:v>
                </c:pt>
                <c:pt idx="65">
                  <c:v>-2.1074185656143456</c:v>
                </c:pt>
                <c:pt idx="66">
                  <c:v>-1.9117728221772277</c:v>
                </c:pt>
                <c:pt idx="67">
                  <c:v>-1.721732061117166</c:v>
                </c:pt>
                <c:pt idx="68">
                  <c:v>-1.5389524283917131</c:v>
                </c:pt>
                <c:pt idx="69">
                  <c:v>-1.3654326093737574</c:v>
                </c:pt>
                <c:pt idx="70">
                  <c:v>-1.2029384969088359</c:v>
                </c:pt>
                <c:pt idx="71">
                  <c:v>-1.0527324528817135</c:v>
                </c:pt>
                <c:pt idx="72">
                  <c:v>-0.91550814009403103</c:v>
                </c:pt>
                <c:pt idx="73">
                  <c:v>-0.79144018063266774</c:v>
                </c:pt>
                <c:pt idx="74">
                  <c:v>-0.68028403594200937</c:v>
                </c:pt>
                <c:pt idx="75">
                  <c:v>-0.581487058680908</c:v>
                </c:pt>
                <c:pt idx="76">
                  <c:v>-0.49429049477491982</c:v>
                </c:pt>
                <c:pt idx="77">
                  <c:v>-0.41781409493375865</c:v>
                </c:pt>
                <c:pt idx="78">
                  <c:v>-0.35112164136578128</c:v>
                </c:pt>
                <c:pt idx="79">
                  <c:v>-0.29326895473105907</c:v>
                </c:pt>
                <c:pt idx="80">
                  <c:v>-0.24333722944141079</c:v>
                </c:pt>
                <c:pt idx="81">
                  <c:v>-0.20045477882817803</c:v>
                </c:pt>
                <c:pt idx="82">
                  <c:v>-0.16381000961872288</c:v>
                </c:pt>
                <c:pt idx="83">
                  <c:v>-0.13265799519765986</c:v>
                </c:pt>
                <c:pt idx="84">
                  <c:v>-0.10632253721652316</c:v>
                </c:pt>
                <c:pt idx="85">
                  <c:v>-8.4195167878425084E-2</c:v>
                </c:pt>
                <c:pt idx="86">
                  <c:v>-6.573217737601228E-2</c:v>
                </c:pt>
                <c:pt idx="87">
                  <c:v>-5.0450456146407668E-2</c:v>
                </c:pt>
                <c:pt idx="88">
                  <c:v>-3.7922713051008972E-2</c:v>
                </c:pt>
                <c:pt idx="89">
                  <c:v>-2.7772457776660313E-2</c:v>
                </c:pt>
                <c:pt idx="90">
                  <c:v>-1.9669007746910279E-2</c:v>
                </c:pt>
                <c:pt idx="91">
                  <c:v>-1.3322686738927895E-2</c:v>
                </c:pt>
                <c:pt idx="92">
                  <c:v>-8.4803159068167246E-3</c:v>
                </c:pt>
                <c:pt idx="93">
                  <c:v>-4.9210513197628491E-3</c:v>
                </c:pt>
                <c:pt idx="94">
                  <c:v>-2.4525901988899316E-3</c:v>
                </c:pt>
                <c:pt idx="95">
                  <c:v>-9.077467722664581E-4</c:v>
                </c:pt>
                <c:pt idx="96">
                  <c:v>-1.4138504568346721E-4</c:v>
                </c:pt>
                <c:pt idx="97">
                  <c:v>-2.7687564861801401E-5</c:v>
                </c:pt>
                <c:pt idx="98">
                  <c:v>-4.5773477590482791E-4</c:v>
                </c:pt>
                <c:pt idx="99">
                  <c:v>-1.3373676781661395E-3</c:v>
                </c:pt>
                <c:pt idx="100">
                  <c:v>-2.585306247105575E-3</c:v>
                </c:pt>
                <c:pt idx="101">
                  <c:v>-4.1314969725671537E-3</c:v>
                </c:pt>
                <c:pt idx="102">
                  <c:v>-5.915664381061482E-3</c:v>
                </c:pt>
                <c:pt idx="103">
                  <c:v>-7.886043292226216E-3</c:v>
                </c:pt>
                <c:pt idx="104">
                  <c:v>-9.9982705983132202E-3</c:v>
                </c:pt>
                <c:pt idx="105">
                  <c:v>-1.2214417418112064E-2</c:v>
                </c:pt>
                <c:pt idx="106">
                  <c:v>-1.4502144477962262E-2</c:v>
                </c:pt>
                <c:pt idx="107">
                  <c:v>-1.6833965461147272E-2</c:v>
                </c:pt>
                <c:pt idx="108">
                  <c:v>-1.918660481471059E-2</c:v>
                </c:pt>
                <c:pt idx="109">
                  <c:v>-2.1540438097044895E-2</c:v>
                </c:pt>
                <c:pt idx="110">
                  <c:v>-2.3879004388432934E-2</c:v>
                </c:pt>
                <c:pt idx="111">
                  <c:v>-2.6188581574400956E-2</c:v>
                </c:pt>
                <c:pt idx="112">
                  <c:v>-2.8457816456833818E-2</c:v>
                </c:pt>
                <c:pt idx="113">
                  <c:v>-3.0677402660881418E-2</c:v>
                </c:pt>
                <c:pt idx="114">
                  <c:v>-3.2839800198440273E-2</c:v>
                </c:pt>
                <c:pt idx="115">
                  <c:v>-3.4938991333143377E-2</c:v>
                </c:pt>
                <c:pt idx="116">
                  <c:v>-3.6970268078908734E-2</c:v>
                </c:pt>
                <c:pt idx="117">
                  <c:v>-3.8930047264892485E-2</c:v>
                </c:pt>
                <c:pt idx="118">
                  <c:v>-4.0815709624288959E-2</c:v>
                </c:pt>
                <c:pt idx="119">
                  <c:v>-4.2625459821835715E-2</c:v>
                </c:pt>
                <c:pt idx="120">
                  <c:v>-4.4358204733437087E-2</c:v>
                </c:pt>
                <c:pt idx="121">
                  <c:v>-4.6013447638310098E-2</c:v>
                </c:pt>
                <c:pt idx="122">
                  <c:v>-4.7591196285997929E-2</c:v>
                </c:pt>
                <c:pt idx="123">
                  <c:v>-4.9091883063323162E-2</c:v>
                </c:pt>
                <c:pt idx="124">
                  <c:v>-5.0516295714836096E-2</c:v>
                </c:pt>
                <c:pt idx="125">
                  <c:v>-5.1865517269059122E-2</c:v>
                </c:pt>
                <c:pt idx="126">
                  <c:v>-5.3140873995728179E-2</c:v>
                </c:pt>
                <c:pt idx="127">
                  <c:v>-5.4343890369605935E-2</c:v>
                </c:pt>
                <c:pt idx="128">
                  <c:v>-5.5476250147308427E-2</c:v>
                </c:pt>
                <c:pt idx="129">
                  <c:v>-5.6539762777494298E-2</c:v>
                </c:pt>
                <c:pt idx="130">
                  <c:v>-5.7536334463910814E-2</c:v>
                </c:pt>
                <c:pt idx="131">
                  <c:v>-5.8467943287149222E-2</c:v>
                </c:pt>
                <c:pt idx="132">
                  <c:v>-5.9336617866219681E-2</c:v>
                </c:pt>
                <c:pt idx="133">
                  <c:v>-6.0144419106599858E-2</c:v>
                </c:pt>
                <c:pt idx="134">
                  <c:v>-6.0893424638624419E-2</c:v>
                </c:pt>
                <c:pt idx="135">
                  <c:v>-6.1585715599928932E-2</c:v>
                </c:pt>
                <c:pt idx="136">
                  <c:v>-6.2223365459202443E-2</c:v>
                </c:pt>
                <c:pt idx="137">
                  <c:v>-6.2808430616502944E-2</c:v>
                </c:pt>
                <c:pt idx="138">
                  <c:v>-6.3342942548578071E-2</c:v>
                </c:pt>
                <c:pt idx="139">
                  <c:v>-6.3828901296626522E-2</c:v>
                </c:pt>
                <c:pt idx="140">
                  <c:v>-6.4268270119311133E-2</c:v>
                </c:pt>
                <c:pt idx="141">
                  <c:v>-6.466297115597136E-2</c:v>
                </c:pt>
                <c:pt idx="142">
                  <c:v>-6.5014881964419374E-2</c:v>
                </c:pt>
                <c:pt idx="143">
                  <c:v>-6.5325832814644144E-2</c:v>
                </c:pt>
                <c:pt idx="144">
                  <c:v>-6.5597604634630699E-2</c:v>
                </c:pt>
                <c:pt idx="145">
                  <c:v>-6.5831927517517028E-2</c:v>
                </c:pt>
                <c:pt idx="146">
                  <c:v>-6.6030479710704582E-2</c:v>
                </c:pt>
                <c:pt idx="147">
                  <c:v>-6.6194887017551385E-2</c:v>
                </c:pt>
                <c:pt idx="148">
                  <c:v>-6.6326722551000361E-2</c:v>
                </c:pt>
                <c:pt idx="149">
                  <c:v>-6.6427506786230175E-2</c:v>
                </c:pt>
                <c:pt idx="150">
                  <c:v>-6.6498707866092688E-2</c:v>
                </c:pt>
                <c:pt idx="151">
                  <c:v>-6.6541742119049729E-2</c:v>
                </c:pt>
                <c:pt idx="152">
                  <c:v>-6.6557974754490129E-2</c:v>
                </c:pt>
                <c:pt idx="153">
                  <c:v>-6.6548720704850448E-2</c:v>
                </c:pt>
                <c:pt idx="154">
                  <c:v>-6.6515245587941391E-2</c:v>
                </c:pt>
                <c:pt idx="155">
                  <c:v>-6.6458766766423469E-2</c:v>
                </c:pt>
                <c:pt idx="156">
                  <c:v>-6.6380454484368731E-2</c:v>
                </c:pt>
                <c:pt idx="157">
                  <c:v>-6.6281433063622816E-2</c:v>
                </c:pt>
                <c:pt idx="158">
                  <c:v>-6.6162782144972287E-2</c:v>
                </c:pt>
                <c:pt idx="159">
                  <c:v>-6.602553796122819E-2</c:v>
                </c:pt>
                <c:pt idx="160">
                  <c:v>-6.5870694631143825E-2</c:v>
                </c:pt>
                <c:pt idx="161">
                  <c:v>-6.5699205464664234E-2</c:v>
                </c:pt>
                <c:pt idx="162">
                  <c:v>-6.551198427141236E-2</c:v>
                </c:pt>
                <c:pt idx="163">
                  <c:v>-6.5309906665506526E-2</c:v>
                </c:pt>
                <c:pt idx="164">
                  <c:v>-6.5093811360913315E-2</c:v>
                </c:pt>
                <c:pt idx="165">
                  <c:v>-6.4864501452420328E-2</c:v>
                </c:pt>
                <c:pt idx="166">
                  <c:v>-6.4622745678151405E-2</c:v>
                </c:pt>
                <c:pt idx="167">
                  <c:v>-6.4369279660274503E-2</c:v>
                </c:pt>
                <c:pt idx="168">
                  <c:v>-6.4104807121115034E-2</c:v>
                </c:pt>
                <c:pt idx="169">
                  <c:v>-6.383000107247809E-2</c:v>
                </c:pt>
                <c:pt idx="170">
                  <c:v>-6.3545504976421308E-2</c:v>
                </c:pt>
                <c:pt idx="171">
                  <c:v>-6.3251933876125044E-2</c:v>
                </c:pt>
                <c:pt idx="172">
                  <c:v>-6.2949875495866933E-2</c:v>
                </c:pt>
                <c:pt idx="173">
                  <c:v>-6.2639891309387866E-2</c:v>
                </c:pt>
                <c:pt idx="174">
                  <c:v>-6.2322517576235026E-2</c:v>
                </c:pt>
                <c:pt idx="175">
                  <c:v>-6.1998266345831166E-2</c:v>
                </c:pt>
                <c:pt idx="176">
                  <c:v>-6.1667626429268353E-2</c:v>
                </c:pt>
                <c:pt idx="177">
                  <c:v>-6.133106433894743E-2</c:v>
                </c:pt>
                <c:pt idx="178">
                  <c:v>-6.0989025196324438E-2</c:v>
                </c:pt>
                <c:pt idx="179">
                  <c:v>-6.0641933608173201E-2</c:v>
                </c:pt>
                <c:pt idx="180">
                  <c:v>-6.029019451180187E-2</c:v>
                </c:pt>
                <c:pt idx="181">
                  <c:v>-5.9934193989828528E-2</c:v>
                </c:pt>
                <c:pt idx="182">
                  <c:v>-5.9574300055089305E-2</c:v>
                </c:pt>
                <c:pt idx="183">
                  <c:v>-5.9210863406394088E-2</c:v>
                </c:pt>
                <c:pt idx="184">
                  <c:v>-5.8844218155813054E-2</c:v>
                </c:pt>
                <c:pt idx="185">
                  <c:v>-5.8474682528248667E-2</c:v>
                </c:pt>
                <c:pt idx="186">
                  <c:v>-5.8102559534074436E-2</c:v>
                </c:pt>
                <c:pt idx="187">
                  <c:v>-5.7728137615590432E-2</c:v>
                </c:pt>
                <c:pt idx="188">
                  <c:v>-5.7351691268124408E-2</c:v>
                </c:pt>
                <c:pt idx="189">
                  <c:v>-5.6973481636551186E-2</c:v>
                </c:pt>
                <c:pt idx="190">
                  <c:v>-5.6593757088029911E-2</c:v>
                </c:pt>
                <c:pt idx="191">
                  <c:v>-5.6212753761761519E-2</c:v>
                </c:pt>
                <c:pt idx="192">
                  <c:v>-5.5830696096544612E-2</c:v>
                </c:pt>
                <c:pt idx="193">
                  <c:v>-5.5447797336896233E-2</c:v>
                </c:pt>
                <c:pt idx="194">
                  <c:v>-5.5064260018521001E-2</c:v>
                </c:pt>
                <c:pt idx="195">
                  <c:v>-5.4680276433856194E-2</c:v>
                </c:pt>
                <c:pt idx="196">
                  <c:v>-5.4296029078438751E-2</c:v>
                </c:pt>
                <c:pt idx="197">
                  <c:v>-5.3911691078800936E-2</c:v>
                </c:pt>
                <c:pt idx="198">
                  <c:v>-5.3527426602606169E-2</c:v>
                </c:pt>
                <c:pt idx="199">
                  <c:v>-5.3143391251683741E-2</c:v>
                </c:pt>
                <c:pt idx="200">
                  <c:v>-5.2759732438652535E-2</c:v>
                </c:pt>
                <c:pt idx="201">
                  <c:v>-5.237658974773917E-2</c:v>
                </c:pt>
                <c:pt idx="202">
                  <c:v>-5.1994095280444887E-2</c:v>
                </c:pt>
                <c:pt idx="203">
                  <c:v>-5.1612373986640814E-2</c:v>
                </c:pt>
                <c:pt idx="204">
                  <c:v>-5.1231543981691427E-2</c:v>
                </c:pt>
                <c:pt idx="205">
                  <c:v>-5.0851716850143711E-2</c:v>
                </c:pt>
                <c:pt idx="206">
                  <c:v>-5.0472997936556914E-2</c:v>
                </c:pt>
                <c:pt idx="207">
                  <c:v>-5.0095486623973166E-2</c:v>
                </c:pt>
                <c:pt idx="208">
                  <c:v>-4.9719276600541894E-2</c:v>
                </c:pt>
                <c:pt idx="209">
                  <c:v>-4.9344456114784954E-2</c:v>
                </c:pt>
                <c:pt idx="210">
                  <c:v>-4.8971108219975995E-2</c:v>
                </c:pt>
                <c:pt idx="211">
                  <c:v>-4.8599311008077406E-2</c:v>
                </c:pt>
                <c:pt idx="212">
                  <c:v>-4.8229137833665614E-2</c:v>
                </c:pt>
                <c:pt idx="213">
                  <c:v>-4.7860657528285569E-2</c:v>
                </c:pt>
                <c:pt idx="214">
                  <c:v>-4.7493934605599045E-2</c:v>
                </c:pt>
                <c:pt idx="215">
                  <c:v>-4.7129029457743277E-2</c:v>
                </c:pt>
                <c:pt idx="216">
                  <c:v>-4.6765998543257102E-2</c:v>
                </c:pt>
                <c:pt idx="217">
                  <c:v>-4.6404894566925849E-2</c:v>
                </c:pt>
                <c:pt idx="218">
                  <c:v>-4.6045766651893465E-2</c:v>
                </c:pt>
                <c:pt idx="219">
                  <c:v>-4.5688660504369684E-2</c:v>
                </c:pt>
                <c:pt idx="220">
                  <c:v>-4.5333618571235273E-2</c:v>
                </c:pt>
                <c:pt idx="221">
                  <c:v>-4.4980680190865152E-2</c:v>
                </c:pt>
                <c:pt idx="222">
                  <c:v>-4.4629881737430592E-2</c:v>
                </c:pt>
                <c:pt idx="223">
                  <c:v>-4.4281256758987711E-2</c:v>
                </c:pt>
                <c:pt idx="224">
                  <c:v>-4.3934836109593915E-2</c:v>
                </c:pt>
                <c:pt idx="225">
                  <c:v>-4.3590648075721584E-2</c:v>
                </c:pt>
                <c:pt idx="226">
                  <c:v>-4.3248718497195832E-2</c:v>
                </c:pt>
                <c:pt idx="227">
                  <c:v>-4.2909070882911252E-2</c:v>
                </c:pt>
                <c:pt idx="228">
                  <c:v>-4.257172652153289E-2</c:v>
                </c:pt>
                <c:pt idx="229">
                  <c:v>-4.2236704587402148E-2</c:v>
                </c:pt>
                <c:pt idx="230">
                  <c:v>-4.1904022241850067E-2</c:v>
                </c:pt>
                <c:pt idx="231">
                  <c:v>-4.1573694730123026E-2</c:v>
                </c:pt>
                <c:pt idx="232">
                  <c:v>-4.1245735474100639E-2</c:v>
                </c:pt>
                <c:pt idx="233">
                  <c:v>-4.0920156160975253E-2</c:v>
                </c:pt>
                <c:pt idx="234">
                  <c:v>-4.0596966828095757E-2</c:v>
                </c:pt>
                <c:pt idx="235">
                  <c:v>-4.0276175944110038E-2</c:v>
                </c:pt>
                <c:pt idx="236">
                  <c:v>-3.9957790486575932E-2</c:v>
                </c:pt>
                <c:pt idx="237">
                  <c:v>-3.9641816016196069E-2</c:v>
                </c:pt>
                <c:pt idx="238">
                  <c:v>-3.9328256747817307E-2</c:v>
                </c:pt>
                <c:pt idx="239">
                  <c:v>-3.9017115618326756E-2</c:v>
                </c:pt>
                <c:pt idx="240">
                  <c:v>-3.8708394351587995E-2</c:v>
                </c:pt>
                <c:pt idx="241">
                  <c:v>-3.8402093520536654E-2</c:v>
                </c:pt>
                <c:pt idx="242">
                  <c:v>-3.8098212606563375E-2</c:v>
                </c:pt>
                <c:pt idx="243">
                  <c:v>-3.7796750056286903E-2</c:v>
                </c:pt>
                <c:pt idx="244">
                  <c:v>-3.7497703335846962E-2</c:v>
                </c:pt>
                <c:pt idx="245">
                  <c:v>-3.7201068982812925E-2</c:v>
                </c:pt>
                <c:pt idx="246">
                  <c:v>-3.6906842655801006E-2</c:v>
                </c:pt>
                <c:pt idx="247">
                  <c:v>-3.6615019181924911E-2</c:v>
                </c:pt>
                <c:pt idx="248">
                  <c:v>-3.6325592602136837E-2</c:v>
                </c:pt>
                <c:pt idx="249">
                  <c:v>-3.6038556214585502E-2</c:v>
                </c:pt>
                <c:pt idx="250">
                  <c:v>-3.5753902616042332E-2</c:v>
                </c:pt>
                <c:pt idx="251">
                  <c:v>-3.5471623741505885E-2</c:v>
                </c:pt>
                <c:pt idx="252">
                  <c:v>-3.519171090204036E-2</c:v>
                </c:pt>
                <c:pt idx="253">
                  <c:v>-3.4914154820942789E-2</c:v>
                </c:pt>
                <c:pt idx="254">
                  <c:v>-3.4638945668291808E-2</c:v>
                </c:pt>
                <c:pt idx="255">
                  <c:v>-3.4366073093965652E-2</c:v>
                </c:pt>
                <c:pt idx="256">
                  <c:v>-3.4095526259173552E-2</c:v>
                </c:pt>
                <c:pt idx="257">
                  <c:v>-3.3827293866586283E-2</c:v>
                </c:pt>
                <c:pt idx="258">
                  <c:v>-3.3561364189106886E-2</c:v>
                </c:pt>
                <c:pt idx="259">
                  <c:v>-3.3297725097351918E-2</c:v>
                </c:pt>
                <c:pt idx="260">
                  <c:v>-3.3036364085891931E-2</c:v>
                </c:pt>
                <c:pt idx="261">
                  <c:v>-3.2777268298301077E-2</c:v>
                </c:pt>
                <c:pt idx="262">
                  <c:v>-3.2520424551081971E-2</c:v>
                </c:pt>
                <c:pt idx="263">
                  <c:v>-3.2265819356493447E-2</c:v>
                </c:pt>
                <c:pt idx="264">
                  <c:v>-3.2013438944338481E-2</c:v>
                </c:pt>
                <c:pt idx="265">
                  <c:v>-3.1763269282759285E-2</c:v>
                </c:pt>
                <c:pt idx="266">
                  <c:v>-3.1515296098073659E-2</c:v>
                </c:pt>
                <c:pt idx="267">
                  <c:v>-3.126950489370519E-2</c:v>
                </c:pt>
                <c:pt idx="268">
                  <c:v>-3.102588096822699E-2</c:v>
                </c:pt>
                <c:pt idx="269">
                  <c:v>-3.0784409432578257E-2</c:v>
                </c:pt>
                <c:pt idx="270">
                  <c:v>-3.0545075226472328E-2</c:v>
                </c:pt>
                <c:pt idx="271">
                  <c:v>-3.0307863134045838E-2</c:v>
                </c:pt>
                <c:pt idx="272">
                  <c:v>-3.0072757798759814E-2</c:v>
                </c:pt>
                <c:pt idx="273">
                  <c:v>-2.9839743737610128E-2</c:v>
                </c:pt>
                <c:pt idx="274">
                  <c:v>-2.9608805354656119E-2</c:v>
                </c:pt>
                <c:pt idx="275">
                  <c:v>-2.9379926953908304E-2</c:v>
                </c:pt>
                <c:pt idx="276">
                  <c:v>-2.9153092751597581E-2</c:v>
                </c:pt>
                <c:pt idx="277">
                  <c:v>-2.8928286887854215E-2</c:v>
                </c:pt>
                <c:pt idx="278">
                  <c:v>-2.8705493437817982E-2</c:v>
                </c:pt>
                <c:pt idx="279">
                  <c:v>-2.8484696422213605E-2</c:v>
                </c:pt>
                <c:pt idx="280">
                  <c:v>-2.8265879817400225E-2</c:v>
                </c:pt>
                <c:pt idx="281">
                  <c:v>-2.8049027564930953E-2</c:v>
                </c:pt>
                <c:pt idx="282">
                  <c:v>-2.7834123580631281E-2</c:v>
                </c:pt>
                <c:pt idx="283">
                  <c:v>-2.7621151763230344E-2</c:v>
                </c:pt>
                <c:pt idx="284">
                  <c:v>-2.7410096002551967E-2</c:v>
                </c:pt>
                <c:pt idx="285">
                  <c:v>-2.7200940187289767E-2</c:v>
                </c:pt>
                <c:pt idx="286">
                  <c:v>-2.6993668212386707E-2</c:v>
                </c:pt>
                <c:pt idx="287">
                  <c:v>-2.6788263986029896E-2</c:v>
                </c:pt>
                <c:pt idx="288">
                  <c:v>-2.658471143628393E-2</c:v>
                </c:pt>
                <c:pt idx="289">
                  <c:v>-2.6382994517370546E-2</c:v>
                </c:pt>
                <c:pt idx="290">
                  <c:v>-2.6183097215621877E-2</c:v>
                </c:pt>
                <c:pt idx="291">
                  <c:v>-2.5985003555104334E-2</c:v>
                </c:pt>
                <c:pt idx="292">
                  <c:v>-2.5788697602944274E-2</c:v>
                </c:pt>
                <c:pt idx="293">
                  <c:v>-2.559416347435834E-2</c:v>
                </c:pt>
                <c:pt idx="294">
                  <c:v>-2.5401385337405998E-2</c:v>
                </c:pt>
                <c:pt idx="295">
                  <c:v>-2.5210347417467187E-2</c:v>
                </c:pt>
                <c:pt idx="296">
                  <c:v>-2.502103400148099E-2</c:v>
                </c:pt>
                <c:pt idx="297">
                  <c:v>-2.4833429441913357E-2</c:v>
                </c:pt>
                <c:pt idx="298">
                  <c:v>-2.4647518160519837E-2</c:v>
                </c:pt>
                <c:pt idx="299">
                  <c:v>-2.4463284651863579E-2</c:v>
                </c:pt>
                <c:pt idx="300">
                  <c:v>-2.4280713486625503E-2</c:v>
                </c:pt>
                <c:pt idx="301">
                  <c:v>-2.4099789314713328E-2</c:v>
                </c:pt>
                <c:pt idx="302">
                  <c:v>-2.3920496868173536E-2</c:v>
                </c:pt>
                <c:pt idx="303">
                  <c:v>-2.3742820963915778E-2</c:v>
                </c:pt>
                <c:pt idx="304">
                  <c:v>-2.3566746506253799E-2</c:v>
                </c:pt>
                <c:pt idx="305">
                  <c:v>-2.3392258489288879E-2</c:v>
                </c:pt>
                <c:pt idx="306">
                  <c:v>-2.321934199911661E-2</c:v>
                </c:pt>
                <c:pt idx="307">
                  <c:v>-2.3047982215883018E-2</c:v>
                </c:pt>
                <c:pt idx="308">
                  <c:v>-2.2878164415700775E-2</c:v>
                </c:pt>
                <c:pt idx="309">
                  <c:v>-2.2709873972406158E-2</c:v>
                </c:pt>
                <c:pt idx="310">
                  <c:v>-2.2543096359193507E-2</c:v>
                </c:pt>
                <c:pt idx="311">
                  <c:v>-2.2377817150119474E-2</c:v>
                </c:pt>
                <c:pt idx="312">
                  <c:v>-2.2214022021479034E-2</c:v>
                </c:pt>
                <c:pt idx="313">
                  <c:v>-2.2051696753064825E-2</c:v>
                </c:pt>
                <c:pt idx="314">
                  <c:v>-2.1890827229317629E-2</c:v>
                </c:pt>
                <c:pt idx="315">
                  <c:v>-2.1731399440365042E-2</c:v>
                </c:pt>
                <c:pt idx="316">
                  <c:v>-2.1573399482961934E-2</c:v>
                </c:pt>
                <c:pt idx="317">
                  <c:v>-2.141681356133367E-2</c:v>
                </c:pt>
                <c:pt idx="318">
                  <c:v>-2.126162798791912E-2</c:v>
                </c:pt>
                <c:pt idx="319">
                  <c:v>-2.110782918403584E-2</c:v>
                </c:pt>
                <c:pt idx="320">
                  <c:v>-2.0955403680453781E-2</c:v>
                </c:pt>
                <c:pt idx="321">
                  <c:v>-2.0804338117894013E-2</c:v>
                </c:pt>
                <c:pt idx="322">
                  <c:v>-2.065461924744379E-2</c:v>
                </c:pt>
                <c:pt idx="323">
                  <c:v>-2.0506233930903353E-2</c:v>
                </c:pt>
                <c:pt idx="324">
                  <c:v>-2.0359169141067474E-2</c:v>
                </c:pt>
                <c:pt idx="325">
                  <c:v>-2.0213411961934893E-2</c:v>
                </c:pt>
                <c:pt idx="326">
                  <c:v>-2.0068949588856348E-2</c:v>
                </c:pt>
                <c:pt idx="327">
                  <c:v>-1.9925769328625002E-2</c:v>
                </c:pt>
                <c:pt idx="328">
                  <c:v>-1.9783858599511265E-2</c:v>
                </c:pt>
                <c:pt idx="329">
                  <c:v>-1.9643204931240027E-2</c:v>
                </c:pt>
                <c:pt idx="330">
                  <c:v>-1.9503795964922924E-2</c:v>
                </c:pt>
                <c:pt idx="331">
                  <c:v>-1.9365619452934923E-2</c:v>
                </c:pt>
                <c:pt idx="332">
                  <c:v>-1.9228663258752714E-2</c:v>
                </c:pt>
                <c:pt idx="333">
                  <c:v>-1.9092915356743251E-2</c:v>
                </c:pt>
                <c:pt idx="334">
                  <c:v>-1.8958363831917915E-2</c:v>
                </c:pt>
                <c:pt idx="335">
                  <c:v>-1.8824996879640708E-2</c:v>
                </c:pt>
                <c:pt idx="336">
                  <c:v>-1.8692802805304016E-2</c:v>
                </c:pt>
                <c:pt idx="337">
                  <c:v>-1.8561770023970948E-2</c:v>
                </c:pt>
                <c:pt idx="338">
                  <c:v>-1.8431887059981361E-2</c:v>
                </c:pt>
                <c:pt idx="339">
                  <c:v>-1.8303142546527387E-2</c:v>
                </c:pt>
                <c:pt idx="340">
                  <c:v>-1.8175525225201286E-2</c:v>
                </c:pt>
                <c:pt idx="341">
                  <c:v>-1.8049023945515767E-2</c:v>
                </c:pt>
                <c:pt idx="342">
                  <c:v>-1.7923627664400435E-2</c:v>
                </c:pt>
                <c:pt idx="343">
                  <c:v>-1.7799325445664895E-2</c:v>
                </c:pt>
                <c:pt idx="344">
                  <c:v>-1.7676106459450613E-2</c:v>
                </c:pt>
                <c:pt idx="345">
                  <c:v>-1.7553959981657069E-2</c:v>
                </c:pt>
                <c:pt idx="346">
                  <c:v>-1.7432875393344135E-2</c:v>
                </c:pt>
                <c:pt idx="347">
                  <c:v>-1.7312842180118415E-2</c:v>
                </c:pt>
                <c:pt idx="348">
                  <c:v>-1.7193849931505436E-2</c:v>
                </c:pt>
                <c:pt idx="349">
                  <c:v>-1.7075888340298082E-2</c:v>
                </c:pt>
                <c:pt idx="350">
                  <c:v>-1.6958947201899555E-2</c:v>
                </c:pt>
                <c:pt idx="351">
                  <c:v>-1.6843016413640631E-2</c:v>
                </c:pt>
                <c:pt idx="352">
                  <c:v>-1.6728085974094364E-2</c:v>
                </c:pt>
                <c:pt idx="353">
                  <c:v>-1.6614145982372784E-2</c:v>
                </c:pt>
                <c:pt idx="354">
                  <c:v>-1.6501186637411347E-2</c:v>
                </c:pt>
                <c:pt idx="355">
                  <c:v>-1.6389198237251847E-2</c:v>
                </c:pt>
                <c:pt idx="356">
                  <c:v>-1.6278171178302402E-2</c:v>
                </c:pt>
                <c:pt idx="357">
                  <c:v>-1.6168095954601704E-2</c:v>
                </c:pt>
                <c:pt idx="358">
                  <c:v>-1.6058963157067126E-2</c:v>
                </c:pt>
                <c:pt idx="359">
                  <c:v>-1.5950763472739271E-2</c:v>
                </c:pt>
                <c:pt idx="360">
                  <c:v>-1.5843487684020129E-2</c:v>
                </c:pt>
                <c:pt idx="361">
                  <c:v>-1.573712666790374E-2</c:v>
                </c:pt>
                <c:pt idx="362">
                  <c:v>-1.5631671395203363E-2</c:v>
                </c:pt>
                <c:pt idx="363">
                  <c:v>-1.5527112929775998E-2</c:v>
                </c:pt>
                <c:pt idx="364">
                  <c:v>-1.5423442427735641E-2</c:v>
                </c:pt>
                <c:pt idx="365">
                  <c:v>-1.5320651136677431E-2</c:v>
                </c:pt>
                <c:pt idx="366">
                  <c:v>-1.521873039488182E-2</c:v>
                </c:pt>
                <c:pt idx="367">
                  <c:v>-1.5117671630530594E-2</c:v>
                </c:pt>
                <c:pt idx="368">
                  <c:v>-1.5017466360912545E-2</c:v>
                </c:pt>
                <c:pt idx="369">
                  <c:v>-1.4918106191632339E-2</c:v>
                </c:pt>
                <c:pt idx="370">
                  <c:v>-1.4819582815818643E-2</c:v>
                </c:pt>
                <c:pt idx="371">
                  <c:v>-1.472188801332772E-2</c:v>
                </c:pt>
                <c:pt idx="372">
                  <c:v>-1.4625013649953049E-2</c:v>
                </c:pt>
                <c:pt idx="373">
                  <c:v>-1.4528951676629431E-2</c:v>
                </c:pt>
                <c:pt idx="374">
                  <c:v>-1.4433694128641176E-2</c:v>
                </c:pt>
                <c:pt idx="375">
                  <c:v>-1.4339233124829594E-2</c:v>
                </c:pt>
                <c:pt idx="376">
                  <c:v>-1.4245560866809406E-2</c:v>
                </c:pt>
                <c:pt idx="377">
                  <c:v>-1.415266963816994E-2</c:v>
                </c:pt>
                <c:pt idx="378">
                  <c:v>-1.4060551803696839E-2</c:v>
                </c:pt>
                <c:pt idx="379">
                  <c:v>-1.3969199808586278E-2</c:v>
                </c:pt>
                <c:pt idx="380">
                  <c:v>-1.3878606177659387E-2</c:v>
                </c:pt>
                <c:pt idx="381">
                  <c:v>-1.3788763514591408E-2</c:v>
                </c:pt>
                <c:pt idx="382">
                  <c:v>-1.3699664501126549E-2</c:v>
                </c:pt>
                <c:pt idx="383">
                  <c:v>-1.3611301896313349E-2</c:v>
                </c:pt>
                <c:pt idx="384">
                  <c:v>-1.3523668535731564E-2</c:v>
                </c:pt>
                <c:pt idx="385">
                  <c:v>-1.3436757330726972E-2</c:v>
                </c:pt>
                <c:pt idx="386">
                  <c:v>-1.3350561267649269E-2</c:v>
                </c:pt>
                <c:pt idx="387">
                  <c:v>-1.3265073407096942E-2</c:v>
                </c:pt>
                <c:pt idx="388">
                  <c:v>-1.318028688315942E-2</c:v>
                </c:pt>
                <c:pt idx="389">
                  <c:v>-1.3096194902671008E-2</c:v>
                </c:pt>
                <c:pt idx="390">
                  <c:v>-1.301279074446695E-2</c:v>
                </c:pt>
                <c:pt idx="391">
                  <c:v>-1.2930067758635783E-2</c:v>
                </c:pt>
                <c:pt idx="392">
                  <c:v>-1.2848019365793146E-2</c:v>
                </c:pt>
                <c:pt idx="393">
                  <c:v>-1.2766639056344162E-2</c:v>
                </c:pt>
                <c:pt idx="394">
                  <c:v>-1.268592038976047E-2</c:v>
                </c:pt>
                <c:pt idx="395">
                  <c:v>-1.2605856993856473E-2</c:v>
                </c:pt>
                <c:pt idx="396">
                  <c:v>-1.2526442564075407E-2</c:v>
                </c:pt>
                <c:pt idx="397">
                  <c:v>-1.2447670862778457E-2</c:v>
                </c:pt>
                <c:pt idx="398">
                  <c:v>-1.2369535718537909E-2</c:v>
                </c:pt>
                <c:pt idx="399">
                  <c:v>-1.2292031025437215E-2</c:v>
                </c:pt>
                <c:pt idx="400">
                  <c:v>-1.221515074237603E-2</c:v>
                </c:pt>
                <c:pt idx="401">
                  <c:v>-1.2138888892380236E-2</c:v>
                </c:pt>
                <c:pt idx="402">
                  <c:v>-1.2063239561919846E-2</c:v>
                </c:pt>
                <c:pt idx="403">
                  <c:v>-1.1988196900227992E-2</c:v>
                </c:pt>
                <c:pt idx="404">
                  <c:v>-1.1913755118627809E-2</c:v>
                </c:pt>
                <c:pt idx="405">
                  <c:v>-1.1839908489868132E-2</c:v>
                </c:pt>
                <c:pt idx="406">
                  <c:v>-1.1766651347457401E-2</c:v>
                </c:pt>
                <c:pt idx="407">
                  <c:v>-1.1693978085012185E-2</c:v>
                </c:pt>
                <c:pt idx="408">
                  <c:v>-1.1621883155603909E-2</c:v>
                </c:pt>
                <c:pt idx="409">
                  <c:v>-1.1550361071114386E-2</c:v>
                </c:pt>
                <c:pt idx="410">
                  <c:v>-1.1479406401597288E-2</c:v>
                </c:pt>
                <c:pt idx="411">
                  <c:v>-1.1409013774647443E-2</c:v>
                </c:pt>
                <c:pt idx="412">
                  <c:v>-1.1339177874769322E-2</c:v>
                </c:pt>
                <c:pt idx="413">
                  <c:v>-1.1269893442757181E-2</c:v>
                </c:pt>
                <c:pt idx="414">
                  <c:v>-1.120115527508116E-2</c:v>
                </c:pt>
                <c:pt idx="415">
                  <c:v>-1.1132958223273471E-2</c:v>
                </c:pt>
                <c:pt idx="416">
                  <c:v>-1.1065297193329181E-2</c:v>
                </c:pt>
                <c:pt idx="417">
                  <c:v>-1.0998167145101325E-2</c:v>
                </c:pt>
                <c:pt idx="418">
                  <c:v>-1.0931563091714457E-2</c:v>
                </c:pt>
                <c:pt idx="419">
                  <c:v>-1.0865480098973484E-2</c:v>
                </c:pt>
                <c:pt idx="420">
                  <c:v>-1.0799913284784196E-2</c:v>
                </c:pt>
                <c:pt idx="421">
                  <c:v>-1.0734857818576785E-2</c:v>
                </c:pt>
                <c:pt idx="422">
                  <c:v>-1.0670308920738145E-2</c:v>
                </c:pt>
                <c:pt idx="423">
                  <c:v>-1.0606261862043337E-2</c:v>
                </c:pt>
                <c:pt idx="424">
                  <c:v>-1.0542711963104478E-2</c:v>
                </c:pt>
                <c:pt idx="425">
                  <c:v>-1.0479654593809147E-2</c:v>
                </c:pt>
                <c:pt idx="426">
                  <c:v>-1.0417085172779136E-2</c:v>
                </c:pt>
                <c:pt idx="427">
                  <c:v>-1.0354999166829295E-2</c:v>
                </c:pt>
                <c:pt idx="428">
                  <c:v>-1.0293392090427431E-2</c:v>
                </c:pt>
                <c:pt idx="429">
                  <c:v>-1.0232259505165875E-2</c:v>
                </c:pt>
                <c:pt idx="430">
                  <c:v>-1.0171597019238934E-2</c:v>
                </c:pt>
                <c:pt idx="431">
                  <c:v>-1.0111400286918483E-2</c:v>
                </c:pt>
                <c:pt idx="432">
                  <c:v>-1.005166500804607E-2</c:v>
                </c:pt>
                <c:pt idx="433">
                  <c:v>-9.9923869275183128E-3</c:v>
                </c:pt>
                <c:pt idx="434">
                  <c:v>-9.9335618347888201E-3</c:v>
                </c:pt>
                <c:pt idx="435">
                  <c:v>-9.8751855633653299E-3</c:v>
                </c:pt>
                <c:pt idx="436">
                  <c:v>-9.817253990324331E-3</c:v>
                </c:pt>
                <c:pt idx="437">
                  <c:v>-9.759763035815109E-3</c:v>
                </c:pt>
                <c:pt idx="438">
                  <c:v>-9.7027086625851248E-3</c:v>
                </c:pt>
                <c:pt idx="439">
                  <c:v>-9.6460868755015895E-3</c:v>
                </c:pt>
                <c:pt idx="440">
                  <c:v>-9.58989372107601E-3</c:v>
                </c:pt>
                <c:pt idx="441">
                  <c:v>-9.5341252870023221E-3</c:v>
                </c:pt>
                <c:pt idx="442">
                  <c:v>-9.4787777016941098E-3</c:v>
                </c:pt>
                <c:pt idx="443">
                  <c:v>-9.4238471338276997E-3</c:v>
                </c:pt>
                <c:pt idx="444">
                  <c:v>-9.3693297918920615E-3</c:v>
                </c:pt>
                <c:pt idx="445">
                  <c:v>-9.3152219237426417E-3</c:v>
                </c:pt>
                <c:pt idx="446">
                  <c:v>-9.2615198161571915E-3</c:v>
                </c:pt>
                <c:pt idx="447">
                  <c:v>-9.2082197944032239E-3</c:v>
                </c:pt>
                <c:pt idx="448">
                  <c:v>-9.1553182218065167E-3</c:v>
                </c:pt>
                <c:pt idx="449">
                  <c:v>-9.1028114993186894E-3</c:v>
                </c:pt>
                <c:pt idx="450">
                  <c:v>-9.0506960651022157E-3</c:v>
                </c:pt>
                <c:pt idx="451">
                  <c:v>-8.9989683941106811E-3</c:v>
                </c:pt>
                <c:pt idx="452">
                  <c:v>-8.9476249976729316E-3</c:v>
                </c:pt>
                <c:pt idx="453">
                  <c:v>-8.896662423091773E-3</c:v>
                </c:pt>
                <c:pt idx="454">
                  <c:v>-8.8460772532330655E-3</c:v>
                </c:pt>
                <c:pt idx="455">
                  <c:v>-8.7958661061341668E-3</c:v>
                </c:pt>
                <c:pt idx="456">
                  <c:v>-8.746025634603749E-3</c:v>
                </c:pt>
                <c:pt idx="457">
                  <c:v>-8.6965525258371115E-3</c:v>
                </c:pt>
                <c:pt idx="458">
                  <c:v>-8.6474435010257238E-3</c:v>
                </c:pt>
                <c:pt idx="459">
                  <c:v>-8.5986953149823075E-3</c:v>
                </c:pt>
                <c:pt idx="460">
                  <c:v>-8.5503047557572223E-3</c:v>
                </c:pt>
                <c:pt idx="461">
                  <c:v>-8.5022686442732844E-3</c:v>
                </c:pt>
                <c:pt idx="462">
                  <c:v>-8.4545838339519126E-3</c:v>
                </c:pt>
                <c:pt idx="463">
                  <c:v>-8.4072472103528476E-3</c:v>
                </c:pt>
                <c:pt idx="464">
                  <c:v>-8.3602556908129351E-3</c:v>
                </c:pt>
                <c:pt idx="465">
                  <c:v>-8.3136062240907541E-3</c:v>
                </c:pt>
                <c:pt idx="466">
                  <c:v>-8.2672957900180415E-3</c:v>
                </c:pt>
                <c:pt idx="467">
                  <c:v>-8.2213213991453558E-3</c:v>
                </c:pt>
                <c:pt idx="468">
                  <c:v>-8.1756800924071022E-3</c:v>
                </c:pt>
                <c:pt idx="469">
                  <c:v>-8.1303689407759509E-3</c:v>
                </c:pt>
                <c:pt idx="470">
                  <c:v>-8.0853850449298832E-3</c:v>
                </c:pt>
                <c:pt idx="471">
                  <c:v>-8.0407255349211598E-3</c:v>
                </c:pt>
                <c:pt idx="472">
                  <c:v>-7.9963875698482543E-3</c:v>
                </c:pt>
                <c:pt idx="473">
                  <c:v>-7.9523683375287684E-3</c:v>
                </c:pt>
                <c:pt idx="474">
                  <c:v>-7.9086650541839824E-3</c:v>
                </c:pt>
                <c:pt idx="475">
                  <c:v>-7.8652749641195552E-3</c:v>
                </c:pt>
                <c:pt idx="476">
                  <c:v>-7.8221953394130381E-3</c:v>
                </c:pt>
                <c:pt idx="477">
                  <c:v>-7.7794234796072018E-3</c:v>
                </c:pt>
                <c:pt idx="478">
                  <c:v>-7.7369567113985665E-3</c:v>
                </c:pt>
                <c:pt idx="479">
                  <c:v>-7.694792388342378E-3</c:v>
                </c:pt>
                <c:pt idx="480">
                  <c:v>-7.6529278905498955E-3</c:v>
                </c:pt>
                <c:pt idx="481">
                  <c:v>-7.6113606243924546E-3</c:v>
                </c:pt>
                <c:pt idx="482">
                  <c:v>-7.5700880222161916E-3</c:v>
                </c:pt>
                <c:pt idx="483">
                  <c:v>-7.5291075420452084E-3</c:v>
                </c:pt>
                <c:pt idx="484">
                  <c:v>-7.4884166673030977E-3</c:v>
                </c:pt>
                <c:pt idx="485">
                  <c:v>-7.4480129065296816E-3</c:v>
                </c:pt>
                <c:pt idx="486">
                  <c:v>-7.4078937931016386E-3</c:v>
                </c:pt>
                <c:pt idx="487">
                  <c:v>-7.3680568849608663E-3</c:v>
                </c:pt>
                <c:pt idx="488">
                  <c:v>-7.3284997643361252E-3</c:v>
                </c:pt>
                <c:pt idx="489">
                  <c:v>-7.2892200374840123E-3</c:v>
                </c:pt>
                <c:pt idx="490">
                  <c:v>-7.250215334415477E-3</c:v>
                </c:pt>
                <c:pt idx="491">
                  <c:v>-7.2114833086368421E-3</c:v>
                </c:pt>
                <c:pt idx="492">
                  <c:v>-7.173021636889888E-3</c:v>
                </c:pt>
                <c:pt idx="493">
                  <c:v>-7.1348280188987048E-3</c:v>
                </c:pt>
                <c:pt idx="494">
                  <c:v>-7.09690017710983E-3</c:v>
                </c:pt>
                <c:pt idx="495">
                  <c:v>-7.0592358564507303E-3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68-4B22-9F94-2EE571A35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802704"/>
        <c:axId val="194803952"/>
      </c:scatterChart>
      <c:scatterChart>
        <c:scatterStyle val="lineMarker"/>
        <c:varyColors val="0"/>
        <c:ser>
          <c:idx val="0"/>
          <c:order val="0"/>
          <c:tx>
            <c:v>リターンロス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演算部!$AR$33:$AR$528</c:f>
              <c:numCache>
                <c:formatCode>General</c:formatCode>
                <c:ptCount val="496"/>
                <c:pt idx="0">
                  <c:v>-3.1963550256543113E-3</c:v>
                </c:pt>
                <c:pt idx="1">
                  <c:v>-4.5595306872138214E-3</c:v>
                </c:pt>
                <c:pt idx="2">
                  <c:v>-6.1367390838461527E-3</c:v>
                </c:pt>
                <c:pt idx="3">
                  <c:v>-7.9113252283644474E-3</c:v>
                </c:pt>
                <c:pt idx="4">
                  <c:v>-9.8642693528779562E-3</c:v>
                </c:pt>
                <c:pt idx="5">
                  <c:v>-1.1974274071982038E-2</c:v>
                </c:pt>
                <c:pt idx="6">
                  <c:v>-1.4217865014365385E-2</c:v>
                </c:pt>
                <c:pt idx="7">
                  <c:v>-1.6569505770798069E-2</c:v>
                </c:pt>
                <c:pt idx="8">
                  <c:v>-1.900172820157605E-2</c:v>
                </c:pt>
                <c:pt idx="9">
                  <c:v>-2.1485279376631229E-2</c:v>
                </c:pt>
                <c:pt idx="10">
                  <c:v>-2.3989286692351584E-2</c:v>
                </c:pt>
                <c:pt idx="11">
                  <c:v>-2.6481443026755133E-2</c:v>
                </c:pt>
                <c:pt idx="12">
                  <c:v>-2.8928214166475102E-2</c:v>
                </c:pt>
                <c:pt idx="13">
                  <c:v>-3.1295071172730192E-2</c:v>
                </c:pt>
                <c:pt idx="14">
                  <c:v>-3.3546750858561875E-2</c:v>
                </c:pt>
                <c:pt idx="15">
                  <c:v>-3.5647548136421452E-2</c:v>
                </c:pt>
                <c:pt idx="16">
                  <c:v>-3.7561644675542696E-2</c:v>
                </c:pt>
                <c:pt idx="17">
                  <c:v>-3.9253479096022635E-2</c:v>
                </c:pt>
                <c:pt idx="18">
                  <c:v>-4.0688164836262045E-2</c:v>
                </c:pt>
                <c:pt idx="19">
                  <c:v>-4.1831962879322608E-2</c:v>
                </c:pt>
                <c:pt idx="20">
                  <c:v>-4.265281773098778E-2</c:v>
                </c:pt>
                <c:pt idx="21">
                  <c:v>-4.3120966428244589E-2</c:v>
                </c:pt>
                <c:pt idx="22">
                  <c:v>-4.3209631943989482E-2</c:v>
                </c:pt>
                <c:pt idx="23">
                  <c:v>-4.2895814165311193E-2</c:v>
                </c:pt>
                <c:pt idx="24">
                  <c:v>-4.2161193682392246E-2</c:v>
                </c:pt>
                <c:pt idx="25">
                  <c:v>-4.099316595537017E-2</c:v>
                </c:pt>
                <c:pt idx="26">
                  <c:v>-3.9386026047046635E-2</c:v>
                </c:pt>
                <c:pt idx="27">
                  <c:v>-3.734232703349686E-2</c:v>
                </c:pt>
                <c:pt idx="28">
                  <c:v>-3.4874438434870376E-2</c:v>
                </c:pt>
                <c:pt idx="29">
                  <c:v>-3.2006334531639043E-2</c:v>
                </c:pt>
                <c:pt idx="30">
                  <c:v>-2.8775646206865135E-2</c:v>
                </c:pt>
                <c:pt idx="31">
                  <c:v>-2.5236013906277707E-2</c:v>
                </c:pt>
                <c:pt idx="32">
                  <c:v>-2.1459783303987848E-2</c:v>
                </c:pt>
                <c:pt idx="33">
                  <c:v>-1.7541089096142964E-2</c:v>
                </c:pt>
                <c:pt idx="34">
                  <c:v>-1.3599375708738008E-2</c:v>
                </c:pt>
                <c:pt idx="35">
                  <c:v>-9.7834061497306148E-3</c:v>
                </c:pt>
                <c:pt idx="36">
                  <c:v>-6.2758111276041322E-3</c:v>
                </c:pt>
                <c:pt idx="37">
                  <c:v>-3.2982290275931111E-3</c:v>
                </c:pt>
                <c:pt idx="38">
                  <c:v>-1.1170822146563458E-3</c:v>
                </c:pt>
                <c:pt idx="39">
                  <c:v>-5.0024885034868445E-5</c:v>
                </c:pt>
                <c:pt idx="40">
                  <c:v>-4.7308035754650945E-4</c:v>
                </c:pt>
                <c:pt idx="41">
                  <c:v>-2.8284588558801448E-3</c:v>
                </c:pt>
                <c:pt idx="42">
                  <c:v>-7.6330075943545871E-3</c:v>
                </c:pt>
                <c:pt idx="43">
                  <c:v>-1.5487190074218733E-2</c:v>
                </c:pt>
                <c:pt idx="44">
                  <c:v>-2.7084417505870099E-2</c:v>
                </c:pt>
                <c:pt idx="45">
                  <c:v>-4.3220459062885005E-2</c:v>
                </c:pt>
                <c:pt idx="46">
                  <c:v>-6.4802537146809391E-2</c:v>
                </c:pt>
                <c:pt idx="47">
                  <c:v>-9.2857569068685933E-2</c:v>
                </c:pt>
                <c:pt idx="48">
                  <c:v>-0.12853885136968507</c:v>
                </c:pt>
                <c:pt idx="49">
                  <c:v>-0.17313030703087526</c:v>
                </c:pt>
                <c:pt idx="50">
                  <c:v>-0.22804724672113846</c:v>
                </c:pt>
                <c:pt idx="51">
                  <c:v>-0.29483246070416397</c:v>
                </c:pt>
                <c:pt idx="52">
                  <c:v>-0.37514639670895417</c:v>
                </c:pt>
                <c:pt idx="53">
                  <c:v>-0.47075023906694813</c:v>
                </c:pt>
                <c:pt idx="54">
                  <c:v>-0.58348093796071998</c:v>
                </c:pt>
                <c:pt idx="55">
                  <c:v>-0.71521769060138951</c:v>
                </c:pt>
                <c:pt idx="56">
                  <c:v>-0.86784007234443816</c:v>
                </c:pt>
                <c:pt idx="57">
                  <c:v>-1.0431789378488308</c:v>
                </c:pt>
                <c:pt idx="58">
                  <c:v>-1.2429622847784476</c:v>
                </c:pt>
                <c:pt idx="59">
                  <c:v>-1.4687593539527768</c:v>
                </c:pt>
                <c:pt idx="60">
                  <c:v>-1.7219271343624301</c:v>
                </c:pt>
                <c:pt idx="61">
                  <c:v>-1.8172140027568462</c:v>
                </c:pt>
                <c:pt idx="62">
                  <c:v>-2.3144745796121917</c:v>
                </c:pt>
                <c:pt idx="63">
                  <c:v>-2.6551510707533117</c:v>
                </c:pt>
                <c:pt idx="64">
                  <c:v>-3.025771099927784</c:v>
                </c:pt>
                <c:pt idx="65">
                  <c:v>-3.4262151277031889</c:v>
                </c:pt>
                <c:pt idx="66">
                  <c:v>-3.8561007847662854</c:v>
                </c:pt>
                <c:pt idx="67">
                  <c:v>-4.3148317615930623</c:v>
                </c:pt>
                <c:pt idx="68">
                  <c:v>-4.801657223714491</c:v>
                </c:pt>
                <c:pt idx="69">
                  <c:v>-5.3157373395010845</c:v>
                </c:pt>
                <c:pt idx="70">
                  <c:v>-5.8562107190103641</c:v>
                </c:pt>
                <c:pt idx="71">
                  <c:v>-6.422260311203468</c:v>
                </c:pt>
                <c:pt idx="72">
                  <c:v>-7.0131753962120582</c:v>
                </c:pt>
                <c:pt idx="73">
                  <c:v>-7.6284085344918466</c:v>
                </c:pt>
                <c:pt idx="74">
                  <c:v>-8.2676275316062391</c:v>
                </c:pt>
                <c:pt idx="75">
                  <c:v>-8.9307635495860325</c:v>
                </c:pt>
                <c:pt idx="76">
                  <c:v>-9.618057419997033</c:v>
                </c:pt>
                <c:pt idx="77">
                  <c:v>-10.330107032125547</c:v>
                </c:pt>
                <c:pt idx="78">
                  <c:v>-11.067919478553719</c:v>
                </c:pt>
                <c:pt idx="79">
                  <c:v>-11.832972585408385</c:v>
                </c:pt>
                <c:pt idx="80">
                  <c:v>-12.62729173844852</c:v>
                </c:pt>
                <c:pt idx="81">
                  <c:v>-13.453549828483373</c:v>
                </c:pt>
                <c:pt idx="82">
                  <c:v>-14.315201121329778</c:v>
                </c:pt>
                <c:pt idx="83">
                  <c:v>-15.216664626512681</c:v>
                </c:pt>
                <c:pt idx="84">
                  <c:v>-16.163580332525804</c:v>
                </c:pt>
                <c:pt idx="85">
                  <c:v>-17.163174733219819</c:v>
                </c:pt>
                <c:pt idx="86">
                  <c:v>-18.224794628701488</c:v>
                </c:pt>
                <c:pt idx="87">
                  <c:v>-19.360708665874689</c:v>
                </c:pt>
                <c:pt idx="88">
                  <c:v>-20.587352143053881</c:v>
                </c:pt>
                <c:pt idx="89">
                  <c:v>-21.927341656899696</c:v>
                </c:pt>
                <c:pt idx="90">
                  <c:v>-23.412907104883367</c:v>
                </c:pt>
                <c:pt idx="91">
                  <c:v>-25.09212985919007</c:v>
                </c:pt>
                <c:pt idx="92">
                  <c:v>-27.041280406847381</c:v>
                </c:pt>
                <c:pt idx="93">
                  <c:v>-29.392182355027984</c:v>
                </c:pt>
                <c:pt idx="94">
                  <c:v>-32.403855978866844</c:v>
                </c:pt>
                <c:pt idx="95">
                  <c:v>-36.707767436467535</c:v>
                </c:pt>
                <c:pt idx="96">
                  <c:v>-44.770636432407109</c:v>
                </c:pt>
                <c:pt idx="97">
                  <c:v>-51.839015116035618</c:v>
                </c:pt>
                <c:pt idx="98">
                  <c:v>-39.642839849705076</c:v>
                </c:pt>
                <c:pt idx="99">
                  <c:v>-34.973503820547037</c:v>
                </c:pt>
                <c:pt idx="100">
                  <c:v>-32.097836422977736</c:v>
                </c:pt>
                <c:pt idx="101">
                  <c:v>-30.048733654785114</c:v>
                </c:pt>
                <c:pt idx="102">
                  <c:v>-28.476529420556655</c:v>
                </c:pt>
                <c:pt idx="103">
                  <c:v>-27.214633684781219</c:v>
                </c:pt>
                <c:pt idx="104">
                  <c:v>-26.170540897349355</c:v>
                </c:pt>
                <c:pt idx="105">
                  <c:v>-25.287531564191461</c:v>
                </c:pt>
                <c:pt idx="106">
                  <c:v>-24.528312777892204</c:v>
                </c:pt>
                <c:pt idx="107">
                  <c:v>-23.867055454937706</c:v>
                </c:pt>
                <c:pt idx="108">
                  <c:v>-23.285134753335015</c:v>
                </c:pt>
                <c:pt idx="109">
                  <c:v>-22.768681733333022</c:v>
                </c:pt>
                <c:pt idx="110">
                  <c:v>-22.307094040082823</c:v>
                </c:pt>
                <c:pt idx="111">
                  <c:v>-21.892087376910073</c:v>
                </c:pt>
                <c:pt idx="112">
                  <c:v>-21.517067988390522</c:v>
                </c:pt>
                <c:pt idx="113">
                  <c:v>-21.176704004204087</c:v>
                </c:pt>
                <c:pt idx="114">
                  <c:v>-20.866624504100528</c:v>
                </c:pt>
                <c:pt idx="115">
                  <c:v>-20.583203193287694</c:v>
                </c:pt>
                <c:pt idx="116">
                  <c:v>-20.323399654933088</c:v>
                </c:pt>
                <c:pt idx="117">
                  <c:v>-20.084640716529137</c:v>
                </c:pt>
                <c:pt idx="118">
                  <c:v>-19.86473035056515</c:v>
                </c:pt>
                <c:pt idx="119">
                  <c:v>-19.661780251663103</c:v>
                </c:pt>
                <c:pt idx="120">
                  <c:v>-19.474155646708926</c:v>
                </c:pt>
                <c:pt idx="121">
                  <c:v>-19.300432496542353</c:v>
                </c:pt>
                <c:pt idx="122">
                  <c:v>-19.13936333258598</c:v>
                </c:pt>
                <c:pt idx="123">
                  <c:v>-18.989849719997284</c:v>
                </c:pt>
                <c:pt idx="124">
                  <c:v>-18.850919863655328</c:v>
                </c:pt>
                <c:pt idx="125">
                  <c:v>-18.72171024694827</c:v>
                </c:pt>
                <c:pt idx="126">
                  <c:v>-18.601450463150236</c:v>
                </c:pt>
                <c:pt idx="127">
                  <c:v>-18.489450596542007</c:v>
                </c:pt>
                <c:pt idx="128">
                  <c:v>-18.385090656522205</c:v>
                </c:pt>
                <c:pt idx="129">
                  <c:v>-18.287811677290509</c:v>
                </c:pt>
                <c:pt idx="130">
                  <c:v>-18.19710817835179</c:v>
                </c:pt>
                <c:pt idx="131">
                  <c:v>-18.112521744191174</c:v>
                </c:pt>
                <c:pt idx="132">
                  <c:v>-18.033635530067471</c:v>
                </c:pt>
                <c:pt idx="133">
                  <c:v>-17.960069538610963</c:v>
                </c:pt>
                <c:pt idx="134">
                  <c:v>-17.89147654144865</c:v>
                </c:pt>
                <c:pt idx="135">
                  <c:v>-17.827538543367112</c:v>
                </c:pt>
                <c:pt idx="136">
                  <c:v>-17.767963705010374</c:v>
                </c:pt>
                <c:pt idx="137">
                  <c:v>-17.712483654882707</c:v>
                </c:pt>
                <c:pt idx="138">
                  <c:v>-17.660851133303332</c:v>
                </c:pt>
                <c:pt idx="139">
                  <c:v>-17.612837920564619</c:v>
                </c:pt>
                <c:pt idx="140">
                  <c:v>-17.568233009355897</c:v>
                </c:pt>
                <c:pt idx="141">
                  <c:v>-17.526840987898836</c:v>
                </c:pt>
                <c:pt idx="142">
                  <c:v>-17.488480605485506</c:v>
                </c:pt>
                <c:pt idx="143">
                  <c:v>-17.45298349643874</c:v>
                </c:pt>
                <c:pt idx="144">
                  <c:v>-17.420193042103836</c:v>
                </c:pt>
                <c:pt idx="145">
                  <c:v>-17.389963353469284</c:v>
                </c:pt>
                <c:pt idx="146">
                  <c:v>-17.362158359512915</c:v>
                </c:pt>
                <c:pt idx="147">
                  <c:v>-17.336650988467579</c:v>
                </c:pt>
                <c:pt idx="148">
                  <c:v>-17.313322430967503</c:v>
                </c:pt>
                <c:pt idx="149">
                  <c:v>-17.292061475530957</c:v>
                </c:pt>
                <c:pt idx="150">
                  <c:v>-17.272763908102551</c:v>
                </c:pt>
                <c:pt idx="151">
                  <c:v>-17.255331968457998</c:v>
                </c:pt>
                <c:pt idx="152">
                  <c:v>-17.239673857195772</c:v>
                </c:pt>
                <c:pt idx="153">
                  <c:v>-17.22570328782956</c:v>
                </c:pt>
                <c:pt idx="154">
                  <c:v>-17.213339079173863</c:v>
                </c:pt>
                <c:pt idx="155">
                  <c:v>-17.202504783799053</c:v>
                </c:pt>
                <c:pt idx="156">
                  <c:v>-17.193128348837398</c:v>
                </c:pt>
                <c:pt idx="157">
                  <c:v>-17.185141805858166</c:v>
                </c:pt>
                <c:pt idx="158">
                  <c:v>-17.178480986909996</c:v>
                </c:pt>
                <c:pt idx="159">
                  <c:v>-17.173085264158644</c:v>
                </c:pt>
                <c:pt idx="160">
                  <c:v>-17.168897310836726</c:v>
                </c:pt>
                <c:pt idx="161">
                  <c:v>-17.165862881473824</c:v>
                </c:pt>
                <c:pt idx="162">
                  <c:v>-17.163930609596278</c:v>
                </c:pt>
                <c:pt idx="163">
                  <c:v>-17.163051821279904</c:v>
                </c:pt>
                <c:pt idx="164">
                  <c:v>-17.163180363109337</c:v>
                </c:pt>
                <c:pt idx="165">
                  <c:v>-17.164272443248329</c:v>
                </c:pt>
                <c:pt idx="166">
                  <c:v>-17.166286484458077</c:v>
                </c:pt>
                <c:pt idx="167">
                  <c:v>-17.169182988018289</c:v>
                </c:pt>
                <c:pt idx="168">
                  <c:v>-17.172924407610061</c:v>
                </c:pt>
                <c:pt idx="169">
                  <c:v>-17.177475032311985</c:v>
                </c:pt>
                <c:pt idx="170">
                  <c:v>-17.182800877943613</c:v>
                </c:pt>
                <c:pt idx="171">
                  <c:v>-17.188869586063561</c:v>
                </c:pt>
                <c:pt idx="172">
                  <c:v>-17.195650329995161</c:v>
                </c:pt>
                <c:pt idx="173">
                  <c:v>-17.203113727311099</c:v>
                </c:pt>
                <c:pt idx="174">
                  <c:v>-17.211231758260954</c:v>
                </c:pt>
                <c:pt idx="175">
                  <c:v>-17.219977689672554</c:v>
                </c:pt>
                <c:pt idx="176">
                  <c:v>-17.229326003900166</c:v>
                </c:pt>
                <c:pt idx="177">
                  <c:v>-17.239252332430631</c:v>
                </c:pt>
                <c:pt idx="178">
                  <c:v>-17.249733393792702</c:v>
                </c:pt>
                <c:pt idx="179">
                  <c:v>-17.26074693544545</c:v>
                </c:pt>
                <c:pt idx="180">
                  <c:v>-17.272271679349714</c:v>
                </c:pt>
                <c:pt idx="181">
                  <c:v>-17.284287270951374</c:v>
                </c:pt>
                <c:pt idx="182">
                  <c:v>-17.29677423132825</c:v>
                </c:pt>
                <c:pt idx="183">
                  <c:v>-17.309713912272755</c:v>
                </c:pt>
                <c:pt idx="184">
                  <c:v>-17.323088454101352</c:v>
                </c:pt>
                <c:pt idx="185">
                  <c:v>-17.33688074599862</c:v>
                </c:pt>
                <c:pt idx="186">
                  <c:v>-17.35107438871934</c:v>
                </c:pt>
                <c:pt idx="187">
                  <c:v>-17.36565365948583</c:v>
                </c:pt>
                <c:pt idx="188">
                  <c:v>-17.380603478930798</c:v>
                </c:pt>
                <c:pt idx="189">
                  <c:v>-17.39590937994733</c:v>
                </c:pt>
                <c:pt idx="190">
                  <c:v>-17.411557478318596</c:v>
                </c:pt>
                <c:pt idx="191">
                  <c:v>-17.427534445009247</c:v>
                </c:pt>
                <c:pt idx="192">
                  <c:v>-17.443827480009691</c:v>
                </c:pt>
                <c:pt idx="193">
                  <c:v>-17.460424287632272</c:v>
                </c:pt>
                <c:pt idx="194">
                  <c:v>-17.477313053166018</c:v>
                </c:pt>
                <c:pt idx="195">
                  <c:v>-17.494482420803507</c:v>
                </c:pt>
                <c:pt idx="196">
                  <c:v>-17.511921472759376</c:v>
                </c:pt>
                <c:pt idx="197">
                  <c:v>-17.529619709506214</c:v>
                </c:pt>
                <c:pt idx="198">
                  <c:v>-17.547567031058406</c:v>
                </c:pt>
                <c:pt idx="199">
                  <c:v>-17.565753719239815</c:v>
                </c:pt>
                <c:pt idx="200">
                  <c:v>-17.584170420875289</c:v>
                </c:pt>
                <c:pt idx="201">
                  <c:v>-17.602808131850438</c:v>
                </c:pt>
                <c:pt idx="202">
                  <c:v>-17.62165818198774</c:v>
                </c:pt>
                <c:pt idx="203">
                  <c:v>-17.640712220690666</c:v>
                </c:pt>
                <c:pt idx="204">
                  <c:v>-17.659962203310684</c:v>
                </c:pt>
                <c:pt idx="205">
                  <c:v>-17.679400378195144</c:v>
                </c:pt>
                <c:pt idx="206">
                  <c:v>-17.699019274376699</c:v>
                </c:pt>
                <c:pt idx="207">
                  <c:v>-17.71881168986755</c:v>
                </c:pt>
                <c:pt idx="208">
                  <c:v>-17.73877068052423</c:v>
                </c:pt>
                <c:pt idx="209">
                  <c:v>-17.758889549450764</c:v>
                </c:pt>
                <c:pt idx="210">
                  <c:v>-17.77916183691022</c:v>
                </c:pt>
                <c:pt idx="211">
                  <c:v>-17.79958131071643</c:v>
                </c:pt>
                <c:pt idx="212">
                  <c:v>-17.820141957079571</c:v>
                </c:pt>
                <c:pt idx="213">
                  <c:v>-17.840837971880841</c:v>
                </c:pt>
                <c:pt idx="214">
                  <c:v>-17.861663752353028</c:v>
                </c:pt>
                <c:pt idx="215">
                  <c:v>-17.882613889145251</c:v>
                </c:pt>
                <c:pt idx="216">
                  <c:v>-17.903683158751349</c:v>
                </c:pt>
                <c:pt idx="217">
                  <c:v>-17.92486651628279</c:v>
                </c:pt>
                <c:pt idx="218">
                  <c:v>-17.946159088567988</c:v>
                </c:pt>
                <c:pt idx="219">
                  <c:v>-17.967556167561057</c:v>
                </c:pt>
                <c:pt idx="220">
                  <c:v>-17.989053204044076</c:v>
                </c:pt>
                <c:pt idx="221">
                  <c:v>-18.010645801607698</c:v>
                </c:pt>
                <c:pt idx="222">
                  <c:v>-18.032329710896153</c:v>
                </c:pt>
                <c:pt idx="223">
                  <c:v>-18.054100824103013</c:v>
                </c:pt>
                <c:pt idx="224">
                  <c:v>-18.075955169705413</c:v>
                </c:pt>
                <c:pt idx="225">
                  <c:v>-18.097888907424675</c:v>
                </c:pt>
                <c:pt idx="226">
                  <c:v>-18.119898323402225</c:v>
                </c:pt>
                <c:pt idx="227">
                  <c:v>-18.141979825580222</c:v>
                </c:pt>
                <c:pt idx="228">
                  <c:v>-18.16412993927689</c:v>
                </c:pt>
                <c:pt idx="229">
                  <c:v>-18.186345302947181</c:v>
                </c:pt>
                <c:pt idx="230">
                  <c:v>-18.20862266411979</c:v>
                </c:pt>
                <c:pt idx="231">
                  <c:v>-18.2309588755022</c:v>
                </c:pt>
                <c:pt idx="232">
                  <c:v>-18.253350891245628</c:v>
                </c:pt>
                <c:pt idx="233">
                  <c:v>-18.275795763362559</c:v>
                </c:pt>
                <c:pt idx="234">
                  <c:v>-18.298290638289497</c:v>
                </c:pt>
                <c:pt idx="235">
                  <c:v>-18.320832753588338</c:v>
                </c:pt>
                <c:pt idx="236">
                  <c:v>-18.343419434779904</c:v>
                </c:pt>
                <c:pt idx="237">
                  <c:v>-18.366048092303572</c:v>
                </c:pt>
                <c:pt idx="238">
                  <c:v>-18.388716218597253</c:v>
                </c:pt>
                <c:pt idx="239">
                  <c:v>-18.411421385292275</c:v>
                </c:pt>
                <c:pt idx="240">
                  <c:v>-18.434161240518002</c:v>
                </c:pt>
                <c:pt idx="241">
                  <c:v>-18.456933506311206</c:v>
                </c:pt>
                <c:pt idx="242">
                  <c:v>-18.479735976125689</c:v>
                </c:pt>
                <c:pt idx="243">
                  <c:v>-18.502566512437539</c:v>
                </c:pt>
                <c:pt idx="244">
                  <c:v>-18.525423044441975</c:v>
                </c:pt>
                <c:pt idx="245">
                  <c:v>-18.548303565837667</c:v>
                </c:pt>
                <c:pt idx="246">
                  <c:v>-18.571206132694819</c:v>
                </c:pt>
                <c:pt idx="247">
                  <c:v>-18.59412886140337</c:v>
                </c:pt>
                <c:pt idx="248">
                  <c:v>-18.61706992669782</c:v>
                </c:pt>
                <c:pt idx="249">
                  <c:v>-18.640027559755538</c:v>
                </c:pt>
                <c:pt idx="250">
                  <c:v>-18.66300004636533</c:v>
                </c:pt>
                <c:pt idx="251">
                  <c:v>-18.685985725163349</c:v>
                </c:pt>
                <c:pt idx="252">
                  <c:v>-18.708982985933524</c:v>
                </c:pt>
                <c:pt idx="253">
                  <c:v>-18.731990267969817</c:v>
                </c:pt>
                <c:pt idx="254">
                  <c:v>-18.755006058497738</c:v>
                </c:pt>
                <c:pt idx="255">
                  <c:v>-18.778028891152722</c:v>
                </c:pt>
                <c:pt idx="256">
                  <c:v>-18.801057344512941</c:v>
                </c:pt>
                <c:pt idx="257">
                  <c:v>-18.824090040684453</c:v>
                </c:pt>
                <c:pt idx="258">
                  <c:v>-18.847125643936486</c:v>
                </c:pt>
                <c:pt idx="259">
                  <c:v>-18.870162859384866</c:v>
                </c:pt>
                <c:pt idx="260">
                  <c:v>-18.893200431721645</c:v>
                </c:pt>
                <c:pt idx="261">
                  <c:v>-18.916237143989118</c:v>
                </c:pt>
                <c:pt idx="262">
                  <c:v>-18.939271816396431</c:v>
                </c:pt>
                <c:pt idx="263">
                  <c:v>-18.962303305177134</c:v>
                </c:pt>
                <c:pt idx="264">
                  <c:v>-18.985330501486043</c:v>
                </c:pt>
                <c:pt idx="265">
                  <c:v>-19.008352330333906</c:v>
                </c:pt>
                <c:pt idx="266">
                  <c:v>-19.031367749558374</c:v>
                </c:pt>
                <c:pt idx="267">
                  <c:v>-19.054375748829923</c:v>
                </c:pt>
                <c:pt idx="268">
                  <c:v>-19.077375348691302</c:v>
                </c:pt>
                <c:pt idx="269">
                  <c:v>-19.100365599629331</c:v>
                </c:pt>
                <c:pt idx="270">
                  <c:v>-19.123345581177734</c:v>
                </c:pt>
                <c:pt idx="271">
                  <c:v>-19.146314401049857</c:v>
                </c:pt>
                <c:pt idx="272">
                  <c:v>-19.169271194300169</c:v>
                </c:pt>
                <c:pt idx="273">
                  <c:v>-19.192215122513446</c:v>
                </c:pt>
                <c:pt idx="274">
                  <c:v>-19.215145373020594</c:v>
                </c:pt>
                <c:pt idx="275">
                  <c:v>-19.238061158140152</c:v>
                </c:pt>
                <c:pt idx="276">
                  <c:v>-19.260961714444512</c:v>
                </c:pt>
                <c:pt idx="277">
                  <c:v>-19.28384630204993</c:v>
                </c:pt>
                <c:pt idx="278">
                  <c:v>-19.306714203929502</c:v>
                </c:pt>
                <c:pt idx="279">
                  <c:v>-19.329564725248211</c:v>
                </c:pt>
                <c:pt idx="280">
                  <c:v>-19.352397192719319</c:v>
                </c:pt>
                <c:pt idx="281">
                  <c:v>-19.375210953981234</c:v>
                </c:pt>
                <c:pt idx="282">
                  <c:v>-19.398005376994224</c:v>
                </c:pt>
                <c:pt idx="283">
                  <c:v>-19.420779849456199</c:v>
                </c:pt>
                <c:pt idx="284">
                  <c:v>-19.443533778236908</c:v>
                </c:pt>
                <c:pt idx="285">
                  <c:v>-19.466266588829871</c:v>
                </c:pt>
                <c:pt idx="286">
                  <c:v>-19.488977724821495</c:v>
                </c:pt>
                <c:pt idx="287">
                  <c:v>-19.511666647376657</c:v>
                </c:pt>
                <c:pt idx="288">
                  <c:v>-19.53433283474029</c:v>
                </c:pt>
                <c:pt idx="289">
                  <c:v>-19.556975781754339</c:v>
                </c:pt>
                <c:pt idx="290">
                  <c:v>-19.579594999389592</c:v>
                </c:pt>
                <c:pt idx="291">
                  <c:v>-19.602190014291882</c:v>
                </c:pt>
                <c:pt idx="292">
                  <c:v>-19.624760368342077</c:v>
                </c:pt>
                <c:pt idx="293">
                  <c:v>-19.647305618229577</c:v>
                </c:pt>
                <c:pt idx="294">
                  <c:v>-19.669825335038624</c:v>
                </c:pt>
                <c:pt idx="295">
                  <c:v>-19.692319103847154</c:v>
                </c:pt>
                <c:pt idx="296">
                  <c:v>-19.714786523337743</c:v>
                </c:pt>
                <c:pt idx="297">
                  <c:v>-19.737227205420169</c:v>
                </c:pt>
                <c:pt idx="298">
                  <c:v>-19.759640774865275</c:v>
                </c:pt>
                <c:pt idx="299">
                  <c:v>-19.782026868949728</c:v>
                </c:pt>
                <c:pt idx="300">
                  <c:v>-19.804385137111321</c:v>
                </c:pt>
                <c:pt idx="301">
                  <c:v>-19.82671524061443</c:v>
                </c:pt>
                <c:pt idx="302">
                  <c:v>-19.849016852225375</c:v>
                </c:pt>
                <c:pt idx="303">
                  <c:v>-19.871289655897261</c:v>
                </c:pt>
                <c:pt idx="304">
                  <c:v>-19.893533346464075</c:v>
                </c:pt>
                <c:pt idx="305">
                  <c:v>-19.91574762934367</c:v>
                </c:pt>
                <c:pt idx="306">
                  <c:v>-19.937932220249422</c:v>
                </c:pt>
                <c:pt idx="307">
                  <c:v>-19.960086844910169</c:v>
                </c:pt>
                <c:pt idx="308">
                  <c:v>-19.982211238798303</c:v>
                </c:pt>
                <c:pt idx="309">
                  <c:v>-20.004305146865637</c:v>
                </c:pt>
                <c:pt idx="310">
                  <c:v>-20.026368323286889</c:v>
                </c:pt>
                <c:pt idx="311">
                  <c:v>-20.048400531210433</c:v>
                </c:pt>
                <c:pt idx="312">
                  <c:v>-20.070401542516226</c:v>
                </c:pt>
                <c:pt idx="313">
                  <c:v>-20.092371137580542</c:v>
                </c:pt>
                <c:pt idx="314">
                  <c:v>-20.114309105047447</c:v>
                </c:pt>
                <c:pt idx="315">
                  <c:v>-20.136215241606635</c:v>
                </c:pt>
                <c:pt idx="316">
                  <c:v>-20.158089351777562</c:v>
                </c:pt>
                <c:pt idx="317">
                  <c:v>-20.179931247699677</c:v>
                </c:pt>
                <c:pt idx="318">
                  <c:v>-20.201740748928415</c:v>
                </c:pt>
                <c:pt idx="319">
                  <c:v>-20.223517682236988</c:v>
                </c:pt>
                <c:pt idx="320">
                  <c:v>-20.24526188142362</c:v>
                </c:pt>
                <c:pt idx="321">
                  <c:v>-20.26697318712413</c:v>
                </c:pt>
                <c:pt idx="322">
                  <c:v>-20.28865144662976</c:v>
                </c:pt>
                <c:pt idx="323">
                  <c:v>-20.310296513709915</c:v>
                </c:pt>
                <c:pt idx="324">
                  <c:v>-20.331908248439895</c:v>
                </c:pt>
                <c:pt idx="325">
                  <c:v>-20.353486517033247</c:v>
                </c:pt>
                <c:pt idx="326">
                  <c:v>-20.375031191678758</c:v>
                </c:pt>
                <c:pt idx="327">
                  <c:v>-20.39654215038189</c:v>
                </c:pt>
                <c:pt idx="328">
                  <c:v>-20.418019276810494</c:v>
                </c:pt>
                <c:pt idx="329">
                  <c:v>-20.439462460144714</c:v>
                </c:pt>
                <c:pt idx="330">
                  <c:v>-20.46087159493101</c:v>
                </c:pt>
                <c:pt idx="331">
                  <c:v>-20.48224658094</c:v>
                </c:pt>
                <c:pt idx="332">
                  <c:v>-20.503587323028242</c:v>
                </c:pt>
                <c:pt idx="333">
                  <c:v>-20.524893731003665</c:v>
                </c:pt>
                <c:pt idx="334">
                  <c:v>-20.546165719494589</c:v>
                </c:pt>
                <c:pt idx="335">
                  <c:v>-20.567403207822302</c:v>
                </c:pt>
                <c:pt idx="336">
                  <c:v>-20.58860611987695</c:v>
                </c:pt>
                <c:pt idx="337">
                  <c:v>-20.609774383996786</c:v>
                </c:pt>
                <c:pt idx="338">
                  <c:v>-20.630907932850615</c:v>
                </c:pt>
                <c:pt idx="339">
                  <c:v>-20.652006703323277</c:v>
                </c:pt>
                <c:pt idx="340">
                  <c:v>-20.673070636404244</c:v>
                </c:pt>
                <c:pt idx="341">
                  <c:v>-20.694099677079084</c:v>
                </c:pt>
                <c:pt idx="342">
                  <c:v>-20.715093774223799</c:v>
                </c:pt>
                <c:pt idx="343">
                  <c:v>-20.736052880501909</c:v>
                </c:pt>
                <c:pt idx="344">
                  <c:v>-20.756976952264267</c:v>
                </c:pt>
                <c:pt idx="345">
                  <c:v>-20.777865949451403</c:v>
                </c:pt>
                <c:pt idx="346">
                  <c:v>-20.798719835498556</c:v>
                </c:pt>
                <c:pt idx="347">
                  <c:v>-20.819538577242955</c:v>
                </c:pt>
                <c:pt idx="348">
                  <c:v>-20.840322144833721</c:v>
                </c:pt>
                <c:pt idx="349">
                  <c:v>-20.861070511643941</c:v>
                </c:pt>
                <c:pt idx="350">
                  <c:v>-20.881783654185075</c:v>
                </c:pt>
                <c:pt idx="351">
                  <c:v>-20.902461552023585</c:v>
                </c:pt>
                <c:pt idx="352">
                  <c:v>-20.923104187699636</c:v>
                </c:pt>
                <c:pt idx="353">
                  <c:v>-20.943711546647922</c:v>
                </c:pt>
                <c:pt idx="354">
                  <c:v>-20.964283617120554</c:v>
                </c:pt>
                <c:pt idx="355">
                  <c:v>-20.984820390111828</c:v>
                </c:pt>
                <c:pt idx="356">
                  <c:v>-21.005321859284983</c:v>
                </c:pt>
                <c:pt idx="357">
                  <c:v>-21.025788020900777</c:v>
                </c:pt>
                <c:pt idx="358">
                  <c:v>-21.046218873747911</c:v>
                </c:pt>
                <c:pt idx="359">
                  <c:v>-21.066614419075197</c:v>
                </c:pt>
                <c:pt idx="360">
                  <c:v>-21.086974660525428</c:v>
                </c:pt>
                <c:pt idx="361">
                  <c:v>-21.107299604070914</c:v>
                </c:pt>
                <c:pt idx="362">
                  <c:v>-21.127589257950707</c:v>
                </c:pt>
                <c:pt idx="363">
                  <c:v>-21.147843632609316</c:v>
                </c:pt>
                <c:pt idx="364">
                  <c:v>-21.168062740637019</c:v>
                </c:pt>
                <c:pt idx="365">
                  <c:v>-21.188246596711618</c:v>
                </c:pt>
                <c:pt idx="366">
                  <c:v>-21.208395217541728</c:v>
                </c:pt>
                <c:pt idx="367">
                  <c:v>-21.228508621811422</c:v>
                </c:pt>
                <c:pt idx="368">
                  <c:v>-21.248586830126243</c:v>
                </c:pt>
                <c:pt idx="369">
                  <c:v>-21.268629864960662</c:v>
                </c:pt>
                <c:pt idx="370">
                  <c:v>-21.288637750606693</c:v>
                </c:pt>
                <c:pt idx="371">
                  <c:v>-21.308610513123902</c:v>
                </c:pt>
                <c:pt idx="372">
                  <c:v>-21.328548180290596</c:v>
                </c:pt>
                <c:pt idx="373">
                  <c:v>-21.348450781556267</c:v>
                </c:pt>
                <c:pt idx="374">
                  <c:v>-21.368318347995142</c:v>
                </c:pt>
                <c:pt idx="375">
                  <c:v>-21.388150912260954</c:v>
                </c:pt>
                <c:pt idx="376">
                  <c:v>-21.407948508542756</c:v>
                </c:pt>
                <c:pt idx="377">
                  <c:v>-21.427711172521899</c:v>
                </c:pt>
                <c:pt idx="378">
                  <c:v>-21.447438941330002</c:v>
                </c:pt>
                <c:pt idx="379">
                  <c:v>-21.467131853507979</c:v>
                </c:pt>
                <c:pt idx="380">
                  <c:v>-21.486789948966077</c:v>
                </c:pt>
                <c:pt idx="381">
                  <c:v>-21.506413268944897</c:v>
                </c:pt>
                <c:pt idx="382">
                  <c:v>-21.52600185597732</c:v>
                </c:pt>
                <c:pt idx="383">
                  <c:v>-21.545555753851442</c:v>
                </c:pt>
                <c:pt idx="384">
                  <c:v>-21.565075007574343</c:v>
                </c:pt>
                <c:pt idx="385">
                  <c:v>-21.58455966333679</c:v>
                </c:pt>
                <c:pt idx="386">
                  <c:v>-21.604009768478743</c:v>
                </c:pt>
                <c:pt idx="387">
                  <c:v>-21.62342537145577</c:v>
                </c:pt>
                <c:pt idx="388">
                  <c:v>-21.642806521806218</c:v>
                </c:pt>
                <c:pt idx="389">
                  <c:v>-21.662153270119209</c:v>
                </c:pt>
                <c:pt idx="390">
                  <c:v>-21.681465668003412</c:v>
                </c:pt>
                <c:pt idx="391">
                  <c:v>-21.700743768056551</c:v>
                </c:pt>
                <c:pt idx="392">
                  <c:v>-21.719987623835713</c:v>
                </c:pt>
                <c:pt idx="393">
                  <c:v>-21.739197289828262</c:v>
                </c:pt>
                <c:pt idx="394">
                  <c:v>-21.758372821423553</c:v>
                </c:pt>
                <c:pt idx="395">
                  <c:v>-21.777514274885313</c:v>
                </c:pt>
                <c:pt idx="396">
                  <c:v>-21.796621707324654</c:v>
                </c:pt>
                <c:pt idx="397">
                  <c:v>-21.815695176673756</c:v>
                </c:pt>
                <c:pt idx="398">
                  <c:v>-21.834734741660181</c:v>
                </c:pt>
                <c:pt idx="399">
                  <c:v>-21.853740461781829</c:v>
                </c:pt>
                <c:pt idx="400">
                  <c:v>-21.872712397282463</c:v>
                </c:pt>
                <c:pt idx="401">
                  <c:v>-21.891650609127801</c:v>
                </c:pt>
                <c:pt idx="402">
                  <c:v>-21.910555158982284</c:v>
                </c:pt>
                <c:pt idx="403">
                  <c:v>-21.929426109186299</c:v>
                </c:pt>
                <c:pt idx="404">
                  <c:v>-21.948263522733967</c:v>
                </c:pt>
                <c:pt idx="405">
                  <c:v>-21.967067463251531</c:v>
                </c:pt>
                <c:pt idx="406">
                  <c:v>-21.985837994976151</c:v>
                </c:pt>
                <c:pt idx="407">
                  <c:v>-22.004575182735337</c:v>
                </c:pt>
                <c:pt idx="408">
                  <c:v>-22.02327909192676</c:v>
                </c:pt>
                <c:pt idx="409">
                  <c:v>-22.041949788498627</c:v>
                </c:pt>
                <c:pt idx="410">
                  <c:v>-22.060587338930468</c:v>
                </c:pt>
                <c:pt idx="411">
                  <c:v>-22.079191810214425</c:v>
                </c:pt>
                <c:pt idx="412">
                  <c:v>-22.097763269836996</c:v>
                </c:pt>
                <c:pt idx="413">
                  <c:v>-22.116301785761138</c:v>
                </c:pt>
                <c:pt idx="414">
                  <c:v>-22.134807426408916</c:v>
                </c:pt>
                <c:pt idx="415">
                  <c:v>-22.153280260644461</c:v>
                </c:pt>
                <c:pt idx="416">
                  <c:v>-22.171720357757444</c:v>
                </c:pt>
                <c:pt idx="417">
                  <c:v>-22.190127787446791</c:v>
                </c:pt>
                <c:pt idx="418">
                  <c:v>-22.208502619804978</c:v>
                </c:pt>
                <c:pt idx="419">
                  <c:v>-22.226844925302526</c:v>
                </c:pt>
                <c:pt idx="420">
                  <c:v>-22.24515477477301</c:v>
                </c:pt>
                <c:pt idx="421">
                  <c:v>-22.263432239398334</c:v>
                </c:pt>
                <c:pt idx="422">
                  <c:v>-22.281677390694373</c:v>
                </c:pt>
                <c:pt idx="423">
                  <c:v>-22.299890300497026</c:v>
                </c:pt>
                <c:pt idx="424">
                  <c:v>-22.318071040948499</c:v>
                </c:pt>
                <c:pt idx="425">
                  <c:v>-22.336219684484007</c:v>
                </c:pt>
                <c:pt idx="426">
                  <c:v>-22.354336303818751</c:v>
                </c:pt>
                <c:pt idx="427">
                  <c:v>-22.372420971935213</c:v>
                </c:pt>
                <c:pt idx="428">
                  <c:v>-22.390473762070755</c:v>
                </c:pt>
                <c:pt idx="429">
                  <c:v>-22.408494747705532</c:v>
                </c:pt>
                <c:pt idx="430">
                  <c:v>-22.426484002550694</c:v>
                </c:pt>
                <c:pt idx="431">
                  <c:v>-22.444441600536837</c:v>
                </c:pt>
                <c:pt idx="432">
                  <c:v>-22.462367615802769</c:v>
                </c:pt>
                <c:pt idx="433">
                  <c:v>-22.480262122684547</c:v>
                </c:pt>
                <c:pt idx="434">
                  <c:v>-22.498125195704763</c:v>
                </c:pt>
                <c:pt idx="435">
                  <c:v>-22.515956909562085</c:v>
                </c:pt>
                <c:pt idx="436">
                  <c:v>-22.533757339121081</c:v>
                </c:pt>
                <c:pt idx="437">
                  <c:v>-22.551526559402237</c:v>
                </c:pt>
                <c:pt idx="438">
                  <c:v>-22.569264645572265</c:v>
                </c:pt>
                <c:pt idx="439">
                  <c:v>-22.586971672934656</c:v>
                </c:pt>
                <c:pt idx="440">
                  <c:v>-22.604647716920383</c:v>
                </c:pt>
                <c:pt idx="441">
                  <c:v>-22.622292853078907</c:v>
                </c:pt>
                <c:pt idx="442">
                  <c:v>-22.639907157069409</c:v>
                </c:pt>
                <c:pt idx="443">
                  <c:v>-22.657490704652137</c:v>
                </c:pt>
                <c:pt idx="444">
                  <c:v>-22.67504357168011</c:v>
                </c:pt>
                <c:pt idx="445">
                  <c:v>-22.692565834090878</c:v>
                </c:pt>
                <c:pt idx="446">
                  <c:v>-22.710057567898588</c:v>
                </c:pt>
                <c:pt idx="447">
                  <c:v>-22.727518849186225</c:v>
                </c:pt>
                <c:pt idx="448">
                  <c:v>-22.744949754097981</c:v>
                </c:pt>
                <c:pt idx="449">
                  <c:v>-22.762350358831892</c:v>
                </c:pt>
                <c:pt idx="450">
                  <c:v>-22.779720739632626</c:v>
                </c:pt>
                <c:pt idx="451">
                  <c:v>-22.797060972784429</c:v>
                </c:pt>
                <c:pt idx="452">
                  <c:v>-22.814371134604272</c:v>
                </c:pt>
                <c:pt idx="453">
                  <c:v>-22.831651301435155</c:v>
                </c:pt>
                <c:pt idx="454">
                  <c:v>-22.848901549639589</c:v>
                </c:pt>
                <c:pt idx="455">
                  <c:v>-22.866121955593229</c:v>
                </c:pt>
                <c:pt idx="456">
                  <c:v>-22.883312595678674</c:v>
                </c:pt>
                <c:pt idx="457">
                  <c:v>-22.900473546279414</c:v>
                </c:pt>
                <c:pt idx="458">
                  <c:v>-22.917604883773933</c:v>
                </c:pt>
                <c:pt idx="459">
                  <c:v>-22.934706684529964</c:v>
                </c:pt>
                <c:pt idx="460">
                  <c:v>-22.951779024898869</c:v>
                </c:pt>
                <c:pt idx="461">
                  <c:v>-22.968821981210223</c:v>
                </c:pt>
                <c:pt idx="462">
                  <c:v>-22.985835629766427</c:v>
                </c:pt>
                <c:pt idx="463">
                  <c:v>-23.002820046837588</c:v>
                </c:pt>
                <c:pt idx="464">
                  <c:v>-23.019775308656399</c:v>
                </c:pt>
                <c:pt idx="465">
                  <c:v>-23.036701491413254</c:v>
                </c:pt>
                <c:pt idx="466">
                  <c:v>-23.053598671251429</c:v>
                </c:pt>
                <c:pt idx="467">
                  <c:v>-23.070466924262437</c:v>
                </c:pt>
                <c:pt idx="468">
                  <c:v>-23.087306326481425</c:v>
                </c:pt>
                <c:pt idx="469">
                  <c:v>-23.104116953882766</c:v>
                </c:pt>
                <c:pt idx="470">
                  <c:v>-23.120898882375741</c:v>
                </c:pt>
                <c:pt idx="471">
                  <c:v>-23.13765218780031</c:v>
                </c:pt>
                <c:pt idx="472">
                  <c:v>-23.154376945923051</c:v>
                </c:pt>
                <c:pt idx="473">
                  <c:v>-23.171073232433109</c:v>
                </c:pt>
                <c:pt idx="474">
                  <c:v>-23.187741122938373</c:v>
                </c:pt>
                <c:pt idx="475">
                  <c:v>-23.204380692961646</c:v>
                </c:pt>
                <c:pt idx="476">
                  <c:v>-23.220992017937</c:v>
                </c:pt>
                <c:pt idx="477">
                  <c:v>-23.237575173206171</c:v>
                </c:pt>
                <c:pt idx="478">
                  <c:v>-23.254130234015076</c:v>
                </c:pt>
                <c:pt idx="479">
                  <c:v>-23.270657275510427</c:v>
                </c:pt>
                <c:pt idx="480">
                  <c:v>-23.287156372736423</c:v>
                </c:pt>
                <c:pt idx="481">
                  <c:v>-23.303627600631547</c:v>
                </c:pt>
                <c:pt idx="482">
                  <c:v>-23.320071034025446</c:v>
                </c:pt>
                <c:pt idx="483">
                  <c:v>-23.336486747635877</c:v>
                </c:pt>
                <c:pt idx="484">
                  <c:v>-23.352874816065778</c:v>
                </c:pt>
                <c:pt idx="485">
                  <c:v>-23.36923531380037</c:v>
                </c:pt>
                <c:pt idx="486">
                  <c:v>-23.38556831520442</c:v>
                </c:pt>
                <c:pt idx="487">
                  <c:v>-23.401873894519461</c:v>
                </c:pt>
                <c:pt idx="488">
                  <c:v>-23.418152125861202</c:v>
                </c:pt>
                <c:pt idx="489">
                  <c:v>-23.434403083216967</c:v>
                </c:pt>
                <c:pt idx="490">
                  <c:v>-23.450626840443192</c:v>
                </c:pt>
                <c:pt idx="491">
                  <c:v>-23.466823471263037</c:v>
                </c:pt>
                <c:pt idx="492">
                  <c:v>-23.482993049264003</c:v>
                </c:pt>
                <c:pt idx="493">
                  <c:v>-23.499135647895709</c:v>
                </c:pt>
                <c:pt idx="494">
                  <c:v>-23.515251340467632</c:v>
                </c:pt>
                <c:pt idx="495">
                  <c:v>-23.531340200147014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68-4B22-9F94-2EE571A35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798960"/>
        <c:axId val="376454304"/>
      </c:scatterChart>
      <c:valAx>
        <c:axId val="194802704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12700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2805877826415102"/>
              <c:y val="0.90390168518654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94803952"/>
        <c:crossesAt val="-50"/>
        <c:crossBetween val="midCat"/>
      </c:valAx>
      <c:valAx>
        <c:axId val="194803952"/>
        <c:scaling>
          <c:orientation val="minMax"/>
          <c:min val="-50"/>
        </c:scaling>
        <c:delete val="0"/>
        <c:axPos val="l"/>
        <c:majorGridlines>
          <c:spPr>
            <a:ln w="158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リターンロス　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94802704"/>
        <c:crossesAt val="0.1"/>
        <c:crossBetween val="midCat"/>
        <c:majorUnit val="10"/>
      </c:valAx>
      <c:valAx>
        <c:axId val="376454304"/>
        <c:scaling>
          <c:orientation val="minMax"/>
          <c:min val="-5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減衰量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94798960"/>
        <c:crosses val="max"/>
        <c:crossBetween val="midCat"/>
      </c:valAx>
      <c:valAx>
        <c:axId val="194798960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6454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54606723308878"/>
          <c:y val="0.37792332033262199"/>
          <c:w val="0.25229652169132133"/>
          <c:h val="0.160498197071160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altLang="en-US" sz="105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en-US" altLang="ja-JP" sz="105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14628603391389097"/>
          <c:y val="0.5869276325144732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732713920228242"/>
          <c:y val="5.4431528577769436E-2"/>
          <c:w val="0.71739252279894572"/>
          <c:h val="0.78479838288709225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演算部!$AR$33:$AR$529</c:f>
              <c:numCache>
                <c:formatCode>General</c:formatCode>
                <c:ptCount val="497"/>
                <c:pt idx="0">
                  <c:v>-3.1963550256543113E-3</c:v>
                </c:pt>
                <c:pt idx="1">
                  <c:v>-4.5595306872138214E-3</c:v>
                </c:pt>
                <c:pt idx="2">
                  <c:v>-6.1367390838461527E-3</c:v>
                </c:pt>
                <c:pt idx="3">
                  <c:v>-7.9113252283644474E-3</c:v>
                </c:pt>
                <c:pt idx="4">
                  <c:v>-9.8642693528779562E-3</c:v>
                </c:pt>
                <c:pt idx="5">
                  <c:v>-1.1974274071982038E-2</c:v>
                </c:pt>
                <c:pt idx="6">
                  <c:v>-1.4217865014365385E-2</c:v>
                </c:pt>
                <c:pt idx="7">
                  <c:v>-1.6569505770798069E-2</c:v>
                </c:pt>
                <c:pt idx="8">
                  <c:v>-1.900172820157605E-2</c:v>
                </c:pt>
                <c:pt idx="9">
                  <c:v>-2.1485279376631229E-2</c:v>
                </c:pt>
                <c:pt idx="10">
                  <c:v>-2.3989286692351584E-2</c:v>
                </c:pt>
                <c:pt idx="11">
                  <c:v>-2.6481443026755133E-2</c:v>
                </c:pt>
                <c:pt idx="12">
                  <c:v>-2.8928214166475102E-2</c:v>
                </c:pt>
                <c:pt idx="13">
                  <c:v>-3.1295071172730192E-2</c:v>
                </c:pt>
                <c:pt idx="14">
                  <c:v>-3.3546750858561875E-2</c:v>
                </c:pt>
                <c:pt idx="15">
                  <c:v>-3.5647548136421452E-2</c:v>
                </c:pt>
                <c:pt idx="16">
                  <c:v>-3.7561644675542696E-2</c:v>
                </c:pt>
                <c:pt idx="17">
                  <c:v>-3.9253479096022635E-2</c:v>
                </c:pt>
                <c:pt idx="18">
                  <c:v>-4.0688164836262045E-2</c:v>
                </c:pt>
                <c:pt idx="19">
                  <c:v>-4.1831962879322608E-2</c:v>
                </c:pt>
                <c:pt idx="20">
                  <c:v>-4.265281773098778E-2</c:v>
                </c:pt>
                <c:pt idx="21">
                  <c:v>-4.3120966428244589E-2</c:v>
                </c:pt>
                <c:pt idx="22">
                  <c:v>-4.3209631943989482E-2</c:v>
                </c:pt>
                <c:pt idx="23">
                  <c:v>-4.2895814165311193E-2</c:v>
                </c:pt>
                <c:pt idx="24">
                  <c:v>-4.2161193682392246E-2</c:v>
                </c:pt>
                <c:pt idx="25">
                  <c:v>-4.099316595537017E-2</c:v>
                </c:pt>
                <c:pt idx="26">
                  <c:v>-3.9386026047046635E-2</c:v>
                </c:pt>
                <c:pt idx="27">
                  <c:v>-3.734232703349686E-2</c:v>
                </c:pt>
                <c:pt idx="28">
                  <c:v>-3.4874438434870376E-2</c:v>
                </c:pt>
                <c:pt idx="29">
                  <c:v>-3.2006334531639043E-2</c:v>
                </c:pt>
                <c:pt idx="30">
                  <c:v>-2.8775646206865135E-2</c:v>
                </c:pt>
                <c:pt idx="31">
                  <c:v>-2.5236013906277707E-2</c:v>
                </c:pt>
                <c:pt idx="32">
                  <c:v>-2.1459783303987848E-2</c:v>
                </c:pt>
                <c:pt idx="33">
                  <c:v>-1.7541089096142964E-2</c:v>
                </c:pt>
                <c:pt idx="34">
                  <c:v>-1.3599375708738008E-2</c:v>
                </c:pt>
                <c:pt idx="35">
                  <c:v>-9.7834061497306148E-3</c:v>
                </c:pt>
                <c:pt idx="36">
                  <c:v>-6.2758111276041322E-3</c:v>
                </c:pt>
                <c:pt idx="37">
                  <c:v>-3.2982290275931111E-3</c:v>
                </c:pt>
                <c:pt idx="38">
                  <c:v>-1.1170822146563458E-3</c:v>
                </c:pt>
                <c:pt idx="39">
                  <c:v>-5.0024885034868445E-5</c:v>
                </c:pt>
                <c:pt idx="40">
                  <c:v>-4.7308035754650945E-4</c:v>
                </c:pt>
                <c:pt idx="41">
                  <c:v>-2.8284588558801448E-3</c:v>
                </c:pt>
                <c:pt idx="42">
                  <c:v>-7.6330075943545871E-3</c:v>
                </c:pt>
                <c:pt idx="43">
                  <c:v>-1.5487190074218733E-2</c:v>
                </c:pt>
                <c:pt idx="44">
                  <c:v>-2.7084417505870099E-2</c:v>
                </c:pt>
                <c:pt idx="45">
                  <c:v>-4.3220459062885005E-2</c:v>
                </c:pt>
                <c:pt idx="46">
                  <c:v>-6.4802537146809391E-2</c:v>
                </c:pt>
                <c:pt idx="47">
                  <c:v>-9.2857569068685933E-2</c:v>
                </c:pt>
                <c:pt idx="48">
                  <c:v>-0.12853885136968507</c:v>
                </c:pt>
                <c:pt idx="49">
                  <c:v>-0.17313030703087526</c:v>
                </c:pt>
                <c:pt idx="50">
                  <c:v>-0.22804724672113846</c:v>
                </c:pt>
                <c:pt idx="51">
                  <c:v>-0.29483246070416397</c:v>
                </c:pt>
                <c:pt idx="52">
                  <c:v>-0.37514639670895417</c:v>
                </c:pt>
                <c:pt idx="53">
                  <c:v>-0.47075023906694813</c:v>
                </c:pt>
                <c:pt idx="54">
                  <c:v>-0.58348093796071998</c:v>
                </c:pt>
                <c:pt idx="55">
                  <c:v>-0.71521769060138951</c:v>
                </c:pt>
                <c:pt idx="56">
                  <c:v>-0.86784007234443816</c:v>
                </c:pt>
                <c:pt idx="57">
                  <c:v>-1.0431789378488308</c:v>
                </c:pt>
                <c:pt idx="58">
                  <c:v>-1.2429622847784476</c:v>
                </c:pt>
                <c:pt idx="59">
                  <c:v>-1.4687593539527768</c:v>
                </c:pt>
                <c:pt idx="60">
                  <c:v>-1.7219271343624301</c:v>
                </c:pt>
                <c:pt idx="61">
                  <c:v>-1.8172140027568462</c:v>
                </c:pt>
                <c:pt idx="62">
                  <c:v>-2.3144745796121917</c:v>
                </c:pt>
                <c:pt idx="63">
                  <c:v>-2.6551510707533117</c:v>
                </c:pt>
                <c:pt idx="64">
                  <c:v>-3.025771099927784</c:v>
                </c:pt>
                <c:pt idx="65">
                  <c:v>-3.4262151277031889</c:v>
                </c:pt>
                <c:pt idx="66">
                  <c:v>-3.8561007847662854</c:v>
                </c:pt>
                <c:pt idx="67">
                  <c:v>-4.3148317615930623</c:v>
                </c:pt>
                <c:pt idx="68">
                  <c:v>-4.801657223714491</c:v>
                </c:pt>
                <c:pt idx="69">
                  <c:v>-5.3157373395010845</c:v>
                </c:pt>
                <c:pt idx="70">
                  <c:v>-5.8562107190103641</c:v>
                </c:pt>
                <c:pt idx="71">
                  <c:v>-6.422260311203468</c:v>
                </c:pt>
                <c:pt idx="72">
                  <c:v>-7.0131753962120582</c:v>
                </c:pt>
                <c:pt idx="73">
                  <c:v>-7.6284085344918466</c:v>
                </c:pt>
                <c:pt idx="74">
                  <c:v>-8.2676275316062391</c:v>
                </c:pt>
                <c:pt idx="75">
                  <c:v>-8.9307635495860325</c:v>
                </c:pt>
                <c:pt idx="76">
                  <c:v>-9.618057419997033</c:v>
                </c:pt>
                <c:pt idx="77">
                  <c:v>-10.330107032125547</c:v>
                </c:pt>
                <c:pt idx="78">
                  <c:v>-11.067919478553719</c:v>
                </c:pt>
                <c:pt idx="79">
                  <c:v>-11.832972585408385</c:v>
                </c:pt>
                <c:pt idx="80">
                  <c:v>-12.62729173844852</c:v>
                </c:pt>
                <c:pt idx="81">
                  <c:v>-13.453549828483373</c:v>
                </c:pt>
                <c:pt idx="82">
                  <c:v>-14.315201121329778</c:v>
                </c:pt>
                <c:pt idx="83">
                  <c:v>-15.216664626512681</c:v>
                </c:pt>
                <c:pt idx="84">
                  <c:v>-16.163580332525804</c:v>
                </c:pt>
                <c:pt idx="85">
                  <c:v>-17.163174733219819</c:v>
                </c:pt>
                <c:pt idx="86">
                  <c:v>-18.224794628701488</c:v>
                </c:pt>
                <c:pt idx="87">
                  <c:v>-19.360708665874689</c:v>
                </c:pt>
                <c:pt idx="88">
                  <c:v>-20.587352143053881</c:v>
                </c:pt>
                <c:pt idx="89">
                  <c:v>-21.927341656899696</c:v>
                </c:pt>
                <c:pt idx="90">
                  <c:v>-23.412907104883367</c:v>
                </c:pt>
                <c:pt idx="91">
                  <c:v>-25.09212985919007</c:v>
                </c:pt>
                <c:pt idx="92">
                  <c:v>-27.041280406847381</c:v>
                </c:pt>
                <c:pt idx="93">
                  <c:v>-29.392182355027984</c:v>
                </c:pt>
                <c:pt idx="94">
                  <c:v>-32.403855978866844</c:v>
                </c:pt>
                <c:pt idx="95">
                  <c:v>-36.707767436467535</c:v>
                </c:pt>
                <c:pt idx="96">
                  <c:v>-44.770636432407109</c:v>
                </c:pt>
                <c:pt idx="97">
                  <c:v>-51.839015116035618</c:v>
                </c:pt>
                <c:pt idx="98">
                  <c:v>-39.642839849705076</c:v>
                </c:pt>
                <c:pt idx="99">
                  <c:v>-34.973503820547037</c:v>
                </c:pt>
                <c:pt idx="100">
                  <c:v>-32.097836422977736</c:v>
                </c:pt>
                <c:pt idx="101">
                  <c:v>-30.048733654785114</c:v>
                </c:pt>
                <c:pt idx="102">
                  <c:v>-28.476529420556655</c:v>
                </c:pt>
                <c:pt idx="103">
                  <c:v>-27.214633684781219</c:v>
                </c:pt>
                <c:pt idx="104">
                  <c:v>-26.170540897349355</c:v>
                </c:pt>
                <c:pt idx="105">
                  <c:v>-25.287531564191461</c:v>
                </c:pt>
                <c:pt idx="106">
                  <c:v>-24.528312777892204</c:v>
                </c:pt>
                <c:pt idx="107">
                  <c:v>-23.867055454937706</c:v>
                </c:pt>
                <c:pt idx="108">
                  <c:v>-23.285134753335015</c:v>
                </c:pt>
                <c:pt idx="109">
                  <c:v>-22.768681733333022</c:v>
                </c:pt>
                <c:pt idx="110">
                  <c:v>-22.307094040082823</c:v>
                </c:pt>
                <c:pt idx="111">
                  <c:v>-21.892087376910073</c:v>
                </c:pt>
                <c:pt idx="112">
                  <c:v>-21.517067988390522</c:v>
                </c:pt>
                <c:pt idx="113">
                  <c:v>-21.176704004204087</c:v>
                </c:pt>
                <c:pt idx="114">
                  <c:v>-20.866624504100528</c:v>
                </c:pt>
                <c:pt idx="115">
                  <c:v>-20.583203193287694</c:v>
                </c:pt>
                <c:pt idx="116">
                  <c:v>-20.323399654933088</c:v>
                </c:pt>
                <c:pt idx="117">
                  <c:v>-20.084640716529137</c:v>
                </c:pt>
                <c:pt idx="118">
                  <c:v>-19.86473035056515</c:v>
                </c:pt>
                <c:pt idx="119">
                  <c:v>-19.661780251663103</c:v>
                </c:pt>
                <c:pt idx="120">
                  <c:v>-19.474155646708926</c:v>
                </c:pt>
                <c:pt idx="121">
                  <c:v>-19.300432496542353</c:v>
                </c:pt>
                <c:pt idx="122">
                  <c:v>-19.13936333258598</c:v>
                </c:pt>
                <c:pt idx="123">
                  <c:v>-18.989849719997284</c:v>
                </c:pt>
                <c:pt idx="124">
                  <c:v>-18.850919863655328</c:v>
                </c:pt>
                <c:pt idx="125">
                  <c:v>-18.72171024694827</c:v>
                </c:pt>
                <c:pt idx="126">
                  <c:v>-18.601450463150236</c:v>
                </c:pt>
                <c:pt idx="127">
                  <c:v>-18.489450596542007</c:v>
                </c:pt>
                <c:pt idx="128">
                  <c:v>-18.385090656522205</c:v>
                </c:pt>
                <c:pt idx="129">
                  <c:v>-18.287811677290509</c:v>
                </c:pt>
                <c:pt idx="130">
                  <c:v>-18.19710817835179</c:v>
                </c:pt>
                <c:pt idx="131">
                  <c:v>-18.112521744191174</c:v>
                </c:pt>
                <c:pt idx="132">
                  <c:v>-18.033635530067471</c:v>
                </c:pt>
                <c:pt idx="133">
                  <c:v>-17.960069538610963</c:v>
                </c:pt>
                <c:pt idx="134">
                  <c:v>-17.89147654144865</c:v>
                </c:pt>
                <c:pt idx="135">
                  <c:v>-17.827538543367112</c:v>
                </c:pt>
                <c:pt idx="136">
                  <c:v>-17.767963705010374</c:v>
                </c:pt>
                <c:pt idx="137">
                  <c:v>-17.712483654882707</c:v>
                </c:pt>
                <c:pt idx="138">
                  <c:v>-17.660851133303332</c:v>
                </c:pt>
                <c:pt idx="139">
                  <c:v>-17.612837920564619</c:v>
                </c:pt>
                <c:pt idx="140">
                  <c:v>-17.568233009355897</c:v>
                </c:pt>
                <c:pt idx="141">
                  <c:v>-17.526840987898836</c:v>
                </c:pt>
                <c:pt idx="142">
                  <c:v>-17.488480605485506</c:v>
                </c:pt>
                <c:pt idx="143">
                  <c:v>-17.45298349643874</c:v>
                </c:pt>
                <c:pt idx="144">
                  <c:v>-17.420193042103836</c:v>
                </c:pt>
                <c:pt idx="145">
                  <c:v>-17.389963353469284</c:v>
                </c:pt>
                <c:pt idx="146">
                  <c:v>-17.362158359512915</c:v>
                </c:pt>
                <c:pt idx="147">
                  <c:v>-17.336650988467579</c:v>
                </c:pt>
                <c:pt idx="148">
                  <c:v>-17.313322430967503</c:v>
                </c:pt>
                <c:pt idx="149">
                  <c:v>-17.292061475530957</c:v>
                </c:pt>
                <c:pt idx="150">
                  <c:v>-17.272763908102551</c:v>
                </c:pt>
                <c:pt idx="151">
                  <c:v>-17.255331968457998</c:v>
                </c:pt>
                <c:pt idx="152">
                  <c:v>-17.239673857195772</c:v>
                </c:pt>
                <c:pt idx="153">
                  <c:v>-17.22570328782956</c:v>
                </c:pt>
                <c:pt idx="154">
                  <c:v>-17.213339079173863</c:v>
                </c:pt>
                <c:pt idx="155">
                  <c:v>-17.202504783799053</c:v>
                </c:pt>
                <c:pt idx="156">
                  <c:v>-17.193128348837398</c:v>
                </c:pt>
                <c:pt idx="157">
                  <c:v>-17.185141805858166</c:v>
                </c:pt>
                <c:pt idx="158">
                  <c:v>-17.178480986909996</c:v>
                </c:pt>
                <c:pt idx="159">
                  <c:v>-17.173085264158644</c:v>
                </c:pt>
                <c:pt idx="160">
                  <c:v>-17.168897310836726</c:v>
                </c:pt>
                <c:pt idx="161">
                  <c:v>-17.165862881473824</c:v>
                </c:pt>
                <c:pt idx="162">
                  <c:v>-17.163930609596278</c:v>
                </c:pt>
                <c:pt idx="163">
                  <c:v>-17.163051821279904</c:v>
                </c:pt>
                <c:pt idx="164">
                  <c:v>-17.163180363109337</c:v>
                </c:pt>
                <c:pt idx="165">
                  <c:v>-17.164272443248329</c:v>
                </c:pt>
                <c:pt idx="166">
                  <c:v>-17.166286484458077</c:v>
                </c:pt>
                <c:pt idx="167">
                  <c:v>-17.169182988018289</c:v>
                </c:pt>
                <c:pt idx="168">
                  <c:v>-17.172924407610061</c:v>
                </c:pt>
                <c:pt idx="169">
                  <c:v>-17.177475032311985</c:v>
                </c:pt>
                <c:pt idx="170">
                  <c:v>-17.182800877943613</c:v>
                </c:pt>
                <c:pt idx="171">
                  <c:v>-17.188869586063561</c:v>
                </c:pt>
                <c:pt idx="172">
                  <c:v>-17.195650329995161</c:v>
                </c:pt>
                <c:pt idx="173">
                  <c:v>-17.203113727311099</c:v>
                </c:pt>
                <c:pt idx="174">
                  <c:v>-17.211231758260954</c:v>
                </c:pt>
                <c:pt idx="175">
                  <c:v>-17.219977689672554</c:v>
                </c:pt>
                <c:pt idx="176">
                  <c:v>-17.229326003900166</c:v>
                </c:pt>
                <c:pt idx="177">
                  <c:v>-17.239252332430631</c:v>
                </c:pt>
                <c:pt idx="178">
                  <c:v>-17.249733393792702</c:v>
                </c:pt>
                <c:pt idx="179">
                  <c:v>-17.26074693544545</c:v>
                </c:pt>
                <c:pt idx="180">
                  <c:v>-17.272271679349714</c:v>
                </c:pt>
                <c:pt idx="181">
                  <c:v>-17.284287270951374</c:v>
                </c:pt>
                <c:pt idx="182">
                  <c:v>-17.29677423132825</c:v>
                </c:pt>
                <c:pt idx="183">
                  <c:v>-17.309713912272755</c:v>
                </c:pt>
                <c:pt idx="184">
                  <c:v>-17.323088454101352</c:v>
                </c:pt>
                <c:pt idx="185">
                  <c:v>-17.33688074599862</c:v>
                </c:pt>
                <c:pt idx="186">
                  <c:v>-17.35107438871934</c:v>
                </c:pt>
                <c:pt idx="187">
                  <c:v>-17.36565365948583</c:v>
                </c:pt>
                <c:pt idx="188">
                  <c:v>-17.380603478930798</c:v>
                </c:pt>
                <c:pt idx="189">
                  <c:v>-17.39590937994733</c:v>
                </c:pt>
                <c:pt idx="190">
                  <c:v>-17.411557478318596</c:v>
                </c:pt>
                <c:pt idx="191">
                  <c:v>-17.427534445009247</c:v>
                </c:pt>
                <c:pt idx="192">
                  <c:v>-17.443827480009691</c:v>
                </c:pt>
                <c:pt idx="193">
                  <c:v>-17.460424287632272</c:v>
                </c:pt>
                <c:pt idx="194">
                  <c:v>-17.477313053166018</c:v>
                </c:pt>
                <c:pt idx="195">
                  <c:v>-17.494482420803507</c:v>
                </c:pt>
                <c:pt idx="196">
                  <c:v>-17.511921472759376</c:v>
                </c:pt>
                <c:pt idx="197">
                  <c:v>-17.529619709506214</c:v>
                </c:pt>
                <c:pt idx="198">
                  <c:v>-17.547567031058406</c:v>
                </c:pt>
                <c:pt idx="199">
                  <c:v>-17.565753719239815</c:v>
                </c:pt>
                <c:pt idx="200">
                  <c:v>-17.584170420875289</c:v>
                </c:pt>
                <c:pt idx="201">
                  <c:v>-17.602808131850438</c:v>
                </c:pt>
                <c:pt idx="202">
                  <c:v>-17.62165818198774</c:v>
                </c:pt>
                <c:pt idx="203">
                  <c:v>-17.640712220690666</c:v>
                </c:pt>
                <c:pt idx="204">
                  <c:v>-17.659962203310684</c:v>
                </c:pt>
                <c:pt idx="205">
                  <c:v>-17.679400378195144</c:v>
                </c:pt>
                <c:pt idx="206">
                  <c:v>-17.699019274376699</c:v>
                </c:pt>
                <c:pt idx="207">
                  <c:v>-17.71881168986755</c:v>
                </c:pt>
                <c:pt idx="208">
                  <c:v>-17.73877068052423</c:v>
                </c:pt>
                <c:pt idx="209">
                  <c:v>-17.758889549450764</c:v>
                </c:pt>
                <c:pt idx="210">
                  <c:v>-17.77916183691022</c:v>
                </c:pt>
                <c:pt idx="211">
                  <c:v>-17.79958131071643</c:v>
                </c:pt>
                <c:pt idx="212">
                  <c:v>-17.820141957079571</c:v>
                </c:pt>
                <c:pt idx="213">
                  <c:v>-17.840837971880841</c:v>
                </c:pt>
                <c:pt idx="214">
                  <c:v>-17.861663752353028</c:v>
                </c:pt>
                <c:pt idx="215">
                  <c:v>-17.882613889145251</c:v>
                </c:pt>
                <c:pt idx="216">
                  <c:v>-17.903683158751349</c:v>
                </c:pt>
                <c:pt idx="217">
                  <c:v>-17.92486651628279</c:v>
                </c:pt>
                <c:pt idx="218">
                  <c:v>-17.946159088567988</c:v>
                </c:pt>
                <c:pt idx="219">
                  <c:v>-17.967556167561057</c:v>
                </c:pt>
                <c:pt idx="220">
                  <c:v>-17.989053204044076</c:v>
                </c:pt>
                <c:pt idx="221">
                  <c:v>-18.010645801607698</c:v>
                </c:pt>
                <c:pt idx="222">
                  <c:v>-18.032329710896153</c:v>
                </c:pt>
                <c:pt idx="223">
                  <c:v>-18.054100824103013</c:v>
                </c:pt>
                <c:pt idx="224">
                  <c:v>-18.075955169705413</c:v>
                </c:pt>
                <c:pt idx="225">
                  <c:v>-18.097888907424675</c:v>
                </c:pt>
                <c:pt idx="226">
                  <c:v>-18.119898323402225</c:v>
                </c:pt>
                <c:pt idx="227">
                  <c:v>-18.141979825580222</c:v>
                </c:pt>
                <c:pt idx="228">
                  <c:v>-18.16412993927689</c:v>
                </c:pt>
                <c:pt idx="229">
                  <c:v>-18.186345302947181</c:v>
                </c:pt>
                <c:pt idx="230">
                  <c:v>-18.20862266411979</c:v>
                </c:pt>
                <c:pt idx="231">
                  <c:v>-18.2309588755022</c:v>
                </c:pt>
                <c:pt idx="232">
                  <c:v>-18.253350891245628</c:v>
                </c:pt>
                <c:pt idx="233">
                  <c:v>-18.275795763362559</c:v>
                </c:pt>
                <c:pt idx="234">
                  <c:v>-18.298290638289497</c:v>
                </c:pt>
                <c:pt idx="235">
                  <c:v>-18.320832753588338</c:v>
                </c:pt>
                <c:pt idx="236">
                  <c:v>-18.343419434779904</c:v>
                </c:pt>
                <c:pt idx="237">
                  <c:v>-18.366048092303572</c:v>
                </c:pt>
                <c:pt idx="238">
                  <c:v>-18.388716218597253</c:v>
                </c:pt>
                <c:pt idx="239">
                  <c:v>-18.411421385292275</c:v>
                </c:pt>
                <c:pt idx="240">
                  <c:v>-18.434161240518002</c:v>
                </c:pt>
                <c:pt idx="241">
                  <c:v>-18.456933506311206</c:v>
                </c:pt>
                <c:pt idx="242">
                  <c:v>-18.479735976125689</c:v>
                </c:pt>
                <c:pt idx="243">
                  <c:v>-18.502566512437539</c:v>
                </c:pt>
                <c:pt idx="244">
                  <c:v>-18.525423044441975</c:v>
                </c:pt>
                <c:pt idx="245">
                  <c:v>-18.548303565837667</c:v>
                </c:pt>
                <c:pt idx="246">
                  <c:v>-18.571206132694819</c:v>
                </c:pt>
                <c:pt idx="247">
                  <c:v>-18.59412886140337</c:v>
                </c:pt>
                <c:pt idx="248">
                  <c:v>-18.61706992669782</c:v>
                </c:pt>
                <c:pt idx="249">
                  <c:v>-18.640027559755538</c:v>
                </c:pt>
                <c:pt idx="250">
                  <c:v>-18.66300004636533</c:v>
                </c:pt>
                <c:pt idx="251">
                  <c:v>-18.685985725163349</c:v>
                </c:pt>
                <c:pt idx="252">
                  <c:v>-18.708982985933524</c:v>
                </c:pt>
                <c:pt idx="253">
                  <c:v>-18.731990267969817</c:v>
                </c:pt>
                <c:pt idx="254">
                  <c:v>-18.755006058497738</c:v>
                </c:pt>
                <c:pt idx="255">
                  <c:v>-18.778028891152722</c:v>
                </c:pt>
                <c:pt idx="256">
                  <c:v>-18.801057344512941</c:v>
                </c:pt>
                <c:pt idx="257">
                  <c:v>-18.824090040684453</c:v>
                </c:pt>
                <c:pt idx="258">
                  <c:v>-18.847125643936486</c:v>
                </c:pt>
                <c:pt idx="259">
                  <c:v>-18.870162859384866</c:v>
                </c:pt>
                <c:pt idx="260">
                  <c:v>-18.893200431721645</c:v>
                </c:pt>
                <c:pt idx="261">
                  <c:v>-18.916237143989118</c:v>
                </c:pt>
                <c:pt idx="262">
                  <c:v>-18.939271816396431</c:v>
                </c:pt>
                <c:pt idx="263">
                  <c:v>-18.962303305177134</c:v>
                </c:pt>
                <c:pt idx="264">
                  <c:v>-18.985330501486043</c:v>
                </c:pt>
                <c:pt idx="265">
                  <c:v>-19.008352330333906</c:v>
                </c:pt>
                <c:pt idx="266">
                  <c:v>-19.031367749558374</c:v>
                </c:pt>
                <c:pt idx="267">
                  <c:v>-19.054375748829923</c:v>
                </c:pt>
                <c:pt idx="268">
                  <c:v>-19.077375348691302</c:v>
                </c:pt>
                <c:pt idx="269">
                  <c:v>-19.100365599629331</c:v>
                </c:pt>
                <c:pt idx="270">
                  <c:v>-19.123345581177734</c:v>
                </c:pt>
                <c:pt idx="271">
                  <c:v>-19.146314401049857</c:v>
                </c:pt>
                <c:pt idx="272">
                  <c:v>-19.169271194300169</c:v>
                </c:pt>
                <c:pt idx="273">
                  <c:v>-19.192215122513446</c:v>
                </c:pt>
                <c:pt idx="274">
                  <c:v>-19.215145373020594</c:v>
                </c:pt>
                <c:pt idx="275">
                  <c:v>-19.238061158140152</c:v>
                </c:pt>
                <c:pt idx="276">
                  <c:v>-19.260961714444512</c:v>
                </c:pt>
                <c:pt idx="277">
                  <c:v>-19.28384630204993</c:v>
                </c:pt>
                <c:pt idx="278">
                  <c:v>-19.306714203929502</c:v>
                </c:pt>
                <c:pt idx="279">
                  <c:v>-19.329564725248211</c:v>
                </c:pt>
                <c:pt idx="280">
                  <c:v>-19.352397192719319</c:v>
                </c:pt>
                <c:pt idx="281">
                  <c:v>-19.375210953981234</c:v>
                </c:pt>
                <c:pt idx="282">
                  <c:v>-19.398005376994224</c:v>
                </c:pt>
                <c:pt idx="283">
                  <c:v>-19.420779849456199</c:v>
                </c:pt>
                <c:pt idx="284">
                  <c:v>-19.443533778236908</c:v>
                </c:pt>
                <c:pt idx="285">
                  <c:v>-19.466266588829871</c:v>
                </c:pt>
                <c:pt idx="286">
                  <c:v>-19.488977724821495</c:v>
                </c:pt>
                <c:pt idx="287">
                  <c:v>-19.511666647376657</c:v>
                </c:pt>
                <c:pt idx="288">
                  <c:v>-19.53433283474029</c:v>
                </c:pt>
                <c:pt idx="289">
                  <c:v>-19.556975781754339</c:v>
                </c:pt>
                <c:pt idx="290">
                  <c:v>-19.579594999389592</c:v>
                </c:pt>
                <c:pt idx="291">
                  <c:v>-19.602190014291882</c:v>
                </c:pt>
                <c:pt idx="292">
                  <c:v>-19.624760368342077</c:v>
                </c:pt>
                <c:pt idx="293">
                  <c:v>-19.647305618229577</c:v>
                </c:pt>
                <c:pt idx="294">
                  <c:v>-19.669825335038624</c:v>
                </c:pt>
                <c:pt idx="295">
                  <c:v>-19.692319103847154</c:v>
                </c:pt>
                <c:pt idx="296">
                  <c:v>-19.714786523337743</c:v>
                </c:pt>
                <c:pt idx="297">
                  <c:v>-19.737227205420169</c:v>
                </c:pt>
                <c:pt idx="298">
                  <c:v>-19.759640774865275</c:v>
                </c:pt>
                <c:pt idx="299">
                  <c:v>-19.782026868949728</c:v>
                </c:pt>
                <c:pt idx="300">
                  <c:v>-19.804385137111321</c:v>
                </c:pt>
                <c:pt idx="301">
                  <c:v>-19.82671524061443</c:v>
                </c:pt>
                <c:pt idx="302">
                  <c:v>-19.849016852225375</c:v>
                </c:pt>
                <c:pt idx="303">
                  <c:v>-19.871289655897261</c:v>
                </c:pt>
                <c:pt idx="304">
                  <c:v>-19.893533346464075</c:v>
                </c:pt>
                <c:pt idx="305">
                  <c:v>-19.91574762934367</c:v>
                </c:pt>
                <c:pt idx="306">
                  <c:v>-19.937932220249422</c:v>
                </c:pt>
                <c:pt idx="307">
                  <c:v>-19.960086844910169</c:v>
                </c:pt>
                <c:pt idx="308">
                  <c:v>-19.982211238798303</c:v>
                </c:pt>
                <c:pt idx="309">
                  <c:v>-20.004305146865637</c:v>
                </c:pt>
                <c:pt idx="310">
                  <c:v>-20.026368323286889</c:v>
                </c:pt>
                <c:pt idx="311">
                  <c:v>-20.048400531210433</c:v>
                </c:pt>
                <c:pt idx="312">
                  <c:v>-20.070401542516226</c:v>
                </c:pt>
                <c:pt idx="313">
                  <c:v>-20.092371137580542</c:v>
                </c:pt>
                <c:pt idx="314">
                  <c:v>-20.114309105047447</c:v>
                </c:pt>
                <c:pt idx="315">
                  <c:v>-20.136215241606635</c:v>
                </c:pt>
                <c:pt idx="316">
                  <c:v>-20.158089351777562</c:v>
                </c:pt>
                <c:pt idx="317">
                  <c:v>-20.179931247699677</c:v>
                </c:pt>
                <c:pt idx="318">
                  <c:v>-20.201740748928415</c:v>
                </c:pt>
                <c:pt idx="319">
                  <c:v>-20.223517682236988</c:v>
                </c:pt>
                <c:pt idx="320">
                  <c:v>-20.24526188142362</c:v>
                </c:pt>
                <c:pt idx="321">
                  <c:v>-20.26697318712413</c:v>
                </c:pt>
                <c:pt idx="322">
                  <c:v>-20.28865144662976</c:v>
                </c:pt>
                <c:pt idx="323">
                  <c:v>-20.310296513709915</c:v>
                </c:pt>
                <c:pt idx="324">
                  <c:v>-20.331908248439895</c:v>
                </c:pt>
                <c:pt idx="325">
                  <c:v>-20.353486517033247</c:v>
                </c:pt>
                <c:pt idx="326">
                  <c:v>-20.375031191678758</c:v>
                </c:pt>
                <c:pt idx="327">
                  <c:v>-20.39654215038189</c:v>
                </c:pt>
                <c:pt idx="328">
                  <c:v>-20.418019276810494</c:v>
                </c:pt>
                <c:pt idx="329">
                  <c:v>-20.439462460144714</c:v>
                </c:pt>
                <c:pt idx="330">
                  <c:v>-20.46087159493101</c:v>
                </c:pt>
                <c:pt idx="331">
                  <c:v>-20.48224658094</c:v>
                </c:pt>
                <c:pt idx="332">
                  <c:v>-20.503587323028242</c:v>
                </c:pt>
                <c:pt idx="333">
                  <c:v>-20.524893731003665</c:v>
                </c:pt>
                <c:pt idx="334">
                  <c:v>-20.546165719494589</c:v>
                </c:pt>
                <c:pt idx="335">
                  <c:v>-20.567403207822302</c:v>
                </c:pt>
                <c:pt idx="336">
                  <c:v>-20.58860611987695</c:v>
                </c:pt>
                <c:pt idx="337">
                  <c:v>-20.609774383996786</c:v>
                </c:pt>
                <c:pt idx="338">
                  <c:v>-20.630907932850615</c:v>
                </c:pt>
                <c:pt idx="339">
                  <c:v>-20.652006703323277</c:v>
                </c:pt>
                <c:pt idx="340">
                  <c:v>-20.673070636404244</c:v>
                </c:pt>
                <c:pt idx="341">
                  <c:v>-20.694099677079084</c:v>
                </c:pt>
                <c:pt idx="342">
                  <c:v>-20.715093774223799</c:v>
                </c:pt>
                <c:pt idx="343">
                  <c:v>-20.736052880501909</c:v>
                </c:pt>
                <c:pt idx="344">
                  <c:v>-20.756976952264267</c:v>
                </c:pt>
                <c:pt idx="345">
                  <c:v>-20.777865949451403</c:v>
                </c:pt>
                <c:pt idx="346">
                  <c:v>-20.798719835498556</c:v>
                </c:pt>
                <c:pt idx="347">
                  <c:v>-20.819538577242955</c:v>
                </c:pt>
                <c:pt idx="348">
                  <c:v>-20.840322144833721</c:v>
                </c:pt>
                <c:pt idx="349">
                  <c:v>-20.861070511643941</c:v>
                </c:pt>
                <c:pt idx="350">
                  <c:v>-20.881783654185075</c:v>
                </c:pt>
                <c:pt idx="351">
                  <c:v>-20.902461552023585</c:v>
                </c:pt>
                <c:pt idx="352">
                  <c:v>-20.923104187699636</c:v>
                </c:pt>
                <c:pt idx="353">
                  <c:v>-20.943711546647922</c:v>
                </c:pt>
                <c:pt idx="354">
                  <c:v>-20.964283617120554</c:v>
                </c:pt>
                <c:pt idx="355">
                  <c:v>-20.984820390111828</c:v>
                </c:pt>
                <c:pt idx="356">
                  <c:v>-21.005321859284983</c:v>
                </c:pt>
                <c:pt idx="357">
                  <c:v>-21.025788020900777</c:v>
                </c:pt>
                <c:pt idx="358">
                  <c:v>-21.046218873747911</c:v>
                </c:pt>
                <c:pt idx="359">
                  <c:v>-21.066614419075197</c:v>
                </c:pt>
                <c:pt idx="360">
                  <c:v>-21.086974660525428</c:v>
                </c:pt>
                <c:pt idx="361">
                  <c:v>-21.107299604070914</c:v>
                </c:pt>
                <c:pt idx="362">
                  <c:v>-21.127589257950707</c:v>
                </c:pt>
                <c:pt idx="363">
                  <c:v>-21.147843632609316</c:v>
                </c:pt>
                <c:pt idx="364">
                  <c:v>-21.168062740637019</c:v>
                </c:pt>
                <c:pt idx="365">
                  <c:v>-21.188246596711618</c:v>
                </c:pt>
                <c:pt idx="366">
                  <c:v>-21.208395217541728</c:v>
                </c:pt>
                <c:pt idx="367">
                  <c:v>-21.228508621811422</c:v>
                </c:pt>
                <c:pt idx="368">
                  <c:v>-21.248586830126243</c:v>
                </c:pt>
                <c:pt idx="369">
                  <c:v>-21.268629864960662</c:v>
                </c:pt>
                <c:pt idx="370">
                  <c:v>-21.288637750606693</c:v>
                </c:pt>
                <c:pt idx="371">
                  <c:v>-21.308610513123902</c:v>
                </c:pt>
                <c:pt idx="372">
                  <c:v>-21.328548180290596</c:v>
                </c:pt>
                <c:pt idx="373">
                  <c:v>-21.348450781556267</c:v>
                </c:pt>
                <c:pt idx="374">
                  <c:v>-21.368318347995142</c:v>
                </c:pt>
                <c:pt idx="375">
                  <c:v>-21.388150912260954</c:v>
                </c:pt>
                <c:pt idx="376">
                  <c:v>-21.407948508542756</c:v>
                </c:pt>
                <c:pt idx="377">
                  <c:v>-21.427711172521899</c:v>
                </c:pt>
                <c:pt idx="378">
                  <c:v>-21.447438941330002</c:v>
                </c:pt>
                <c:pt idx="379">
                  <c:v>-21.467131853507979</c:v>
                </c:pt>
                <c:pt idx="380">
                  <c:v>-21.486789948966077</c:v>
                </c:pt>
                <c:pt idx="381">
                  <c:v>-21.506413268944897</c:v>
                </c:pt>
                <c:pt idx="382">
                  <c:v>-21.52600185597732</c:v>
                </c:pt>
                <c:pt idx="383">
                  <c:v>-21.545555753851442</c:v>
                </c:pt>
                <c:pt idx="384">
                  <c:v>-21.565075007574343</c:v>
                </c:pt>
                <c:pt idx="385">
                  <c:v>-21.58455966333679</c:v>
                </c:pt>
                <c:pt idx="386">
                  <c:v>-21.604009768478743</c:v>
                </c:pt>
                <c:pt idx="387">
                  <c:v>-21.62342537145577</c:v>
                </c:pt>
                <c:pt idx="388">
                  <c:v>-21.642806521806218</c:v>
                </c:pt>
                <c:pt idx="389">
                  <c:v>-21.662153270119209</c:v>
                </c:pt>
                <c:pt idx="390">
                  <c:v>-21.681465668003412</c:v>
                </c:pt>
                <c:pt idx="391">
                  <c:v>-21.700743768056551</c:v>
                </c:pt>
                <c:pt idx="392">
                  <c:v>-21.719987623835713</c:v>
                </c:pt>
                <c:pt idx="393">
                  <c:v>-21.739197289828262</c:v>
                </c:pt>
                <c:pt idx="394">
                  <c:v>-21.758372821423553</c:v>
                </c:pt>
                <c:pt idx="395">
                  <c:v>-21.777514274885313</c:v>
                </c:pt>
                <c:pt idx="396">
                  <c:v>-21.796621707324654</c:v>
                </c:pt>
                <c:pt idx="397">
                  <c:v>-21.815695176673756</c:v>
                </c:pt>
                <c:pt idx="398">
                  <c:v>-21.834734741660181</c:v>
                </c:pt>
                <c:pt idx="399">
                  <c:v>-21.853740461781829</c:v>
                </c:pt>
                <c:pt idx="400">
                  <c:v>-21.872712397282463</c:v>
                </c:pt>
                <c:pt idx="401">
                  <c:v>-21.891650609127801</c:v>
                </c:pt>
                <c:pt idx="402">
                  <c:v>-21.910555158982284</c:v>
                </c:pt>
                <c:pt idx="403">
                  <c:v>-21.929426109186299</c:v>
                </c:pt>
                <c:pt idx="404">
                  <c:v>-21.948263522733967</c:v>
                </c:pt>
                <c:pt idx="405">
                  <c:v>-21.967067463251531</c:v>
                </c:pt>
                <c:pt idx="406">
                  <c:v>-21.985837994976151</c:v>
                </c:pt>
                <c:pt idx="407">
                  <c:v>-22.004575182735337</c:v>
                </c:pt>
                <c:pt idx="408">
                  <c:v>-22.02327909192676</c:v>
                </c:pt>
                <c:pt idx="409">
                  <c:v>-22.041949788498627</c:v>
                </c:pt>
                <c:pt idx="410">
                  <c:v>-22.060587338930468</c:v>
                </c:pt>
                <c:pt idx="411">
                  <c:v>-22.079191810214425</c:v>
                </c:pt>
                <c:pt idx="412">
                  <c:v>-22.097763269836996</c:v>
                </c:pt>
                <c:pt idx="413">
                  <c:v>-22.116301785761138</c:v>
                </c:pt>
                <c:pt idx="414">
                  <c:v>-22.134807426408916</c:v>
                </c:pt>
                <c:pt idx="415">
                  <c:v>-22.153280260644461</c:v>
                </c:pt>
                <c:pt idx="416">
                  <c:v>-22.171720357757444</c:v>
                </c:pt>
                <c:pt idx="417">
                  <c:v>-22.190127787446791</c:v>
                </c:pt>
                <c:pt idx="418">
                  <c:v>-22.208502619804978</c:v>
                </c:pt>
                <c:pt idx="419">
                  <c:v>-22.226844925302526</c:v>
                </c:pt>
                <c:pt idx="420">
                  <c:v>-22.24515477477301</c:v>
                </c:pt>
                <c:pt idx="421">
                  <c:v>-22.263432239398334</c:v>
                </c:pt>
                <c:pt idx="422">
                  <c:v>-22.281677390694373</c:v>
                </c:pt>
                <c:pt idx="423">
                  <c:v>-22.299890300497026</c:v>
                </c:pt>
                <c:pt idx="424">
                  <c:v>-22.318071040948499</c:v>
                </c:pt>
                <c:pt idx="425">
                  <c:v>-22.336219684484007</c:v>
                </c:pt>
                <c:pt idx="426">
                  <c:v>-22.354336303818751</c:v>
                </c:pt>
                <c:pt idx="427">
                  <c:v>-22.372420971935213</c:v>
                </c:pt>
                <c:pt idx="428">
                  <c:v>-22.390473762070755</c:v>
                </c:pt>
                <c:pt idx="429">
                  <c:v>-22.408494747705532</c:v>
                </c:pt>
                <c:pt idx="430">
                  <c:v>-22.426484002550694</c:v>
                </c:pt>
                <c:pt idx="431">
                  <c:v>-22.444441600536837</c:v>
                </c:pt>
                <c:pt idx="432">
                  <c:v>-22.462367615802769</c:v>
                </c:pt>
                <c:pt idx="433">
                  <c:v>-22.480262122684547</c:v>
                </c:pt>
                <c:pt idx="434">
                  <c:v>-22.498125195704763</c:v>
                </c:pt>
                <c:pt idx="435">
                  <c:v>-22.515956909562085</c:v>
                </c:pt>
                <c:pt idx="436">
                  <c:v>-22.533757339121081</c:v>
                </c:pt>
                <c:pt idx="437">
                  <c:v>-22.551526559402237</c:v>
                </c:pt>
                <c:pt idx="438">
                  <c:v>-22.569264645572265</c:v>
                </c:pt>
                <c:pt idx="439">
                  <c:v>-22.586971672934656</c:v>
                </c:pt>
                <c:pt idx="440">
                  <c:v>-22.604647716920383</c:v>
                </c:pt>
                <c:pt idx="441">
                  <c:v>-22.622292853078907</c:v>
                </c:pt>
                <c:pt idx="442">
                  <c:v>-22.639907157069409</c:v>
                </c:pt>
                <c:pt idx="443">
                  <c:v>-22.657490704652137</c:v>
                </c:pt>
                <c:pt idx="444">
                  <c:v>-22.67504357168011</c:v>
                </c:pt>
                <c:pt idx="445">
                  <c:v>-22.692565834090878</c:v>
                </c:pt>
                <c:pt idx="446">
                  <c:v>-22.710057567898588</c:v>
                </c:pt>
                <c:pt idx="447">
                  <c:v>-22.727518849186225</c:v>
                </c:pt>
                <c:pt idx="448">
                  <c:v>-22.744949754097981</c:v>
                </c:pt>
                <c:pt idx="449">
                  <c:v>-22.762350358831892</c:v>
                </c:pt>
                <c:pt idx="450">
                  <c:v>-22.779720739632626</c:v>
                </c:pt>
                <c:pt idx="451">
                  <c:v>-22.797060972784429</c:v>
                </c:pt>
                <c:pt idx="452">
                  <c:v>-22.814371134604272</c:v>
                </c:pt>
                <c:pt idx="453">
                  <c:v>-22.831651301435155</c:v>
                </c:pt>
                <c:pt idx="454">
                  <c:v>-22.848901549639589</c:v>
                </c:pt>
                <c:pt idx="455">
                  <c:v>-22.866121955593229</c:v>
                </c:pt>
                <c:pt idx="456">
                  <c:v>-22.883312595678674</c:v>
                </c:pt>
                <c:pt idx="457">
                  <c:v>-22.900473546279414</c:v>
                </c:pt>
                <c:pt idx="458">
                  <c:v>-22.917604883773933</c:v>
                </c:pt>
                <c:pt idx="459">
                  <c:v>-22.934706684529964</c:v>
                </c:pt>
                <c:pt idx="460">
                  <c:v>-22.951779024898869</c:v>
                </c:pt>
                <c:pt idx="461">
                  <c:v>-22.968821981210223</c:v>
                </c:pt>
                <c:pt idx="462">
                  <c:v>-22.985835629766427</c:v>
                </c:pt>
                <c:pt idx="463">
                  <c:v>-23.002820046837588</c:v>
                </c:pt>
                <c:pt idx="464">
                  <c:v>-23.019775308656399</c:v>
                </c:pt>
                <c:pt idx="465">
                  <c:v>-23.036701491413254</c:v>
                </c:pt>
                <c:pt idx="466">
                  <c:v>-23.053598671251429</c:v>
                </c:pt>
                <c:pt idx="467">
                  <c:v>-23.070466924262437</c:v>
                </c:pt>
                <c:pt idx="468">
                  <c:v>-23.087306326481425</c:v>
                </c:pt>
                <c:pt idx="469">
                  <c:v>-23.104116953882766</c:v>
                </c:pt>
                <c:pt idx="470">
                  <c:v>-23.120898882375741</c:v>
                </c:pt>
                <c:pt idx="471">
                  <c:v>-23.13765218780031</c:v>
                </c:pt>
                <c:pt idx="472">
                  <c:v>-23.154376945923051</c:v>
                </c:pt>
                <c:pt idx="473">
                  <c:v>-23.171073232433109</c:v>
                </c:pt>
                <c:pt idx="474">
                  <c:v>-23.187741122938373</c:v>
                </c:pt>
                <c:pt idx="475">
                  <c:v>-23.204380692961646</c:v>
                </c:pt>
                <c:pt idx="476">
                  <c:v>-23.220992017937</c:v>
                </c:pt>
                <c:pt idx="477">
                  <c:v>-23.237575173206171</c:v>
                </c:pt>
                <c:pt idx="478">
                  <c:v>-23.254130234015076</c:v>
                </c:pt>
                <c:pt idx="479">
                  <c:v>-23.270657275510427</c:v>
                </c:pt>
                <c:pt idx="480">
                  <c:v>-23.287156372736423</c:v>
                </c:pt>
                <c:pt idx="481">
                  <c:v>-23.303627600631547</c:v>
                </c:pt>
                <c:pt idx="482">
                  <c:v>-23.320071034025446</c:v>
                </c:pt>
                <c:pt idx="483">
                  <c:v>-23.336486747635877</c:v>
                </c:pt>
                <c:pt idx="484">
                  <c:v>-23.352874816065778</c:v>
                </c:pt>
                <c:pt idx="485">
                  <c:v>-23.36923531380037</c:v>
                </c:pt>
                <c:pt idx="486">
                  <c:v>-23.38556831520442</c:v>
                </c:pt>
                <c:pt idx="487">
                  <c:v>-23.401873894519461</c:v>
                </c:pt>
                <c:pt idx="488">
                  <c:v>-23.418152125861202</c:v>
                </c:pt>
                <c:pt idx="489">
                  <c:v>-23.434403083216967</c:v>
                </c:pt>
                <c:pt idx="490">
                  <c:v>-23.450626840443192</c:v>
                </c:pt>
                <c:pt idx="491">
                  <c:v>-23.466823471263037</c:v>
                </c:pt>
                <c:pt idx="492">
                  <c:v>-23.482993049264003</c:v>
                </c:pt>
                <c:pt idx="493">
                  <c:v>-23.499135647895709</c:v>
                </c:pt>
                <c:pt idx="494">
                  <c:v>-23.515251340467632</c:v>
                </c:pt>
                <c:pt idx="495">
                  <c:v>-23.531340200147014</c:v>
                </c:pt>
                <c:pt idx="496">
                  <c:v>-23.547402299956715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F4-46A6-A182-9A5F5E63E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03663"/>
        <c:axId val="1506904079"/>
      </c:scatterChart>
      <c:scatterChart>
        <c:scatterStyle val="lineMarker"/>
        <c:varyColors val="0"/>
        <c:ser>
          <c:idx val="1"/>
          <c:order val="1"/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演算部!$AT$33:$AT$79</c:f>
              <c:numCache>
                <c:formatCode>General</c:formatCode>
                <c:ptCount val="47"/>
                <c:pt idx="0">
                  <c:v>-3.1963550256543113E-3</c:v>
                </c:pt>
                <c:pt idx="1">
                  <c:v>-4.5595306872138214E-3</c:v>
                </c:pt>
                <c:pt idx="2">
                  <c:v>-6.1367390838461527E-3</c:v>
                </c:pt>
                <c:pt idx="3">
                  <c:v>-7.9113252283644474E-3</c:v>
                </c:pt>
                <c:pt idx="4">
                  <c:v>-9.8642693528779562E-3</c:v>
                </c:pt>
                <c:pt idx="5">
                  <c:v>-1.1974274071982038E-2</c:v>
                </c:pt>
                <c:pt idx="6">
                  <c:v>-1.4217865014365385E-2</c:v>
                </c:pt>
                <c:pt idx="7">
                  <c:v>-1.6569505770798069E-2</c:v>
                </c:pt>
                <c:pt idx="8">
                  <c:v>-1.900172820157605E-2</c:v>
                </c:pt>
                <c:pt idx="9">
                  <c:v>-2.1485279376631229E-2</c:v>
                </c:pt>
                <c:pt idx="10">
                  <c:v>-2.3989286692351584E-2</c:v>
                </c:pt>
                <c:pt idx="11">
                  <c:v>-2.6481443026755133E-2</c:v>
                </c:pt>
                <c:pt idx="12">
                  <c:v>-2.8928214166475102E-2</c:v>
                </c:pt>
                <c:pt idx="13">
                  <c:v>-3.1295071172730192E-2</c:v>
                </c:pt>
                <c:pt idx="14">
                  <c:v>-3.3546750858561875E-2</c:v>
                </c:pt>
                <c:pt idx="15">
                  <c:v>-3.5647548136421452E-2</c:v>
                </c:pt>
                <c:pt idx="16">
                  <c:v>-3.7561644675542696E-2</c:v>
                </c:pt>
                <c:pt idx="17">
                  <c:v>-3.9253479096022635E-2</c:v>
                </c:pt>
                <c:pt idx="18">
                  <c:v>-4.0688164836262045E-2</c:v>
                </c:pt>
                <c:pt idx="19">
                  <c:v>-4.1831962879322608E-2</c:v>
                </c:pt>
                <c:pt idx="20">
                  <c:v>-4.265281773098778E-2</c:v>
                </c:pt>
                <c:pt idx="21">
                  <c:v>-4.3120966428244589E-2</c:v>
                </c:pt>
                <c:pt idx="22">
                  <c:v>-4.3209631943989482E-2</c:v>
                </c:pt>
                <c:pt idx="23">
                  <c:v>-4.2895814165311193E-2</c:v>
                </c:pt>
                <c:pt idx="24">
                  <c:v>-4.2161193682392246E-2</c:v>
                </c:pt>
                <c:pt idx="25">
                  <c:v>-4.099316595537017E-2</c:v>
                </c:pt>
                <c:pt idx="26">
                  <c:v>-3.9386026047046635E-2</c:v>
                </c:pt>
                <c:pt idx="27">
                  <c:v>-3.734232703349686E-2</c:v>
                </c:pt>
                <c:pt idx="28">
                  <c:v>-3.4874438434870376E-2</c:v>
                </c:pt>
                <c:pt idx="29">
                  <c:v>-3.2006334531639043E-2</c:v>
                </c:pt>
                <c:pt idx="30">
                  <c:v>-2.8775646206865135E-2</c:v>
                </c:pt>
                <c:pt idx="31">
                  <c:v>-2.5236013906277707E-2</c:v>
                </c:pt>
                <c:pt idx="32">
                  <c:v>-2.1459783303987848E-2</c:v>
                </c:pt>
                <c:pt idx="33">
                  <c:v>-1.7541089096142964E-2</c:v>
                </c:pt>
                <c:pt idx="34">
                  <c:v>-1.3599375708738008E-2</c:v>
                </c:pt>
                <c:pt idx="35">
                  <c:v>-9.7834061497306148E-3</c:v>
                </c:pt>
                <c:pt idx="36">
                  <c:v>-6.2758111276041322E-3</c:v>
                </c:pt>
                <c:pt idx="37">
                  <c:v>-3.2982290275931111E-3</c:v>
                </c:pt>
                <c:pt idx="38">
                  <c:v>-1.1170822146563458E-3</c:v>
                </c:pt>
                <c:pt idx="39">
                  <c:v>-5.0024885034868445E-5</c:v>
                </c:pt>
                <c:pt idx="40">
                  <c:v>-4.7308035754650945E-4</c:v>
                </c:pt>
                <c:pt idx="41">
                  <c:v>-2.8284588558801448E-3</c:v>
                </c:pt>
                <c:pt idx="42">
                  <c:v>-7.6330075943545871E-3</c:v>
                </c:pt>
                <c:pt idx="43">
                  <c:v>-1.5487190074218733E-2</c:v>
                </c:pt>
                <c:pt idx="44">
                  <c:v>-2.7084417505870099E-2</c:v>
                </c:pt>
                <c:pt idx="45">
                  <c:v>-4.3220459062885005E-2</c:v>
                </c:pt>
                <c:pt idx="46">
                  <c:v>-6.4802537146809391E-2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EF4-46A6-A182-9A5F5E63E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11151"/>
        <c:axId val="1506911567"/>
      </c:scatterChart>
      <c:valAx>
        <c:axId val="1506903663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226011587000452"/>
              <c:y val="0.911215178840347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4079"/>
        <c:crossesAt val="-50"/>
        <c:crossBetween val="midCat"/>
      </c:valAx>
      <c:valAx>
        <c:axId val="1506904079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6.2992844608060509E-3"/>
              <c:y val="0.324816931520571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3663"/>
        <c:crossesAt val="0.1"/>
        <c:crossBetween val="midCat"/>
      </c:valAx>
      <c:valAx>
        <c:axId val="1506911567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Ripple</a:t>
                </a: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(dB) 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257814827411912"/>
              <c:y val="0.323241120532050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11151"/>
        <c:crosses val="max"/>
        <c:crossBetween val="midCat"/>
      </c:valAx>
      <c:valAx>
        <c:axId val="1506911151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6911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086181078200772"/>
          <c:y val="6.163253600910288E-2"/>
          <c:w val="0.25068606247937625"/>
          <c:h val="0.1499147185584330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ja-JP" altLang="en-US" sz="1050">
                <a:solidFill>
                  <a:schemeClr val="tx1">
                    <a:lumMod val="95000"/>
                    <a:lumOff val="5000"/>
                  </a:schemeClr>
                </a:solidFill>
              </a:rPr>
              <a:t>３次連立チェビシェフ</a:t>
            </a:r>
            <a:endParaRPr lang="en-US" altLang="ja-JP" sz="1050">
              <a:solidFill>
                <a:schemeClr val="tx1">
                  <a:lumMod val="95000"/>
                  <a:lumOff val="5000"/>
                </a:schemeClr>
              </a:solidFill>
            </a:endParaRPr>
          </a:p>
          <a:p>
            <a:pPr>
              <a:defRPr/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RL: 20dB min</a:t>
            </a:r>
          </a:p>
          <a:p>
            <a:pPr>
              <a:defRPr/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VSWR: 1.22 max</a:t>
            </a:r>
          </a:p>
          <a:p>
            <a:pPr>
              <a:defRPr/>
            </a:pPr>
            <a:endParaRPr lang="ja-JP" altLang="en-US" sz="105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12268044619422572"/>
          <c:y val="0.101851851851851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209737934337657"/>
          <c:y val="5.5885642799322982E-2"/>
          <c:w val="0.77304535150890996"/>
          <c:h val="0.82198272090988622"/>
        </c:manualLayout>
      </c:layout>
      <c:scatterChart>
        <c:scatterStyle val="lineMarker"/>
        <c:varyColors val="0"/>
        <c:ser>
          <c:idx val="1"/>
          <c:order val="1"/>
          <c:tx>
            <c:v>減衰特性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演算部!$AW$33:$AW$528</c:f>
              <c:numCache>
                <c:formatCode>General</c:formatCode>
                <c:ptCount val="496"/>
                <c:pt idx="0">
                  <c:v>-31.28251987489303</c:v>
                </c:pt>
                <c:pt idx="1">
                  <c:v>-29.718710883327965</c:v>
                </c:pt>
                <c:pt idx="2">
                  <c:v>-28.403760963994699</c:v>
                </c:pt>
                <c:pt idx="3">
                  <c:v>-27.27235941868555</c:v>
                </c:pt>
                <c:pt idx="4">
                  <c:v>-26.282522010123316</c:v>
                </c:pt>
                <c:pt idx="5">
                  <c:v>-25.405727928083117</c:v>
                </c:pt>
                <c:pt idx="6">
                  <c:v>-24.621783462087471</c:v>
                </c:pt>
                <c:pt idx="7">
                  <c:v>-23.915931082710912</c:v>
                </c:pt>
                <c:pt idx="8">
                  <c:v>-23.277121062969591</c:v>
                </c:pt>
                <c:pt idx="9">
                  <c:v>-22.696927285486911</c:v>
                </c:pt>
                <c:pt idx="10">
                  <c:v>-22.168840323047412</c:v>
                </c:pt>
                <c:pt idx="11">
                  <c:v>-21.687791990745549</c:v>
                </c:pt>
                <c:pt idx="12">
                  <c:v>-21.249827761170188</c:v>
                </c:pt>
                <c:pt idx="13">
                  <c:v>-20.851877136732245</c:v>
                </c:pt>
                <c:pt idx="14">
                  <c:v>-20.491591205024072</c:v>
                </c:pt>
                <c:pt idx="15">
                  <c:v>-20.167227926051222</c:v>
                </c:pt>
                <c:pt idx="16">
                  <c:v>-19.877572674433647</c:v>
                </c:pt>
                <c:pt idx="17">
                  <c:v>-19.621886041009979</c:v>
                </c:pt>
                <c:pt idx="18">
                  <c:v>-19.399873929039877</c:v>
                </c:pt>
                <c:pt idx="19">
                  <c:v>-19.211677177835927</c:v>
                </c:pt>
                <c:pt idx="20">
                  <c:v>-19.057879705376632</c:v>
                </c:pt>
                <c:pt idx="21">
                  <c:v>-18.939535765423742</c:v>
                </c:pt>
                <c:pt idx="22">
                  <c:v>-18.858218610540099</c:v>
                </c:pt>
                <c:pt idx="23">
                  <c:v>-18.816094908807553</c:v>
                </c:pt>
                <c:pt idx="24">
                  <c:v>-18.816032036745526</c:v>
                </c:pt>
                <c:pt idx="25">
                  <c:v>-18.861749410224814</c:v>
                </c:pt>
                <c:pt idx="26">
                  <c:v>-18.958031226582644</c:v>
                </c:pt>
                <c:pt idx="27">
                  <c:v>-19.111027970547674</c:v>
                </c:pt>
                <c:pt idx="28">
                  <c:v>-19.328690725469198</c:v>
                </c:pt>
                <c:pt idx="29">
                  <c:v>-19.621411408064887</c:v>
                </c:pt>
                <c:pt idx="30">
                  <c:v>-20.002995038199462</c:v>
                </c:pt>
                <c:pt idx="31">
                  <c:v>-20.492191861540931</c:v>
                </c:pt>
                <c:pt idx="32">
                  <c:v>-21.115224648807303</c:v>
                </c:pt>
                <c:pt idx="33">
                  <c:v>-21.910202464002133</c:v>
                </c:pt>
                <c:pt idx="34">
                  <c:v>-22.935411285007355</c:v>
                </c:pt>
                <c:pt idx="35">
                  <c:v>-24.286457534980144</c:v>
                </c:pt>
                <c:pt idx="36">
                  <c:v>-26.136777966891408</c:v>
                </c:pt>
                <c:pt idx="37">
                  <c:v>-28.85464466199749</c:v>
                </c:pt>
                <c:pt idx="38">
                  <c:v>-33.482998555492841</c:v>
                </c:pt>
                <c:pt idx="39">
                  <c:v>-46.901442494012485</c:v>
                </c:pt>
                <c:pt idx="40">
                  <c:v>-37.077178623319192</c:v>
                </c:pt>
                <c:pt idx="41">
                  <c:v>-29.248825342303579</c:v>
                </c:pt>
                <c:pt idx="42">
                  <c:v>-24.880632446756955</c:v>
                </c:pt>
                <c:pt idx="43">
                  <c:v>-21.757602402315392</c:v>
                </c:pt>
                <c:pt idx="44">
                  <c:v>-19.287473172786097</c:v>
                </c:pt>
                <c:pt idx="45">
                  <c:v>-17.223979613663531</c:v>
                </c:pt>
                <c:pt idx="46">
                  <c:v>-15.441451055758609</c:v>
                </c:pt>
                <c:pt idx="47">
                  <c:v>-13.867604026074838</c:v>
                </c:pt>
                <c:pt idx="48">
                  <c:v>-12.457584661689207</c:v>
                </c:pt>
                <c:pt idx="49">
                  <c:v>-11.18219349877964</c:v>
                </c:pt>
                <c:pt idx="50">
                  <c:v>-10.021917611876493</c:v>
                </c:pt>
                <c:pt idx="51">
                  <c:v>-8.9636468625205126</c:v>
                </c:pt>
                <c:pt idx="52">
                  <c:v>-7.9987383773186362</c:v>
                </c:pt>
                <c:pt idx="53">
                  <c:v>-7.1217849269472726</c:v>
                </c:pt>
                <c:pt idx="54">
                  <c:v>-6.3297298583451997</c:v>
                </c:pt>
                <c:pt idx="55">
                  <c:v>-5.62108938079641</c:v>
                </c:pt>
                <c:pt idx="56">
                  <c:v>-4.9950914985370982</c:v>
                </c:pt>
                <c:pt idx="57">
                  <c:v>-4.4505886113728739</c:v>
                </c:pt>
                <c:pt idx="58">
                  <c:v>-3.984726037659458</c:v>
                </c:pt>
                <c:pt idx="59">
                  <c:v>-3.5916145072396102</c:v>
                </c:pt>
                <c:pt idx="60">
                  <c:v>-3.2615884714112631</c:v>
                </c:pt>
                <c:pt idx="61">
                  <c:v>-3.1586556787390374</c:v>
                </c:pt>
                <c:pt idx="62">
                  <c:v>-2.7376998414900071</c:v>
                </c:pt>
                <c:pt idx="63">
                  <c:v>-2.5164820134274182</c:v>
                </c:pt>
                <c:pt idx="64">
                  <c:v>-2.3082891758531892</c:v>
                </c:pt>
                <c:pt idx="65">
                  <c:v>-2.1074185656143456</c:v>
                </c:pt>
                <c:pt idx="66">
                  <c:v>-1.9117728221772277</c:v>
                </c:pt>
                <c:pt idx="67">
                  <c:v>-1.721732061117166</c:v>
                </c:pt>
                <c:pt idx="68">
                  <c:v>-1.5389524283917131</c:v>
                </c:pt>
                <c:pt idx="69">
                  <c:v>-1.3654326093737574</c:v>
                </c:pt>
                <c:pt idx="70">
                  <c:v>-1.2029384969088359</c:v>
                </c:pt>
                <c:pt idx="71">
                  <c:v>-1.0527324528817135</c:v>
                </c:pt>
                <c:pt idx="72">
                  <c:v>-0.91550814009403103</c:v>
                </c:pt>
                <c:pt idx="73">
                  <c:v>-0.79144018063266774</c:v>
                </c:pt>
                <c:pt idx="74">
                  <c:v>-0.68028403594200937</c:v>
                </c:pt>
                <c:pt idx="75">
                  <c:v>-0.581487058680908</c:v>
                </c:pt>
                <c:pt idx="76">
                  <c:v>-0.49429049477491982</c:v>
                </c:pt>
                <c:pt idx="77">
                  <c:v>-0.41781409493375865</c:v>
                </c:pt>
                <c:pt idx="78">
                  <c:v>-0.35112164136578128</c:v>
                </c:pt>
                <c:pt idx="79">
                  <c:v>-0.29326895473105907</c:v>
                </c:pt>
                <c:pt idx="80">
                  <c:v>-0.24333722944141079</c:v>
                </c:pt>
                <c:pt idx="81">
                  <c:v>-0.20045477882817803</c:v>
                </c:pt>
                <c:pt idx="82">
                  <c:v>-0.16381000961872288</c:v>
                </c:pt>
                <c:pt idx="83">
                  <c:v>-0.13265799519765986</c:v>
                </c:pt>
                <c:pt idx="84">
                  <c:v>-0.10632253721652316</c:v>
                </c:pt>
                <c:pt idx="85">
                  <c:v>-8.4195167878425084E-2</c:v>
                </c:pt>
                <c:pt idx="86">
                  <c:v>-6.573217737601228E-2</c:v>
                </c:pt>
                <c:pt idx="87">
                  <c:v>-5.0450456146407668E-2</c:v>
                </c:pt>
                <c:pt idx="88">
                  <c:v>-3.7922713051008972E-2</c:v>
                </c:pt>
                <c:pt idx="89">
                  <c:v>-2.7772457776660313E-2</c:v>
                </c:pt>
                <c:pt idx="90">
                  <c:v>-1.9669007746910279E-2</c:v>
                </c:pt>
                <c:pt idx="91">
                  <c:v>-1.3322686738927895E-2</c:v>
                </c:pt>
                <c:pt idx="92">
                  <c:v>-8.4803159068167246E-3</c:v>
                </c:pt>
                <c:pt idx="93">
                  <c:v>-4.9210513197628491E-3</c:v>
                </c:pt>
                <c:pt idx="94">
                  <c:v>-2.4525901988899316E-3</c:v>
                </c:pt>
                <c:pt idx="95">
                  <c:v>-9.077467722664581E-4</c:v>
                </c:pt>
                <c:pt idx="96">
                  <c:v>-1.4138504568346721E-4</c:v>
                </c:pt>
                <c:pt idx="97">
                  <c:v>-2.7687564861801401E-5</c:v>
                </c:pt>
                <c:pt idx="98">
                  <c:v>-4.5773477590482791E-4</c:v>
                </c:pt>
                <c:pt idx="99">
                  <c:v>-1.3373676781661395E-3</c:v>
                </c:pt>
                <c:pt idx="100">
                  <c:v>-2.585306247105575E-3</c:v>
                </c:pt>
                <c:pt idx="101">
                  <c:v>-4.1314969725671537E-3</c:v>
                </c:pt>
                <c:pt idx="102">
                  <c:v>-5.915664381061482E-3</c:v>
                </c:pt>
                <c:pt idx="103">
                  <c:v>-7.886043292226216E-3</c:v>
                </c:pt>
                <c:pt idx="104">
                  <c:v>-9.9982705983132202E-3</c:v>
                </c:pt>
                <c:pt idx="105">
                  <c:v>-1.2214417418112064E-2</c:v>
                </c:pt>
                <c:pt idx="106">
                  <c:v>-1.4502144477962262E-2</c:v>
                </c:pt>
                <c:pt idx="107">
                  <c:v>-1.6833965461147272E-2</c:v>
                </c:pt>
                <c:pt idx="108">
                  <c:v>-1.918660481471059E-2</c:v>
                </c:pt>
                <c:pt idx="109">
                  <c:v>-2.1540438097044895E-2</c:v>
                </c:pt>
                <c:pt idx="110">
                  <c:v>-2.3879004388432934E-2</c:v>
                </c:pt>
                <c:pt idx="111">
                  <c:v>-2.6188581574400956E-2</c:v>
                </c:pt>
                <c:pt idx="112">
                  <c:v>-2.8457816456833818E-2</c:v>
                </c:pt>
                <c:pt idx="113">
                  <c:v>-3.0677402660881418E-2</c:v>
                </c:pt>
                <c:pt idx="114">
                  <c:v>-3.2839800198440273E-2</c:v>
                </c:pt>
                <c:pt idx="115">
                  <c:v>-3.4938991333143377E-2</c:v>
                </c:pt>
                <c:pt idx="116">
                  <c:v>-3.6970268078908734E-2</c:v>
                </c:pt>
                <c:pt idx="117">
                  <c:v>-3.8930047264892485E-2</c:v>
                </c:pt>
                <c:pt idx="118">
                  <c:v>-4.0815709624288959E-2</c:v>
                </c:pt>
                <c:pt idx="119">
                  <c:v>-4.2625459821835715E-2</c:v>
                </c:pt>
                <c:pt idx="120">
                  <c:v>-4.4358204733437087E-2</c:v>
                </c:pt>
                <c:pt idx="121">
                  <c:v>-4.6013447638310098E-2</c:v>
                </c:pt>
                <c:pt idx="122">
                  <c:v>-4.7591196285997929E-2</c:v>
                </c:pt>
                <c:pt idx="123">
                  <c:v>-4.9091883063323162E-2</c:v>
                </c:pt>
                <c:pt idx="124">
                  <c:v>-5.0516295714836096E-2</c:v>
                </c:pt>
                <c:pt idx="125">
                  <c:v>-5.1865517269059122E-2</c:v>
                </c:pt>
                <c:pt idx="126">
                  <c:v>-5.3140873995728179E-2</c:v>
                </c:pt>
                <c:pt idx="127">
                  <c:v>-5.4343890369605935E-2</c:v>
                </c:pt>
                <c:pt idx="128">
                  <c:v>-5.5476250147308427E-2</c:v>
                </c:pt>
                <c:pt idx="129">
                  <c:v>-5.6539762777494298E-2</c:v>
                </c:pt>
                <c:pt idx="130">
                  <c:v>-5.7536334463910814E-2</c:v>
                </c:pt>
                <c:pt idx="131">
                  <c:v>-5.8467943287149222E-2</c:v>
                </c:pt>
                <c:pt idx="132">
                  <c:v>-5.9336617866219681E-2</c:v>
                </c:pt>
                <c:pt idx="133">
                  <c:v>-6.0144419106599858E-2</c:v>
                </c:pt>
                <c:pt idx="134">
                  <c:v>-6.0893424638624419E-2</c:v>
                </c:pt>
                <c:pt idx="135">
                  <c:v>-6.1585715599928932E-2</c:v>
                </c:pt>
                <c:pt idx="136">
                  <c:v>-6.2223365459202443E-2</c:v>
                </c:pt>
                <c:pt idx="137">
                  <c:v>-6.2808430616502944E-2</c:v>
                </c:pt>
                <c:pt idx="138">
                  <c:v>-6.3342942548578071E-2</c:v>
                </c:pt>
                <c:pt idx="139">
                  <c:v>-6.3828901296626522E-2</c:v>
                </c:pt>
                <c:pt idx="140">
                  <c:v>-6.4268270119311133E-2</c:v>
                </c:pt>
                <c:pt idx="141">
                  <c:v>-6.466297115597136E-2</c:v>
                </c:pt>
                <c:pt idx="142">
                  <c:v>-6.5014881964419374E-2</c:v>
                </c:pt>
                <c:pt idx="143">
                  <c:v>-6.5325832814644144E-2</c:v>
                </c:pt>
                <c:pt idx="144">
                  <c:v>-6.5597604634630699E-2</c:v>
                </c:pt>
                <c:pt idx="145">
                  <c:v>-6.5831927517517028E-2</c:v>
                </c:pt>
                <c:pt idx="146">
                  <c:v>-6.6030479710704582E-2</c:v>
                </c:pt>
                <c:pt idx="147">
                  <c:v>-6.6194887017551385E-2</c:v>
                </c:pt>
                <c:pt idx="148">
                  <c:v>-6.6326722551000361E-2</c:v>
                </c:pt>
                <c:pt idx="149">
                  <c:v>-6.6427506786230175E-2</c:v>
                </c:pt>
                <c:pt idx="150">
                  <c:v>-6.6498707866092688E-2</c:v>
                </c:pt>
                <c:pt idx="151">
                  <c:v>-6.6541742119049729E-2</c:v>
                </c:pt>
                <c:pt idx="152">
                  <c:v>-6.6557974754490129E-2</c:v>
                </c:pt>
                <c:pt idx="153">
                  <c:v>-6.6548720704850448E-2</c:v>
                </c:pt>
                <c:pt idx="154">
                  <c:v>-6.6515245587941391E-2</c:v>
                </c:pt>
                <c:pt idx="155">
                  <c:v>-6.6458766766423469E-2</c:v>
                </c:pt>
                <c:pt idx="156">
                  <c:v>-6.6380454484368731E-2</c:v>
                </c:pt>
                <c:pt idx="157">
                  <c:v>-6.6281433063622816E-2</c:v>
                </c:pt>
                <c:pt idx="158">
                  <c:v>-6.6162782144972287E-2</c:v>
                </c:pt>
                <c:pt idx="159">
                  <c:v>-6.602553796122819E-2</c:v>
                </c:pt>
                <c:pt idx="160">
                  <c:v>-6.5870694631143825E-2</c:v>
                </c:pt>
                <c:pt idx="161">
                  <c:v>-6.5699205464664234E-2</c:v>
                </c:pt>
                <c:pt idx="162">
                  <c:v>-6.551198427141236E-2</c:v>
                </c:pt>
                <c:pt idx="163">
                  <c:v>-6.5309906665506526E-2</c:v>
                </c:pt>
                <c:pt idx="164">
                  <c:v>-6.5093811360913315E-2</c:v>
                </c:pt>
                <c:pt idx="165">
                  <c:v>-6.4864501452420328E-2</c:v>
                </c:pt>
                <c:pt idx="166">
                  <c:v>-6.4622745678151405E-2</c:v>
                </c:pt>
                <c:pt idx="167">
                  <c:v>-6.4369279660274503E-2</c:v>
                </c:pt>
                <c:pt idx="168">
                  <c:v>-6.4104807121115034E-2</c:v>
                </c:pt>
                <c:pt idx="169">
                  <c:v>-6.383000107247809E-2</c:v>
                </c:pt>
                <c:pt idx="170">
                  <c:v>-6.3545504976421308E-2</c:v>
                </c:pt>
                <c:pt idx="171">
                  <c:v>-6.3251933876125044E-2</c:v>
                </c:pt>
                <c:pt idx="172">
                  <c:v>-6.2949875495866933E-2</c:v>
                </c:pt>
                <c:pt idx="173">
                  <c:v>-6.2639891309387866E-2</c:v>
                </c:pt>
                <c:pt idx="174">
                  <c:v>-6.2322517576235026E-2</c:v>
                </c:pt>
                <c:pt idx="175">
                  <c:v>-6.1998266345831166E-2</c:v>
                </c:pt>
                <c:pt idx="176">
                  <c:v>-6.1667626429268353E-2</c:v>
                </c:pt>
                <c:pt idx="177">
                  <c:v>-6.133106433894743E-2</c:v>
                </c:pt>
                <c:pt idx="178">
                  <c:v>-6.0989025196324438E-2</c:v>
                </c:pt>
                <c:pt idx="179">
                  <c:v>-6.0641933608173201E-2</c:v>
                </c:pt>
                <c:pt idx="180">
                  <c:v>-6.029019451180187E-2</c:v>
                </c:pt>
                <c:pt idx="181">
                  <c:v>-5.9934193989828528E-2</c:v>
                </c:pt>
                <c:pt idx="182">
                  <c:v>-5.9574300055089305E-2</c:v>
                </c:pt>
                <c:pt idx="183">
                  <c:v>-5.9210863406394088E-2</c:v>
                </c:pt>
                <c:pt idx="184">
                  <c:v>-5.8844218155813054E-2</c:v>
                </c:pt>
                <c:pt idx="185">
                  <c:v>-5.8474682528248667E-2</c:v>
                </c:pt>
                <c:pt idx="186">
                  <c:v>-5.8102559534074436E-2</c:v>
                </c:pt>
                <c:pt idx="187">
                  <c:v>-5.7728137615590432E-2</c:v>
                </c:pt>
                <c:pt idx="188">
                  <c:v>-5.7351691268124408E-2</c:v>
                </c:pt>
                <c:pt idx="189">
                  <c:v>-5.6973481636551186E-2</c:v>
                </c:pt>
                <c:pt idx="190">
                  <c:v>-5.6593757088029911E-2</c:v>
                </c:pt>
                <c:pt idx="191">
                  <c:v>-5.6212753761761519E-2</c:v>
                </c:pt>
                <c:pt idx="192">
                  <c:v>-5.5830696096544612E-2</c:v>
                </c:pt>
                <c:pt idx="193">
                  <c:v>-5.5447797336896233E-2</c:v>
                </c:pt>
                <c:pt idx="194">
                  <c:v>-5.5064260018521001E-2</c:v>
                </c:pt>
                <c:pt idx="195">
                  <c:v>-5.4680276433856194E-2</c:v>
                </c:pt>
                <c:pt idx="196">
                  <c:v>-5.4296029078438751E-2</c:v>
                </c:pt>
                <c:pt idx="197">
                  <c:v>-5.3911691078800936E-2</c:v>
                </c:pt>
                <c:pt idx="198">
                  <c:v>-5.3527426602606169E-2</c:v>
                </c:pt>
                <c:pt idx="199">
                  <c:v>-5.3143391251683741E-2</c:v>
                </c:pt>
                <c:pt idx="200">
                  <c:v>-5.2759732438652535E-2</c:v>
                </c:pt>
                <c:pt idx="201">
                  <c:v>-5.237658974773917E-2</c:v>
                </c:pt>
                <c:pt idx="202">
                  <c:v>-5.1994095280444887E-2</c:v>
                </c:pt>
                <c:pt idx="203">
                  <c:v>-5.1612373986640814E-2</c:v>
                </c:pt>
                <c:pt idx="204">
                  <c:v>-5.1231543981691427E-2</c:v>
                </c:pt>
                <c:pt idx="205">
                  <c:v>-5.0851716850143711E-2</c:v>
                </c:pt>
                <c:pt idx="206">
                  <c:v>-5.0472997936556914E-2</c:v>
                </c:pt>
                <c:pt idx="207">
                  <c:v>-5.0095486623973166E-2</c:v>
                </c:pt>
                <c:pt idx="208">
                  <c:v>-4.9719276600541894E-2</c:v>
                </c:pt>
                <c:pt idx="209">
                  <c:v>-4.9344456114784954E-2</c:v>
                </c:pt>
                <c:pt idx="210">
                  <c:v>-4.8971108219975995E-2</c:v>
                </c:pt>
                <c:pt idx="211">
                  <c:v>-4.8599311008077406E-2</c:v>
                </c:pt>
                <c:pt idx="212">
                  <c:v>-4.8229137833665614E-2</c:v>
                </c:pt>
                <c:pt idx="213">
                  <c:v>-4.7860657528285569E-2</c:v>
                </c:pt>
                <c:pt idx="214">
                  <c:v>-4.7493934605599045E-2</c:v>
                </c:pt>
                <c:pt idx="215">
                  <c:v>-4.7129029457743277E-2</c:v>
                </c:pt>
                <c:pt idx="216">
                  <c:v>-4.6765998543257102E-2</c:v>
                </c:pt>
                <c:pt idx="217">
                  <c:v>-4.6404894566925849E-2</c:v>
                </c:pt>
                <c:pt idx="218">
                  <c:v>-4.6045766651893465E-2</c:v>
                </c:pt>
                <c:pt idx="219">
                  <c:v>-4.5688660504369684E-2</c:v>
                </c:pt>
                <c:pt idx="220">
                  <c:v>-4.5333618571235273E-2</c:v>
                </c:pt>
                <c:pt idx="221">
                  <c:v>-4.4980680190865152E-2</c:v>
                </c:pt>
                <c:pt idx="222">
                  <c:v>-4.4629881737430592E-2</c:v>
                </c:pt>
                <c:pt idx="223">
                  <c:v>-4.4281256758987711E-2</c:v>
                </c:pt>
                <c:pt idx="224">
                  <c:v>-4.3934836109593915E-2</c:v>
                </c:pt>
                <c:pt idx="225">
                  <c:v>-4.3590648075721584E-2</c:v>
                </c:pt>
                <c:pt idx="226">
                  <c:v>-4.3248718497195832E-2</c:v>
                </c:pt>
                <c:pt idx="227">
                  <c:v>-4.2909070882911252E-2</c:v>
                </c:pt>
                <c:pt idx="228">
                  <c:v>-4.257172652153289E-2</c:v>
                </c:pt>
                <c:pt idx="229">
                  <c:v>-4.2236704587402148E-2</c:v>
                </c:pt>
                <c:pt idx="230">
                  <c:v>-4.1904022241850067E-2</c:v>
                </c:pt>
                <c:pt idx="231">
                  <c:v>-4.1573694730123026E-2</c:v>
                </c:pt>
                <c:pt idx="232">
                  <c:v>-4.1245735474100639E-2</c:v>
                </c:pt>
                <c:pt idx="233">
                  <c:v>-4.0920156160975253E-2</c:v>
                </c:pt>
                <c:pt idx="234">
                  <c:v>-4.0596966828095757E-2</c:v>
                </c:pt>
                <c:pt idx="235">
                  <c:v>-4.0276175944110038E-2</c:v>
                </c:pt>
                <c:pt idx="236">
                  <c:v>-3.9957790486575932E-2</c:v>
                </c:pt>
                <c:pt idx="237">
                  <c:v>-3.9641816016196069E-2</c:v>
                </c:pt>
                <c:pt idx="238">
                  <c:v>-3.9328256747817307E-2</c:v>
                </c:pt>
                <c:pt idx="239">
                  <c:v>-3.9017115618326756E-2</c:v>
                </c:pt>
                <c:pt idx="240">
                  <c:v>-3.8708394351587995E-2</c:v>
                </c:pt>
                <c:pt idx="241">
                  <c:v>-3.8402093520536654E-2</c:v>
                </c:pt>
                <c:pt idx="242">
                  <c:v>-3.8098212606563375E-2</c:v>
                </c:pt>
                <c:pt idx="243">
                  <c:v>-3.7796750056286903E-2</c:v>
                </c:pt>
                <c:pt idx="244">
                  <c:v>-3.7497703335846962E-2</c:v>
                </c:pt>
                <c:pt idx="245">
                  <c:v>-3.7201068982812925E-2</c:v>
                </c:pt>
                <c:pt idx="246">
                  <c:v>-3.6906842655801006E-2</c:v>
                </c:pt>
                <c:pt idx="247">
                  <c:v>-3.6615019181924911E-2</c:v>
                </c:pt>
                <c:pt idx="248">
                  <c:v>-3.6325592602136837E-2</c:v>
                </c:pt>
                <c:pt idx="249">
                  <c:v>-3.6038556214585502E-2</c:v>
                </c:pt>
                <c:pt idx="250">
                  <c:v>-3.5753902616042332E-2</c:v>
                </c:pt>
                <c:pt idx="251">
                  <c:v>-3.5471623741505885E-2</c:v>
                </c:pt>
                <c:pt idx="252">
                  <c:v>-3.519171090204036E-2</c:v>
                </c:pt>
                <c:pt idx="253">
                  <c:v>-3.4914154820942789E-2</c:v>
                </c:pt>
                <c:pt idx="254">
                  <c:v>-3.4638945668291808E-2</c:v>
                </c:pt>
                <c:pt idx="255">
                  <c:v>-3.4366073093965652E-2</c:v>
                </c:pt>
                <c:pt idx="256">
                  <c:v>-3.4095526259173552E-2</c:v>
                </c:pt>
                <c:pt idx="257">
                  <c:v>-3.3827293866586283E-2</c:v>
                </c:pt>
                <c:pt idx="258">
                  <c:v>-3.3561364189106886E-2</c:v>
                </c:pt>
                <c:pt idx="259">
                  <c:v>-3.3297725097351918E-2</c:v>
                </c:pt>
                <c:pt idx="260">
                  <c:v>-3.3036364085891931E-2</c:v>
                </c:pt>
                <c:pt idx="261">
                  <c:v>-3.2777268298301077E-2</c:v>
                </c:pt>
                <c:pt idx="262">
                  <c:v>-3.2520424551081971E-2</c:v>
                </c:pt>
                <c:pt idx="263">
                  <c:v>-3.2265819356493447E-2</c:v>
                </c:pt>
                <c:pt idx="264">
                  <c:v>-3.2013438944338481E-2</c:v>
                </c:pt>
                <c:pt idx="265">
                  <c:v>-3.1763269282759285E-2</c:v>
                </c:pt>
                <c:pt idx="266">
                  <c:v>-3.1515296098073659E-2</c:v>
                </c:pt>
                <c:pt idx="267">
                  <c:v>-3.126950489370519E-2</c:v>
                </c:pt>
                <c:pt idx="268">
                  <c:v>-3.102588096822699E-2</c:v>
                </c:pt>
                <c:pt idx="269">
                  <c:v>-3.0784409432578257E-2</c:v>
                </c:pt>
                <c:pt idx="270">
                  <c:v>-3.0545075226472328E-2</c:v>
                </c:pt>
                <c:pt idx="271">
                  <c:v>-3.0307863134045838E-2</c:v>
                </c:pt>
                <c:pt idx="272">
                  <c:v>-3.0072757798759814E-2</c:v>
                </c:pt>
                <c:pt idx="273">
                  <c:v>-2.9839743737610128E-2</c:v>
                </c:pt>
                <c:pt idx="274">
                  <c:v>-2.9608805354656119E-2</c:v>
                </c:pt>
                <c:pt idx="275">
                  <c:v>-2.9379926953908304E-2</c:v>
                </c:pt>
                <c:pt idx="276">
                  <c:v>-2.9153092751597581E-2</c:v>
                </c:pt>
                <c:pt idx="277">
                  <c:v>-2.8928286887854215E-2</c:v>
                </c:pt>
                <c:pt idx="278">
                  <c:v>-2.8705493437817982E-2</c:v>
                </c:pt>
                <c:pt idx="279">
                  <c:v>-2.8484696422213605E-2</c:v>
                </c:pt>
                <c:pt idx="280">
                  <c:v>-2.8265879817400225E-2</c:v>
                </c:pt>
                <c:pt idx="281">
                  <c:v>-2.8049027564930953E-2</c:v>
                </c:pt>
                <c:pt idx="282">
                  <c:v>-2.7834123580631281E-2</c:v>
                </c:pt>
                <c:pt idx="283">
                  <c:v>-2.7621151763230344E-2</c:v>
                </c:pt>
                <c:pt idx="284">
                  <c:v>-2.7410096002551967E-2</c:v>
                </c:pt>
                <c:pt idx="285">
                  <c:v>-2.7200940187289767E-2</c:v>
                </c:pt>
                <c:pt idx="286">
                  <c:v>-2.6993668212386707E-2</c:v>
                </c:pt>
                <c:pt idx="287">
                  <c:v>-2.6788263986029896E-2</c:v>
                </c:pt>
                <c:pt idx="288">
                  <c:v>-2.658471143628393E-2</c:v>
                </c:pt>
                <c:pt idx="289">
                  <c:v>-2.6382994517370546E-2</c:v>
                </c:pt>
                <c:pt idx="290">
                  <c:v>-2.6183097215621877E-2</c:v>
                </c:pt>
                <c:pt idx="291">
                  <c:v>-2.5985003555104334E-2</c:v>
                </c:pt>
                <c:pt idx="292">
                  <c:v>-2.5788697602944274E-2</c:v>
                </c:pt>
                <c:pt idx="293">
                  <c:v>-2.559416347435834E-2</c:v>
                </c:pt>
                <c:pt idx="294">
                  <c:v>-2.5401385337405998E-2</c:v>
                </c:pt>
                <c:pt idx="295">
                  <c:v>-2.5210347417467187E-2</c:v>
                </c:pt>
                <c:pt idx="296">
                  <c:v>-2.502103400148099E-2</c:v>
                </c:pt>
                <c:pt idx="297">
                  <c:v>-2.4833429441913357E-2</c:v>
                </c:pt>
                <c:pt idx="298">
                  <c:v>-2.4647518160519837E-2</c:v>
                </c:pt>
                <c:pt idx="299">
                  <c:v>-2.4463284651863579E-2</c:v>
                </c:pt>
                <c:pt idx="300">
                  <c:v>-2.4280713486625503E-2</c:v>
                </c:pt>
                <c:pt idx="301">
                  <c:v>-2.4099789314713328E-2</c:v>
                </c:pt>
                <c:pt idx="302">
                  <c:v>-2.3920496868173536E-2</c:v>
                </c:pt>
                <c:pt idx="303">
                  <c:v>-2.3742820963915778E-2</c:v>
                </c:pt>
                <c:pt idx="304">
                  <c:v>-2.3566746506253799E-2</c:v>
                </c:pt>
                <c:pt idx="305">
                  <c:v>-2.3392258489288879E-2</c:v>
                </c:pt>
                <c:pt idx="306">
                  <c:v>-2.321934199911661E-2</c:v>
                </c:pt>
                <c:pt idx="307">
                  <c:v>-2.3047982215883018E-2</c:v>
                </c:pt>
                <c:pt idx="308">
                  <c:v>-2.2878164415700775E-2</c:v>
                </c:pt>
                <c:pt idx="309">
                  <c:v>-2.2709873972406158E-2</c:v>
                </c:pt>
                <c:pt idx="310">
                  <c:v>-2.2543096359193507E-2</c:v>
                </c:pt>
                <c:pt idx="311">
                  <c:v>-2.2377817150119474E-2</c:v>
                </c:pt>
                <c:pt idx="312">
                  <c:v>-2.2214022021479034E-2</c:v>
                </c:pt>
                <c:pt idx="313">
                  <c:v>-2.2051696753064825E-2</c:v>
                </c:pt>
                <c:pt idx="314">
                  <c:v>-2.1890827229317629E-2</c:v>
                </c:pt>
                <c:pt idx="315">
                  <c:v>-2.1731399440365042E-2</c:v>
                </c:pt>
                <c:pt idx="316">
                  <c:v>-2.1573399482961934E-2</c:v>
                </c:pt>
                <c:pt idx="317">
                  <c:v>-2.141681356133367E-2</c:v>
                </c:pt>
                <c:pt idx="318">
                  <c:v>-2.126162798791912E-2</c:v>
                </c:pt>
                <c:pt idx="319">
                  <c:v>-2.110782918403584E-2</c:v>
                </c:pt>
                <c:pt idx="320">
                  <c:v>-2.0955403680453781E-2</c:v>
                </c:pt>
                <c:pt idx="321">
                  <c:v>-2.0804338117894013E-2</c:v>
                </c:pt>
                <c:pt idx="322">
                  <c:v>-2.065461924744379E-2</c:v>
                </c:pt>
                <c:pt idx="323">
                  <c:v>-2.0506233930903353E-2</c:v>
                </c:pt>
                <c:pt idx="324">
                  <c:v>-2.0359169141067474E-2</c:v>
                </c:pt>
                <c:pt idx="325">
                  <c:v>-2.0213411961934893E-2</c:v>
                </c:pt>
                <c:pt idx="326">
                  <c:v>-2.0068949588856348E-2</c:v>
                </c:pt>
                <c:pt idx="327">
                  <c:v>-1.9925769328625002E-2</c:v>
                </c:pt>
                <c:pt idx="328">
                  <c:v>-1.9783858599511265E-2</c:v>
                </c:pt>
                <c:pt idx="329">
                  <c:v>-1.9643204931240027E-2</c:v>
                </c:pt>
                <c:pt idx="330">
                  <c:v>-1.9503795964922924E-2</c:v>
                </c:pt>
                <c:pt idx="331">
                  <c:v>-1.9365619452934923E-2</c:v>
                </c:pt>
                <c:pt idx="332">
                  <c:v>-1.9228663258752714E-2</c:v>
                </c:pt>
                <c:pt idx="333">
                  <c:v>-1.9092915356743251E-2</c:v>
                </c:pt>
                <c:pt idx="334">
                  <c:v>-1.8958363831917915E-2</c:v>
                </c:pt>
                <c:pt idx="335">
                  <c:v>-1.8824996879640708E-2</c:v>
                </c:pt>
                <c:pt idx="336">
                  <c:v>-1.8692802805304016E-2</c:v>
                </c:pt>
                <c:pt idx="337">
                  <c:v>-1.8561770023970948E-2</c:v>
                </c:pt>
                <c:pt idx="338">
                  <c:v>-1.8431887059981361E-2</c:v>
                </c:pt>
                <c:pt idx="339">
                  <c:v>-1.8303142546527387E-2</c:v>
                </c:pt>
                <c:pt idx="340">
                  <c:v>-1.8175525225201286E-2</c:v>
                </c:pt>
                <c:pt idx="341">
                  <c:v>-1.8049023945515767E-2</c:v>
                </c:pt>
                <c:pt idx="342">
                  <c:v>-1.7923627664400435E-2</c:v>
                </c:pt>
                <c:pt idx="343">
                  <c:v>-1.7799325445664895E-2</c:v>
                </c:pt>
                <c:pt idx="344">
                  <c:v>-1.7676106459450613E-2</c:v>
                </c:pt>
                <c:pt idx="345">
                  <c:v>-1.7553959981657069E-2</c:v>
                </c:pt>
                <c:pt idx="346">
                  <c:v>-1.7432875393344135E-2</c:v>
                </c:pt>
                <c:pt idx="347">
                  <c:v>-1.7312842180118415E-2</c:v>
                </c:pt>
                <c:pt idx="348">
                  <c:v>-1.7193849931505436E-2</c:v>
                </c:pt>
                <c:pt idx="349">
                  <c:v>-1.7075888340298082E-2</c:v>
                </c:pt>
                <c:pt idx="350">
                  <c:v>-1.6958947201899555E-2</c:v>
                </c:pt>
                <c:pt idx="351">
                  <c:v>-1.6843016413640631E-2</c:v>
                </c:pt>
                <c:pt idx="352">
                  <c:v>-1.6728085974094364E-2</c:v>
                </c:pt>
                <c:pt idx="353">
                  <c:v>-1.6614145982372784E-2</c:v>
                </c:pt>
                <c:pt idx="354">
                  <c:v>-1.6501186637411347E-2</c:v>
                </c:pt>
                <c:pt idx="355">
                  <c:v>-1.6389198237251847E-2</c:v>
                </c:pt>
                <c:pt idx="356">
                  <c:v>-1.6278171178302402E-2</c:v>
                </c:pt>
                <c:pt idx="357">
                  <c:v>-1.6168095954601704E-2</c:v>
                </c:pt>
                <c:pt idx="358">
                  <c:v>-1.6058963157067126E-2</c:v>
                </c:pt>
                <c:pt idx="359">
                  <c:v>-1.5950763472739271E-2</c:v>
                </c:pt>
                <c:pt idx="360">
                  <c:v>-1.5843487684020129E-2</c:v>
                </c:pt>
                <c:pt idx="361">
                  <c:v>-1.573712666790374E-2</c:v>
                </c:pt>
                <c:pt idx="362">
                  <c:v>-1.5631671395203363E-2</c:v>
                </c:pt>
                <c:pt idx="363">
                  <c:v>-1.5527112929775998E-2</c:v>
                </c:pt>
                <c:pt idx="364">
                  <c:v>-1.5423442427735641E-2</c:v>
                </c:pt>
                <c:pt idx="365">
                  <c:v>-1.5320651136677431E-2</c:v>
                </c:pt>
                <c:pt idx="366">
                  <c:v>-1.521873039488182E-2</c:v>
                </c:pt>
                <c:pt idx="367">
                  <c:v>-1.5117671630530594E-2</c:v>
                </c:pt>
                <c:pt idx="368">
                  <c:v>-1.5017466360912545E-2</c:v>
                </c:pt>
                <c:pt idx="369">
                  <c:v>-1.4918106191632339E-2</c:v>
                </c:pt>
                <c:pt idx="370">
                  <c:v>-1.4819582815818643E-2</c:v>
                </c:pt>
                <c:pt idx="371">
                  <c:v>-1.472188801332772E-2</c:v>
                </c:pt>
                <c:pt idx="372">
                  <c:v>-1.4625013649953049E-2</c:v>
                </c:pt>
                <c:pt idx="373">
                  <c:v>-1.4528951676629431E-2</c:v>
                </c:pt>
                <c:pt idx="374">
                  <c:v>-1.4433694128641176E-2</c:v>
                </c:pt>
                <c:pt idx="375">
                  <c:v>-1.4339233124829594E-2</c:v>
                </c:pt>
                <c:pt idx="376">
                  <c:v>-1.4245560866809406E-2</c:v>
                </c:pt>
                <c:pt idx="377">
                  <c:v>-1.415266963816994E-2</c:v>
                </c:pt>
                <c:pt idx="378">
                  <c:v>-1.4060551803696839E-2</c:v>
                </c:pt>
                <c:pt idx="379">
                  <c:v>-1.3969199808586278E-2</c:v>
                </c:pt>
                <c:pt idx="380">
                  <c:v>-1.3878606177659387E-2</c:v>
                </c:pt>
                <c:pt idx="381">
                  <c:v>-1.3788763514591408E-2</c:v>
                </c:pt>
                <c:pt idx="382">
                  <c:v>-1.3699664501126549E-2</c:v>
                </c:pt>
                <c:pt idx="383">
                  <c:v>-1.3611301896313349E-2</c:v>
                </c:pt>
                <c:pt idx="384">
                  <c:v>-1.3523668535731564E-2</c:v>
                </c:pt>
                <c:pt idx="385">
                  <c:v>-1.3436757330726972E-2</c:v>
                </c:pt>
                <c:pt idx="386">
                  <c:v>-1.3350561267649269E-2</c:v>
                </c:pt>
                <c:pt idx="387">
                  <c:v>-1.3265073407096942E-2</c:v>
                </c:pt>
                <c:pt idx="388">
                  <c:v>-1.318028688315942E-2</c:v>
                </c:pt>
                <c:pt idx="389">
                  <c:v>-1.3096194902671008E-2</c:v>
                </c:pt>
                <c:pt idx="390">
                  <c:v>-1.301279074446695E-2</c:v>
                </c:pt>
                <c:pt idx="391">
                  <c:v>-1.2930067758635783E-2</c:v>
                </c:pt>
                <c:pt idx="392">
                  <c:v>-1.2848019365793146E-2</c:v>
                </c:pt>
                <c:pt idx="393">
                  <c:v>-1.2766639056344162E-2</c:v>
                </c:pt>
                <c:pt idx="394">
                  <c:v>-1.268592038976047E-2</c:v>
                </c:pt>
                <c:pt idx="395">
                  <c:v>-1.2605856993856473E-2</c:v>
                </c:pt>
                <c:pt idx="396">
                  <c:v>-1.2526442564075407E-2</c:v>
                </c:pt>
                <c:pt idx="397">
                  <c:v>-1.2447670862778457E-2</c:v>
                </c:pt>
                <c:pt idx="398">
                  <c:v>-1.2369535718537909E-2</c:v>
                </c:pt>
                <c:pt idx="399">
                  <c:v>-1.2292031025437215E-2</c:v>
                </c:pt>
                <c:pt idx="400">
                  <c:v>-1.221515074237603E-2</c:v>
                </c:pt>
                <c:pt idx="401">
                  <c:v>-1.2138888892380236E-2</c:v>
                </c:pt>
                <c:pt idx="402">
                  <c:v>-1.2063239561919846E-2</c:v>
                </c:pt>
                <c:pt idx="403">
                  <c:v>-1.1988196900227992E-2</c:v>
                </c:pt>
                <c:pt idx="404">
                  <c:v>-1.1913755118627809E-2</c:v>
                </c:pt>
                <c:pt idx="405">
                  <c:v>-1.1839908489868132E-2</c:v>
                </c:pt>
                <c:pt idx="406">
                  <c:v>-1.1766651347457401E-2</c:v>
                </c:pt>
                <c:pt idx="407">
                  <c:v>-1.1693978085012185E-2</c:v>
                </c:pt>
                <c:pt idx="408">
                  <c:v>-1.1621883155603909E-2</c:v>
                </c:pt>
                <c:pt idx="409">
                  <c:v>-1.1550361071114386E-2</c:v>
                </c:pt>
                <c:pt idx="410">
                  <c:v>-1.1479406401597288E-2</c:v>
                </c:pt>
                <c:pt idx="411">
                  <c:v>-1.1409013774647443E-2</c:v>
                </c:pt>
                <c:pt idx="412">
                  <c:v>-1.1339177874769322E-2</c:v>
                </c:pt>
                <c:pt idx="413">
                  <c:v>-1.1269893442757181E-2</c:v>
                </c:pt>
                <c:pt idx="414">
                  <c:v>-1.120115527508116E-2</c:v>
                </c:pt>
                <c:pt idx="415">
                  <c:v>-1.1132958223273471E-2</c:v>
                </c:pt>
                <c:pt idx="416">
                  <c:v>-1.1065297193329181E-2</c:v>
                </c:pt>
                <c:pt idx="417">
                  <c:v>-1.0998167145101325E-2</c:v>
                </c:pt>
                <c:pt idx="418">
                  <c:v>-1.0931563091714457E-2</c:v>
                </c:pt>
                <c:pt idx="419">
                  <c:v>-1.0865480098973484E-2</c:v>
                </c:pt>
                <c:pt idx="420">
                  <c:v>-1.0799913284784196E-2</c:v>
                </c:pt>
                <c:pt idx="421">
                  <c:v>-1.0734857818576785E-2</c:v>
                </c:pt>
                <c:pt idx="422">
                  <c:v>-1.0670308920738145E-2</c:v>
                </c:pt>
                <c:pt idx="423">
                  <c:v>-1.0606261862043337E-2</c:v>
                </c:pt>
                <c:pt idx="424">
                  <c:v>-1.0542711963104478E-2</c:v>
                </c:pt>
                <c:pt idx="425">
                  <c:v>-1.0479654593809147E-2</c:v>
                </c:pt>
                <c:pt idx="426">
                  <c:v>-1.0417085172779136E-2</c:v>
                </c:pt>
                <c:pt idx="427">
                  <c:v>-1.0354999166829295E-2</c:v>
                </c:pt>
                <c:pt idx="428">
                  <c:v>-1.0293392090427431E-2</c:v>
                </c:pt>
                <c:pt idx="429">
                  <c:v>-1.0232259505165875E-2</c:v>
                </c:pt>
                <c:pt idx="430">
                  <c:v>-1.0171597019238934E-2</c:v>
                </c:pt>
                <c:pt idx="431">
                  <c:v>-1.0111400286918483E-2</c:v>
                </c:pt>
                <c:pt idx="432">
                  <c:v>-1.005166500804607E-2</c:v>
                </c:pt>
                <c:pt idx="433">
                  <c:v>-9.9923869275183128E-3</c:v>
                </c:pt>
                <c:pt idx="434">
                  <c:v>-9.9335618347888201E-3</c:v>
                </c:pt>
                <c:pt idx="435">
                  <c:v>-9.8751855633653299E-3</c:v>
                </c:pt>
                <c:pt idx="436">
                  <c:v>-9.817253990324331E-3</c:v>
                </c:pt>
                <c:pt idx="437">
                  <c:v>-9.759763035815109E-3</c:v>
                </c:pt>
                <c:pt idx="438">
                  <c:v>-9.7027086625851248E-3</c:v>
                </c:pt>
                <c:pt idx="439">
                  <c:v>-9.6460868755015895E-3</c:v>
                </c:pt>
                <c:pt idx="440">
                  <c:v>-9.58989372107601E-3</c:v>
                </c:pt>
                <c:pt idx="441">
                  <c:v>-9.5341252870023221E-3</c:v>
                </c:pt>
                <c:pt idx="442">
                  <c:v>-9.4787777016941098E-3</c:v>
                </c:pt>
                <c:pt idx="443">
                  <c:v>-9.4238471338276997E-3</c:v>
                </c:pt>
                <c:pt idx="444">
                  <c:v>-9.3693297918920615E-3</c:v>
                </c:pt>
                <c:pt idx="445">
                  <c:v>-9.3152219237426417E-3</c:v>
                </c:pt>
                <c:pt idx="446">
                  <c:v>-9.2615198161571915E-3</c:v>
                </c:pt>
                <c:pt idx="447">
                  <c:v>-9.2082197944032239E-3</c:v>
                </c:pt>
                <c:pt idx="448">
                  <c:v>-9.1553182218065167E-3</c:v>
                </c:pt>
                <c:pt idx="449">
                  <c:v>-9.1028114993186894E-3</c:v>
                </c:pt>
                <c:pt idx="450">
                  <c:v>-9.0506960651022157E-3</c:v>
                </c:pt>
                <c:pt idx="451">
                  <c:v>-8.9989683941106811E-3</c:v>
                </c:pt>
                <c:pt idx="452">
                  <c:v>-8.9476249976729316E-3</c:v>
                </c:pt>
                <c:pt idx="453">
                  <c:v>-8.896662423091773E-3</c:v>
                </c:pt>
                <c:pt idx="454">
                  <c:v>-8.8460772532330655E-3</c:v>
                </c:pt>
                <c:pt idx="455">
                  <c:v>-8.7958661061341668E-3</c:v>
                </c:pt>
                <c:pt idx="456">
                  <c:v>-8.746025634603749E-3</c:v>
                </c:pt>
                <c:pt idx="457">
                  <c:v>-8.6965525258371115E-3</c:v>
                </c:pt>
                <c:pt idx="458">
                  <c:v>-8.6474435010257238E-3</c:v>
                </c:pt>
                <c:pt idx="459">
                  <c:v>-8.5986953149823075E-3</c:v>
                </c:pt>
                <c:pt idx="460">
                  <c:v>-8.5503047557572223E-3</c:v>
                </c:pt>
                <c:pt idx="461">
                  <c:v>-8.5022686442732844E-3</c:v>
                </c:pt>
                <c:pt idx="462">
                  <c:v>-8.4545838339519126E-3</c:v>
                </c:pt>
                <c:pt idx="463">
                  <c:v>-8.4072472103528476E-3</c:v>
                </c:pt>
                <c:pt idx="464">
                  <c:v>-8.3602556908129351E-3</c:v>
                </c:pt>
                <c:pt idx="465">
                  <c:v>-8.3136062240907541E-3</c:v>
                </c:pt>
                <c:pt idx="466">
                  <c:v>-8.2672957900180415E-3</c:v>
                </c:pt>
                <c:pt idx="467">
                  <c:v>-8.2213213991453558E-3</c:v>
                </c:pt>
                <c:pt idx="468">
                  <c:v>-8.1756800924071022E-3</c:v>
                </c:pt>
                <c:pt idx="469">
                  <c:v>-8.1303689407759509E-3</c:v>
                </c:pt>
                <c:pt idx="470">
                  <c:v>-8.0853850449298832E-3</c:v>
                </c:pt>
                <c:pt idx="471">
                  <c:v>-8.0407255349211598E-3</c:v>
                </c:pt>
                <c:pt idx="472">
                  <c:v>-7.9963875698482543E-3</c:v>
                </c:pt>
                <c:pt idx="473">
                  <c:v>-7.9523683375287684E-3</c:v>
                </c:pt>
                <c:pt idx="474">
                  <c:v>-7.9086650541839824E-3</c:v>
                </c:pt>
                <c:pt idx="475">
                  <c:v>-7.8652749641195552E-3</c:v>
                </c:pt>
                <c:pt idx="476">
                  <c:v>-7.8221953394130381E-3</c:v>
                </c:pt>
                <c:pt idx="477">
                  <c:v>-7.7794234796072018E-3</c:v>
                </c:pt>
                <c:pt idx="478">
                  <c:v>-7.7369567113985665E-3</c:v>
                </c:pt>
                <c:pt idx="479">
                  <c:v>-7.694792388342378E-3</c:v>
                </c:pt>
                <c:pt idx="480">
                  <c:v>-7.6529278905498955E-3</c:v>
                </c:pt>
                <c:pt idx="481">
                  <c:v>-7.6113606243924546E-3</c:v>
                </c:pt>
                <c:pt idx="482">
                  <c:v>-7.5700880222161916E-3</c:v>
                </c:pt>
                <c:pt idx="483">
                  <c:v>-7.5291075420452084E-3</c:v>
                </c:pt>
                <c:pt idx="484">
                  <c:v>-7.4884166673030977E-3</c:v>
                </c:pt>
                <c:pt idx="485">
                  <c:v>-7.4480129065296816E-3</c:v>
                </c:pt>
                <c:pt idx="486">
                  <c:v>-7.4078937931016386E-3</c:v>
                </c:pt>
                <c:pt idx="487">
                  <c:v>-7.3680568849608663E-3</c:v>
                </c:pt>
                <c:pt idx="488">
                  <c:v>-7.3284997643361252E-3</c:v>
                </c:pt>
                <c:pt idx="489">
                  <c:v>-7.2892200374840123E-3</c:v>
                </c:pt>
                <c:pt idx="490">
                  <c:v>-7.250215334415477E-3</c:v>
                </c:pt>
                <c:pt idx="491">
                  <c:v>-7.2114833086368421E-3</c:v>
                </c:pt>
                <c:pt idx="492">
                  <c:v>-7.173021636889888E-3</c:v>
                </c:pt>
                <c:pt idx="493">
                  <c:v>-7.1348280188987048E-3</c:v>
                </c:pt>
                <c:pt idx="494">
                  <c:v>-7.09690017710983E-3</c:v>
                </c:pt>
                <c:pt idx="495">
                  <c:v>-7.0592358564507303E-3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D7-4F5D-BA73-A98A3D67D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802704"/>
        <c:axId val="194803952"/>
      </c:scatterChart>
      <c:scatterChart>
        <c:scatterStyle val="lineMarker"/>
        <c:varyColors val="0"/>
        <c:ser>
          <c:idx val="0"/>
          <c:order val="0"/>
          <c:tx>
            <c:v>リターンロス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演算部!$AR$33:$AR$528</c:f>
              <c:numCache>
                <c:formatCode>General</c:formatCode>
                <c:ptCount val="496"/>
                <c:pt idx="0">
                  <c:v>-3.1963550256543113E-3</c:v>
                </c:pt>
                <c:pt idx="1">
                  <c:v>-4.5595306872138214E-3</c:v>
                </c:pt>
                <c:pt idx="2">
                  <c:v>-6.1367390838461527E-3</c:v>
                </c:pt>
                <c:pt idx="3">
                  <c:v>-7.9113252283644474E-3</c:v>
                </c:pt>
                <c:pt idx="4">
                  <c:v>-9.8642693528779562E-3</c:v>
                </c:pt>
                <c:pt idx="5">
                  <c:v>-1.1974274071982038E-2</c:v>
                </c:pt>
                <c:pt idx="6">
                  <c:v>-1.4217865014365385E-2</c:v>
                </c:pt>
                <c:pt idx="7">
                  <c:v>-1.6569505770798069E-2</c:v>
                </c:pt>
                <c:pt idx="8">
                  <c:v>-1.900172820157605E-2</c:v>
                </c:pt>
                <c:pt idx="9">
                  <c:v>-2.1485279376631229E-2</c:v>
                </c:pt>
                <c:pt idx="10">
                  <c:v>-2.3989286692351584E-2</c:v>
                </c:pt>
                <c:pt idx="11">
                  <c:v>-2.6481443026755133E-2</c:v>
                </c:pt>
                <c:pt idx="12">
                  <c:v>-2.8928214166475102E-2</c:v>
                </c:pt>
                <c:pt idx="13">
                  <c:v>-3.1295071172730192E-2</c:v>
                </c:pt>
                <c:pt idx="14">
                  <c:v>-3.3546750858561875E-2</c:v>
                </c:pt>
                <c:pt idx="15">
                  <c:v>-3.5647548136421452E-2</c:v>
                </c:pt>
                <c:pt idx="16">
                  <c:v>-3.7561644675542696E-2</c:v>
                </c:pt>
                <c:pt idx="17">
                  <c:v>-3.9253479096022635E-2</c:v>
                </c:pt>
                <c:pt idx="18">
                  <c:v>-4.0688164836262045E-2</c:v>
                </c:pt>
                <c:pt idx="19">
                  <c:v>-4.1831962879322608E-2</c:v>
                </c:pt>
                <c:pt idx="20">
                  <c:v>-4.265281773098778E-2</c:v>
                </c:pt>
                <c:pt idx="21">
                  <c:v>-4.3120966428244589E-2</c:v>
                </c:pt>
                <c:pt idx="22">
                  <c:v>-4.3209631943989482E-2</c:v>
                </c:pt>
                <c:pt idx="23">
                  <c:v>-4.2895814165311193E-2</c:v>
                </c:pt>
                <c:pt idx="24">
                  <c:v>-4.2161193682392246E-2</c:v>
                </c:pt>
                <c:pt idx="25">
                  <c:v>-4.099316595537017E-2</c:v>
                </c:pt>
                <c:pt idx="26">
                  <c:v>-3.9386026047046635E-2</c:v>
                </c:pt>
                <c:pt idx="27">
                  <c:v>-3.734232703349686E-2</c:v>
                </c:pt>
                <c:pt idx="28">
                  <c:v>-3.4874438434870376E-2</c:v>
                </c:pt>
                <c:pt idx="29">
                  <c:v>-3.2006334531639043E-2</c:v>
                </c:pt>
                <c:pt idx="30">
                  <c:v>-2.8775646206865135E-2</c:v>
                </c:pt>
                <c:pt idx="31">
                  <c:v>-2.5236013906277707E-2</c:v>
                </c:pt>
                <c:pt idx="32">
                  <c:v>-2.1459783303987848E-2</c:v>
                </c:pt>
                <c:pt idx="33">
                  <c:v>-1.7541089096142964E-2</c:v>
                </c:pt>
                <c:pt idx="34">
                  <c:v>-1.3599375708738008E-2</c:v>
                </c:pt>
                <c:pt idx="35">
                  <c:v>-9.7834061497306148E-3</c:v>
                </c:pt>
                <c:pt idx="36">
                  <c:v>-6.2758111276041322E-3</c:v>
                </c:pt>
                <c:pt idx="37">
                  <c:v>-3.2982290275931111E-3</c:v>
                </c:pt>
                <c:pt idx="38">
                  <c:v>-1.1170822146563458E-3</c:v>
                </c:pt>
                <c:pt idx="39">
                  <c:v>-5.0024885034868445E-5</c:v>
                </c:pt>
                <c:pt idx="40">
                  <c:v>-4.7308035754650945E-4</c:v>
                </c:pt>
                <c:pt idx="41">
                  <c:v>-2.8284588558801448E-3</c:v>
                </c:pt>
                <c:pt idx="42">
                  <c:v>-7.6330075943545871E-3</c:v>
                </c:pt>
                <c:pt idx="43">
                  <c:v>-1.5487190074218733E-2</c:v>
                </c:pt>
                <c:pt idx="44">
                  <c:v>-2.7084417505870099E-2</c:v>
                </c:pt>
                <c:pt idx="45">
                  <c:v>-4.3220459062885005E-2</c:v>
                </c:pt>
                <c:pt idx="46">
                  <c:v>-6.4802537146809391E-2</c:v>
                </c:pt>
                <c:pt idx="47">
                  <c:v>-9.2857569068685933E-2</c:v>
                </c:pt>
                <c:pt idx="48">
                  <c:v>-0.12853885136968507</c:v>
                </c:pt>
                <c:pt idx="49">
                  <c:v>-0.17313030703087526</c:v>
                </c:pt>
                <c:pt idx="50">
                  <c:v>-0.22804724672113846</c:v>
                </c:pt>
                <c:pt idx="51">
                  <c:v>-0.29483246070416397</c:v>
                </c:pt>
                <c:pt idx="52">
                  <c:v>-0.37514639670895417</c:v>
                </c:pt>
                <c:pt idx="53">
                  <c:v>-0.47075023906694813</c:v>
                </c:pt>
                <c:pt idx="54">
                  <c:v>-0.58348093796071998</c:v>
                </c:pt>
                <c:pt idx="55">
                  <c:v>-0.71521769060138951</c:v>
                </c:pt>
                <c:pt idx="56">
                  <c:v>-0.86784007234443816</c:v>
                </c:pt>
                <c:pt idx="57">
                  <c:v>-1.0431789378488308</c:v>
                </c:pt>
                <c:pt idx="58">
                  <c:v>-1.2429622847784476</c:v>
                </c:pt>
                <c:pt idx="59">
                  <c:v>-1.4687593539527768</c:v>
                </c:pt>
                <c:pt idx="60">
                  <c:v>-1.7219271343624301</c:v>
                </c:pt>
                <c:pt idx="61">
                  <c:v>-1.8172140027568462</c:v>
                </c:pt>
                <c:pt idx="62">
                  <c:v>-2.3144745796121917</c:v>
                </c:pt>
                <c:pt idx="63">
                  <c:v>-2.6551510707533117</c:v>
                </c:pt>
                <c:pt idx="64">
                  <c:v>-3.025771099927784</c:v>
                </c:pt>
                <c:pt idx="65">
                  <c:v>-3.4262151277031889</c:v>
                </c:pt>
                <c:pt idx="66">
                  <c:v>-3.8561007847662854</c:v>
                </c:pt>
                <c:pt idx="67">
                  <c:v>-4.3148317615930623</c:v>
                </c:pt>
                <c:pt idx="68">
                  <c:v>-4.801657223714491</c:v>
                </c:pt>
                <c:pt idx="69">
                  <c:v>-5.3157373395010845</c:v>
                </c:pt>
                <c:pt idx="70">
                  <c:v>-5.8562107190103641</c:v>
                </c:pt>
                <c:pt idx="71">
                  <c:v>-6.422260311203468</c:v>
                </c:pt>
                <c:pt idx="72">
                  <c:v>-7.0131753962120582</c:v>
                </c:pt>
                <c:pt idx="73">
                  <c:v>-7.6284085344918466</c:v>
                </c:pt>
                <c:pt idx="74">
                  <c:v>-8.2676275316062391</c:v>
                </c:pt>
                <c:pt idx="75">
                  <c:v>-8.9307635495860325</c:v>
                </c:pt>
                <c:pt idx="76">
                  <c:v>-9.618057419997033</c:v>
                </c:pt>
                <c:pt idx="77">
                  <c:v>-10.330107032125547</c:v>
                </c:pt>
                <c:pt idx="78">
                  <c:v>-11.067919478553719</c:v>
                </c:pt>
                <c:pt idx="79">
                  <c:v>-11.832972585408385</c:v>
                </c:pt>
                <c:pt idx="80">
                  <c:v>-12.62729173844852</c:v>
                </c:pt>
                <c:pt idx="81">
                  <c:v>-13.453549828483373</c:v>
                </c:pt>
                <c:pt idx="82">
                  <c:v>-14.315201121329778</c:v>
                </c:pt>
                <c:pt idx="83">
                  <c:v>-15.216664626512681</c:v>
                </c:pt>
                <c:pt idx="84">
                  <c:v>-16.163580332525804</c:v>
                </c:pt>
                <c:pt idx="85">
                  <c:v>-17.163174733219819</c:v>
                </c:pt>
                <c:pt idx="86">
                  <c:v>-18.224794628701488</c:v>
                </c:pt>
                <c:pt idx="87">
                  <c:v>-19.360708665874689</c:v>
                </c:pt>
                <c:pt idx="88">
                  <c:v>-20.587352143053881</c:v>
                </c:pt>
                <c:pt idx="89">
                  <c:v>-21.927341656899696</c:v>
                </c:pt>
                <c:pt idx="90">
                  <c:v>-23.412907104883367</c:v>
                </c:pt>
                <c:pt idx="91">
                  <c:v>-25.09212985919007</c:v>
                </c:pt>
                <c:pt idx="92">
                  <c:v>-27.041280406847381</c:v>
                </c:pt>
                <c:pt idx="93">
                  <c:v>-29.392182355027984</c:v>
                </c:pt>
                <c:pt idx="94">
                  <c:v>-32.403855978866844</c:v>
                </c:pt>
                <c:pt idx="95">
                  <c:v>-36.707767436467535</c:v>
                </c:pt>
                <c:pt idx="96">
                  <c:v>-44.770636432407109</c:v>
                </c:pt>
                <c:pt idx="97">
                  <c:v>-51.839015116035618</c:v>
                </c:pt>
                <c:pt idx="98">
                  <c:v>-39.642839849705076</c:v>
                </c:pt>
                <c:pt idx="99">
                  <c:v>-34.973503820547037</c:v>
                </c:pt>
                <c:pt idx="100">
                  <c:v>-32.097836422977736</c:v>
                </c:pt>
                <c:pt idx="101">
                  <c:v>-30.048733654785114</c:v>
                </c:pt>
                <c:pt idx="102">
                  <c:v>-28.476529420556655</c:v>
                </c:pt>
                <c:pt idx="103">
                  <c:v>-27.214633684781219</c:v>
                </c:pt>
                <c:pt idx="104">
                  <c:v>-26.170540897349355</c:v>
                </c:pt>
                <c:pt idx="105">
                  <c:v>-25.287531564191461</c:v>
                </c:pt>
                <c:pt idx="106">
                  <c:v>-24.528312777892204</c:v>
                </c:pt>
                <c:pt idx="107">
                  <c:v>-23.867055454937706</c:v>
                </c:pt>
                <c:pt idx="108">
                  <c:v>-23.285134753335015</c:v>
                </c:pt>
                <c:pt idx="109">
                  <c:v>-22.768681733333022</c:v>
                </c:pt>
                <c:pt idx="110">
                  <c:v>-22.307094040082823</c:v>
                </c:pt>
                <c:pt idx="111">
                  <c:v>-21.892087376910073</c:v>
                </c:pt>
                <c:pt idx="112">
                  <c:v>-21.517067988390522</c:v>
                </c:pt>
                <c:pt idx="113">
                  <c:v>-21.176704004204087</c:v>
                </c:pt>
                <c:pt idx="114">
                  <c:v>-20.866624504100528</c:v>
                </c:pt>
                <c:pt idx="115">
                  <c:v>-20.583203193287694</c:v>
                </c:pt>
                <c:pt idx="116">
                  <c:v>-20.323399654933088</c:v>
                </c:pt>
                <c:pt idx="117">
                  <c:v>-20.084640716529137</c:v>
                </c:pt>
                <c:pt idx="118">
                  <c:v>-19.86473035056515</c:v>
                </c:pt>
                <c:pt idx="119">
                  <c:v>-19.661780251663103</c:v>
                </c:pt>
                <c:pt idx="120">
                  <c:v>-19.474155646708926</c:v>
                </c:pt>
                <c:pt idx="121">
                  <c:v>-19.300432496542353</c:v>
                </c:pt>
                <c:pt idx="122">
                  <c:v>-19.13936333258598</c:v>
                </c:pt>
                <c:pt idx="123">
                  <c:v>-18.989849719997284</c:v>
                </c:pt>
                <c:pt idx="124">
                  <c:v>-18.850919863655328</c:v>
                </c:pt>
                <c:pt idx="125">
                  <c:v>-18.72171024694827</c:v>
                </c:pt>
                <c:pt idx="126">
                  <c:v>-18.601450463150236</c:v>
                </c:pt>
                <c:pt idx="127">
                  <c:v>-18.489450596542007</c:v>
                </c:pt>
                <c:pt idx="128">
                  <c:v>-18.385090656522205</c:v>
                </c:pt>
                <c:pt idx="129">
                  <c:v>-18.287811677290509</c:v>
                </c:pt>
                <c:pt idx="130">
                  <c:v>-18.19710817835179</c:v>
                </c:pt>
                <c:pt idx="131">
                  <c:v>-18.112521744191174</c:v>
                </c:pt>
                <c:pt idx="132">
                  <c:v>-18.033635530067471</c:v>
                </c:pt>
                <c:pt idx="133">
                  <c:v>-17.960069538610963</c:v>
                </c:pt>
                <c:pt idx="134">
                  <c:v>-17.89147654144865</c:v>
                </c:pt>
                <c:pt idx="135">
                  <c:v>-17.827538543367112</c:v>
                </c:pt>
                <c:pt idx="136">
                  <c:v>-17.767963705010374</c:v>
                </c:pt>
                <c:pt idx="137">
                  <c:v>-17.712483654882707</c:v>
                </c:pt>
                <c:pt idx="138">
                  <c:v>-17.660851133303332</c:v>
                </c:pt>
                <c:pt idx="139">
                  <c:v>-17.612837920564619</c:v>
                </c:pt>
                <c:pt idx="140">
                  <c:v>-17.568233009355897</c:v>
                </c:pt>
                <c:pt idx="141">
                  <c:v>-17.526840987898836</c:v>
                </c:pt>
                <c:pt idx="142">
                  <c:v>-17.488480605485506</c:v>
                </c:pt>
                <c:pt idx="143">
                  <c:v>-17.45298349643874</c:v>
                </c:pt>
                <c:pt idx="144">
                  <c:v>-17.420193042103836</c:v>
                </c:pt>
                <c:pt idx="145">
                  <c:v>-17.389963353469284</c:v>
                </c:pt>
                <c:pt idx="146">
                  <c:v>-17.362158359512915</c:v>
                </c:pt>
                <c:pt idx="147">
                  <c:v>-17.336650988467579</c:v>
                </c:pt>
                <c:pt idx="148">
                  <c:v>-17.313322430967503</c:v>
                </c:pt>
                <c:pt idx="149">
                  <c:v>-17.292061475530957</c:v>
                </c:pt>
                <c:pt idx="150">
                  <c:v>-17.272763908102551</c:v>
                </c:pt>
                <c:pt idx="151">
                  <c:v>-17.255331968457998</c:v>
                </c:pt>
                <c:pt idx="152">
                  <c:v>-17.239673857195772</c:v>
                </c:pt>
                <c:pt idx="153">
                  <c:v>-17.22570328782956</c:v>
                </c:pt>
                <c:pt idx="154">
                  <c:v>-17.213339079173863</c:v>
                </c:pt>
                <c:pt idx="155">
                  <c:v>-17.202504783799053</c:v>
                </c:pt>
                <c:pt idx="156">
                  <c:v>-17.193128348837398</c:v>
                </c:pt>
                <c:pt idx="157">
                  <c:v>-17.185141805858166</c:v>
                </c:pt>
                <c:pt idx="158">
                  <c:v>-17.178480986909996</c:v>
                </c:pt>
                <c:pt idx="159">
                  <c:v>-17.173085264158644</c:v>
                </c:pt>
                <c:pt idx="160">
                  <c:v>-17.168897310836726</c:v>
                </c:pt>
                <c:pt idx="161">
                  <c:v>-17.165862881473824</c:v>
                </c:pt>
                <c:pt idx="162">
                  <c:v>-17.163930609596278</c:v>
                </c:pt>
                <c:pt idx="163">
                  <c:v>-17.163051821279904</c:v>
                </c:pt>
                <c:pt idx="164">
                  <c:v>-17.163180363109337</c:v>
                </c:pt>
                <c:pt idx="165">
                  <c:v>-17.164272443248329</c:v>
                </c:pt>
                <c:pt idx="166">
                  <c:v>-17.166286484458077</c:v>
                </c:pt>
                <c:pt idx="167">
                  <c:v>-17.169182988018289</c:v>
                </c:pt>
                <c:pt idx="168">
                  <c:v>-17.172924407610061</c:v>
                </c:pt>
                <c:pt idx="169">
                  <c:v>-17.177475032311985</c:v>
                </c:pt>
                <c:pt idx="170">
                  <c:v>-17.182800877943613</c:v>
                </c:pt>
                <c:pt idx="171">
                  <c:v>-17.188869586063561</c:v>
                </c:pt>
                <c:pt idx="172">
                  <c:v>-17.195650329995161</c:v>
                </c:pt>
                <c:pt idx="173">
                  <c:v>-17.203113727311099</c:v>
                </c:pt>
                <c:pt idx="174">
                  <c:v>-17.211231758260954</c:v>
                </c:pt>
                <c:pt idx="175">
                  <c:v>-17.219977689672554</c:v>
                </c:pt>
                <c:pt idx="176">
                  <c:v>-17.229326003900166</c:v>
                </c:pt>
                <c:pt idx="177">
                  <c:v>-17.239252332430631</c:v>
                </c:pt>
                <c:pt idx="178">
                  <c:v>-17.249733393792702</c:v>
                </c:pt>
                <c:pt idx="179">
                  <c:v>-17.26074693544545</c:v>
                </c:pt>
                <c:pt idx="180">
                  <c:v>-17.272271679349714</c:v>
                </c:pt>
                <c:pt idx="181">
                  <c:v>-17.284287270951374</c:v>
                </c:pt>
                <c:pt idx="182">
                  <c:v>-17.29677423132825</c:v>
                </c:pt>
                <c:pt idx="183">
                  <c:v>-17.309713912272755</c:v>
                </c:pt>
                <c:pt idx="184">
                  <c:v>-17.323088454101352</c:v>
                </c:pt>
                <c:pt idx="185">
                  <c:v>-17.33688074599862</c:v>
                </c:pt>
                <c:pt idx="186">
                  <c:v>-17.35107438871934</c:v>
                </c:pt>
                <c:pt idx="187">
                  <c:v>-17.36565365948583</c:v>
                </c:pt>
                <c:pt idx="188">
                  <c:v>-17.380603478930798</c:v>
                </c:pt>
                <c:pt idx="189">
                  <c:v>-17.39590937994733</c:v>
                </c:pt>
                <c:pt idx="190">
                  <c:v>-17.411557478318596</c:v>
                </c:pt>
                <c:pt idx="191">
                  <c:v>-17.427534445009247</c:v>
                </c:pt>
                <c:pt idx="192">
                  <c:v>-17.443827480009691</c:v>
                </c:pt>
                <c:pt idx="193">
                  <c:v>-17.460424287632272</c:v>
                </c:pt>
                <c:pt idx="194">
                  <c:v>-17.477313053166018</c:v>
                </c:pt>
                <c:pt idx="195">
                  <c:v>-17.494482420803507</c:v>
                </c:pt>
                <c:pt idx="196">
                  <c:v>-17.511921472759376</c:v>
                </c:pt>
                <c:pt idx="197">
                  <c:v>-17.529619709506214</c:v>
                </c:pt>
                <c:pt idx="198">
                  <c:v>-17.547567031058406</c:v>
                </c:pt>
                <c:pt idx="199">
                  <c:v>-17.565753719239815</c:v>
                </c:pt>
                <c:pt idx="200">
                  <c:v>-17.584170420875289</c:v>
                </c:pt>
                <c:pt idx="201">
                  <c:v>-17.602808131850438</c:v>
                </c:pt>
                <c:pt idx="202">
                  <c:v>-17.62165818198774</c:v>
                </c:pt>
                <c:pt idx="203">
                  <c:v>-17.640712220690666</c:v>
                </c:pt>
                <c:pt idx="204">
                  <c:v>-17.659962203310684</c:v>
                </c:pt>
                <c:pt idx="205">
                  <c:v>-17.679400378195144</c:v>
                </c:pt>
                <c:pt idx="206">
                  <c:v>-17.699019274376699</c:v>
                </c:pt>
                <c:pt idx="207">
                  <c:v>-17.71881168986755</c:v>
                </c:pt>
                <c:pt idx="208">
                  <c:v>-17.73877068052423</c:v>
                </c:pt>
                <c:pt idx="209">
                  <c:v>-17.758889549450764</c:v>
                </c:pt>
                <c:pt idx="210">
                  <c:v>-17.77916183691022</c:v>
                </c:pt>
                <c:pt idx="211">
                  <c:v>-17.79958131071643</c:v>
                </c:pt>
                <c:pt idx="212">
                  <c:v>-17.820141957079571</c:v>
                </c:pt>
                <c:pt idx="213">
                  <c:v>-17.840837971880841</c:v>
                </c:pt>
                <c:pt idx="214">
                  <c:v>-17.861663752353028</c:v>
                </c:pt>
                <c:pt idx="215">
                  <c:v>-17.882613889145251</c:v>
                </c:pt>
                <c:pt idx="216">
                  <c:v>-17.903683158751349</c:v>
                </c:pt>
                <c:pt idx="217">
                  <c:v>-17.92486651628279</c:v>
                </c:pt>
                <c:pt idx="218">
                  <c:v>-17.946159088567988</c:v>
                </c:pt>
                <c:pt idx="219">
                  <c:v>-17.967556167561057</c:v>
                </c:pt>
                <c:pt idx="220">
                  <c:v>-17.989053204044076</c:v>
                </c:pt>
                <c:pt idx="221">
                  <c:v>-18.010645801607698</c:v>
                </c:pt>
                <c:pt idx="222">
                  <c:v>-18.032329710896153</c:v>
                </c:pt>
                <c:pt idx="223">
                  <c:v>-18.054100824103013</c:v>
                </c:pt>
                <c:pt idx="224">
                  <c:v>-18.075955169705413</c:v>
                </c:pt>
                <c:pt idx="225">
                  <c:v>-18.097888907424675</c:v>
                </c:pt>
                <c:pt idx="226">
                  <c:v>-18.119898323402225</c:v>
                </c:pt>
                <c:pt idx="227">
                  <c:v>-18.141979825580222</c:v>
                </c:pt>
                <c:pt idx="228">
                  <c:v>-18.16412993927689</c:v>
                </c:pt>
                <c:pt idx="229">
                  <c:v>-18.186345302947181</c:v>
                </c:pt>
                <c:pt idx="230">
                  <c:v>-18.20862266411979</c:v>
                </c:pt>
                <c:pt idx="231">
                  <c:v>-18.2309588755022</c:v>
                </c:pt>
                <c:pt idx="232">
                  <c:v>-18.253350891245628</c:v>
                </c:pt>
                <c:pt idx="233">
                  <c:v>-18.275795763362559</c:v>
                </c:pt>
                <c:pt idx="234">
                  <c:v>-18.298290638289497</c:v>
                </c:pt>
                <c:pt idx="235">
                  <c:v>-18.320832753588338</c:v>
                </c:pt>
                <c:pt idx="236">
                  <c:v>-18.343419434779904</c:v>
                </c:pt>
                <c:pt idx="237">
                  <c:v>-18.366048092303572</c:v>
                </c:pt>
                <c:pt idx="238">
                  <c:v>-18.388716218597253</c:v>
                </c:pt>
                <c:pt idx="239">
                  <c:v>-18.411421385292275</c:v>
                </c:pt>
                <c:pt idx="240">
                  <c:v>-18.434161240518002</c:v>
                </c:pt>
                <c:pt idx="241">
                  <c:v>-18.456933506311206</c:v>
                </c:pt>
                <c:pt idx="242">
                  <c:v>-18.479735976125689</c:v>
                </c:pt>
                <c:pt idx="243">
                  <c:v>-18.502566512437539</c:v>
                </c:pt>
                <c:pt idx="244">
                  <c:v>-18.525423044441975</c:v>
                </c:pt>
                <c:pt idx="245">
                  <c:v>-18.548303565837667</c:v>
                </c:pt>
                <c:pt idx="246">
                  <c:v>-18.571206132694819</c:v>
                </c:pt>
                <c:pt idx="247">
                  <c:v>-18.59412886140337</c:v>
                </c:pt>
                <c:pt idx="248">
                  <c:v>-18.61706992669782</c:v>
                </c:pt>
                <c:pt idx="249">
                  <c:v>-18.640027559755538</c:v>
                </c:pt>
                <c:pt idx="250">
                  <c:v>-18.66300004636533</c:v>
                </c:pt>
                <c:pt idx="251">
                  <c:v>-18.685985725163349</c:v>
                </c:pt>
                <c:pt idx="252">
                  <c:v>-18.708982985933524</c:v>
                </c:pt>
                <c:pt idx="253">
                  <c:v>-18.731990267969817</c:v>
                </c:pt>
                <c:pt idx="254">
                  <c:v>-18.755006058497738</c:v>
                </c:pt>
                <c:pt idx="255">
                  <c:v>-18.778028891152722</c:v>
                </c:pt>
                <c:pt idx="256">
                  <c:v>-18.801057344512941</c:v>
                </c:pt>
                <c:pt idx="257">
                  <c:v>-18.824090040684453</c:v>
                </c:pt>
                <c:pt idx="258">
                  <c:v>-18.847125643936486</c:v>
                </c:pt>
                <c:pt idx="259">
                  <c:v>-18.870162859384866</c:v>
                </c:pt>
                <c:pt idx="260">
                  <c:v>-18.893200431721645</c:v>
                </c:pt>
                <c:pt idx="261">
                  <c:v>-18.916237143989118</c:v>
                </c:pt>
                <c:pt idx="262">
                  <c:v>-18.939271816396431</c:v>
                </c:pt>
                <c:pt idx="263">
                  <c:v>-18.962303305177134</c:v>
                </c:pt>
                <c:pt idx="264">
                  <c:v>-18.985330501486043</c:v>
                </c:pt>
                <c:pt idx="265">
                  <c:v>-19.008352330333906</c:v>
                </c:pt>
                <c:pt idx="266">
                  <c:v>-19.031367749558374</c:v>
                </c:pt>
                <c:pt idx="267">
                  <c:v>-19.054375748829923</c:v>
                </c:pt>
                <c:pt idx="268">
                  <c:v>-19.077375348691302</c:v>
                </c:pt>
                <c:pt idx="269">
                  <c:v>-19.100365599629331</c:v>
                </c:pt>
                <c:pt idx="270">
                  <c:v>-19.123345581177734</c:v>
                </c:pt>
                <c:pt idx="271">
                  <c:v>-19.146314401049857</c:v>
                </c:pt>
                <c:pt idx="272">
                  <c:v>-19.169271194300169</c:v>
                </c:pt>
                <c:pt idx="273">
                  <c:v>-19.192215122513446</c:v>
                </c:pt>
                <c:pt idx="274">
                  <c:v>-19.215145373020594</c:v>
                </c:pt>
                <c:pt idx="275">
                  <c:v>-19.238061158140152</c:v>
                </c:pt>
                <c:pt idx="276">
                  <c:v>-19.260961714444512</c:v>
                </c:pt>
                <c:pt idx="277">
                  <c:v>-19.28384630204993</c:v>
                </c:pt>
                <c:pt idx="278">
                  <c:v>-19.306714203929502</c:v>
                </c:pt>
                <c:pt idx="279">
                  <c:v>-19.329564725248211</c:v>
                </c:pt>
                <c:pt idx="280">
                  <c:v>-19.352397192719319</c:v>
                </c:pt>
                <c:pt idx="281">
                  <c:v>-19.375210953981234</c:v>
                </c:pt>
                <c:pt idx="282">
                  <c:v>-19.398005376994224</c:v>
                </c:pt>
                <c:pt idx="283">
                  <c:v>-19.420779849456199</c:v>
                </c:pt>
                <c:pt idx="284">
                  <c:v>-19.443533778236908</c:v>
                </c:pt>
                <c:pt idx="285">
                  <c:v>-19.466266588829871</c:v>
                </c:pt>
                <c:pt idx="286">
                  <c:v>-19.488977724821495</c:v>
                </c:pt>
                <c:pt idx="287">
                  <c:v>-19.511666647376657</c:v>
                </c:pt>
                <c:pt idx="288">
                  <c:v>-19.53433283474029</c:v>
                </c:pt>
                <c:pt idx="289">
                  <c:v>-19.556975781754339</c:v>
                </c:pt>
                <c:pt idx="290">
                  <c:v>-19.579594999389592</c:v>
                </c:pt>
                <c:pt idx="291">
                  <c:v>-19.602190014291882</c:v>
                </c:pt>
                <c:pt idx="292">
                  <c:v>-19.624760368342077</c:v>
                </c:pt>
                <c:pt idx="293">
                  <c:v>-19.647305618229577</c:v>
                </c:pt>
                <c:pt idx="294">
                  <c:v>-19.669825335038624</c:v>
                </c:pt>
                <c:pt idx="295">
                  <c:v>-19.692319103847154</c:v>
                </c:pt>
                <c:pt idx="296">
                  <c:v>-19.714786523337743</c:v>
                </c:pt>
                <c:pt idx="297">
                  <c:v>-19.737227205420169</c:v>
                </c:pt>
                <c:pt idx="298">
                  <c:v>-19.759640774865275</c:v>
                </c:pt>
                <c:pt idx="299">
                  <c:v>-19.782026868949728</c:v>
                </c:pt>
                <c:pt idx="300">
                  <c:v>-19.804385137111321</c:v>
                </c:pt>
                <c:pt idx="301">
                  <c:v>-19.82671524061443</c:v>
                </c:pt>
                <c:pt idx="302">
                  <c:v>-19.849016852225375</c:v>
                </c:pt>
                <c:pt idx="303">
                  <c:v>-19.871289655897261</c:v>
                </c:pt>
                <c:pt idx="304">
                  <c:v>-19.893533346464075</c:v>
                </c:pt>
                <c:pt idx="305">
                  <c:v>-19.91574762934367</c:v>
                </c:pt>
                <c:pt idx="306">
                  <c:v>-19.937932220249422</c:v>
                </c:pt>
                <c:pt idx="307">
                  <c:v>-19.960086844910169</c:v>
                </c:pt>
                <c:pt idx="308">
                  <c:v>-19.982211238798303</c:v>
                </c:pt>
                <c:pt idx="309">
                  <c:v>-20.004305146865637</c:v>
                </c:pt>
                <c:pt idx="310">
                  <c:v>-20.026368323286889</c:v>
                </c:pt>
                <c:pt idx="311">
                  <c:v>-20.048400531210433</c:v>
                </c:pt>
                <c:pt idx="312">
                  <c:v>-20.070401542516226</c:v>
                </c:pt>
                <c:pt idx="313">
                  <c:v>-20.092371137580542</c:v>
                </c:pt>
                <c:pt idx="314">
                  <c:v>-20.114309105047447</c:v>
                </c:pt>
                <c:pt idx="315">
                  <c:v>-20.136215241606635</c:v>
                </c:pt>
                <c:pt idx="316">
                  <c:v>-20.158089351777562</c:v>
                </c:pt>
                <c:pt idx="317">
                  <c:v>-20.179931247699677</c:v>
                </c:pt>
                <c:pt idx="318">
                  <c:v>-20.201740748928415</c:v>
                </c:pt>
                <c:pt idx="319">
                  <c:v>-20.223517682236988</c:v>
                </c:pt>
                <c:pt idx="320">
                  <c:v>-20.24526188142362</c:v>
                </c:pt>
                <c:pt idx="321">
                  <c:v>-20.26697318712413</c:v>
                </c:pt>
                <c:pt idx="322">
                  <c:v>-20.28865144662976</c:v>
                </c:pt>
                <c:pt idx="323">
                  <c:v>-20.310296513709915</c:v>
                </c:pt>
                <c:pt idx="324">
                  <c:v>-20.331908248439895</c:v>
                </c:pt>
                <c:pt idx="325">
                  <c:v>-20.353486517033247</c:v>
                </c:pt>
                <c:pt idx="326">
                  <c:v>-20.375031191678758</c:v>
                </c:pt>
                <c:pt idx="327">
                  <c:v>-20.39654215038189</c:v>
                </c:pt>
                <c:pt idx="328">
                  <c:v>-20.418019276810494</c:v>
                </c:pt>
                <c:pt idx="329">
                  <c:v>-20.439462460144714</c:v>
                </c:pt>
                <c:pt idx="330">
                  <c:v>-20.46087159493101</c:v>
                </c:pt>
                <c:pt idx="331">
                  <c:v>-20.48224658094</c:v>
                </c:pt>
                <c:pt idx="332">
                  <c:v>-20.503587323028242</c:v>
                </c:pt>
                <c:pt idx="333">
                  <c:v>-20.524893731003665</c:v>
                </c:pt>
                <c:pt idx="334">
                  <c:v>-20.546165719494589</c:v>
                </c:pt>
                <c:pt idx="335">
                  <c:v>-20.567403207822302</c:v>
                </c:pt>
                <c:pt idx="336">
                  <c:v>-20.58860611987695</c:v>
                </c:pt>
                <c:pt idx="337">
                  <c:v>-20.609774383996786</c:v>
                </c:pt>
                <c:pt idx="338">
                  <c:v>-20.630907932850615</c:v>
                </c:pt>
                <c:pt idx="339">
                  <c:v>-20.652006703323277</c:v>
                </c:pt>
                <c:pt idx="340">
                  <c:v>-20.673070636404244</c:v>
                </c:pt>
                <c:pt idx="341">
                  <c:v>-20.694099677079084</c:v>
                </c:pt>
                <c:pt idx="342">
                  <c:v>-20.715093774223799</c:v>
                </c:pt>
                <c:pt idx="343">
                  <c:v>-20.736052880501909</c:v>
                </c:pt>
                <c:pt idx="344">
                  <c:v>-20.756976952264267</c:v>
                </c:pt>
                <c:pt idx="345">
                  <c:v>-20.777865949451403</c:v>
                </c:pt>
                <c:pt idx="346">
                  <c:v>-20.798719835498556</c:v>
                </c:pt>
                <c:pt idx="347">
                  <c:v>-20.819538577242955</c:v>
                </c:pt>
                <c:pt idx="348">
                  <c:v>-20.840322144833721</c:v>
                </c:pt>
                <c:pt idx="349">
                  <c:v>-20.861070511643941</c:v>
                </c:pt>
                <c:pt idx="350">
                  <c:v>-20.881783654185075</c:v>
                </c:pt>
                <c:pt idx="351">
                  <c:v>-20.902461552023585</c:v>
                </c:pt>
                <c:pt idx="352">
                  <c:v>-20.923104187699636</c:v>
                </c:pt>
                <c:pt idx="353">
                  <c:v>-20.943711546647922</c:v>
                </c:pt>
                <c:pt idx="354">
                  <c:v>-20.964283617120554</c:v>
                </c:pt>
                <c:pt idx="355">
                  <c:v>-20.984820390111828</c:v>
                </c:pt>
                <c:pt idx="356">
                  <c:v>-21.005321859284983</c:v>
                </c:pt>
                <c:pt idx="357">
                  <c:v>-21.025788020900777</c:v>
                </c:pt>
                <c:pt idx="358">
                  <c:v>-21.046218873747911</c:v>
                </c:pt>
                <c:pt idx="359">
                  <c:v>-21.066614419075197</c:v>
                </c:pt>
                <c:pt idx="360">
                  <c:v>-21.086974660525428</c:v>
                </c:pt>
                <c:pt idx="361">
                  <c:v>-21.107299604070914</c:v>
                </c:pt>
                <c:pt idx="362">
                  <c:v>-21.127589257950707</c:v>
                </c:pt>
                <c:pt idx="363">
                  <c:v>-21.147843632609316</c:v>
                </c:pt>
                <c:pt idx="364">
                  <c:v>-21.168062740637019</c:v>
                </c:pt>
                <c:pt idx="365">
                  <c:v>-21.188246596711618</c:v>
                </c:pt>
                <c:pt idx="366">
                  <c:v>-21.208395217541728</c:v>
                </c:pt>
                <c:pt idx="367">
                  <c:v>-21.228508621811422</c:v>
                </c:pt>
                <c:pt idx="368">
                  <c:v>-21.248586830126243</c:v>
                </c:pt>
                <c:pt idx="369">
                  <c:v>-21.268629864960662</c:v>
                </c:pt>
                <c:pt idx="370">
                  <c:v>-21.288637750606693</c:v>
                </c:pt>
                <c:pt idx="371">
                  <c:v>-21.308610513123902</c:v>
                </c:pt>
                <c:pt idx="372">
                  <c:v>-21.328548180290596</c:v>
                </c:pt>
                <c:pt idx="373">
                  <c:v>-21.348450781556267</c:v>
                </c:pt>
                <c:pt idx="374">
                  <c:v>-21.368318347995142</c:v>
                </c:pt>
                <c:pt idx="375">
                  <c:v>-21.388150912260954</c:v>
                </c:pt>
                <c:pt idx="376">
                  <c:v>-21.407948508542756</c:v>
                </c:pt>
                <c:pt idx="377">
                  <c:v>-21.427711172521899</c:v>
                </c:pt>
                <c:pt idx="378">
                  <c:v>-21.447438941330002</c:v>
                </c:pt>
                <c:pt idx="379">
                  <c:v>-21.467131853507979</c:v>
                </c:pt>
                <c:pt idx="380">
                  <c:v>-21.486789948966077</c:v>
                </c:pt>
                <c:pt idx="381">
                  <c:v>-21.506413268944897</c:v>
                </c:pt>
                <c:pt idx="382">
                  <c:v>-21.52600185597732</c:v>
                </c:pt>
                <c:pt idx="383">
                  <c:v>-21.545555753851442</c:v>
                </c:pt>
                <c:pt idx="384">
                  <c:v>-21.565075007574343</c:v>
                </c:pt>
                <c:pt idx="385">
                  <c:v>-21.58455966333679</c:v>
                </c:pt>
                <c:pt idx="386">
                  <c:v>-21.604009768478743</c:v>
                </c:pt>
                <c:pt idx="387">
                  <c:v>-21.62342537145577</c:v>
                </c:pt>
                <c:pt idx="388">
                  <c:v>-21.642806521806218</c:v>
                </c:pt>
                <c:pt idx="389">
                  <c:v>-21.662153270119209</c:v>
                </c:pt>
                <c:pt idx="390">
                  <c:v>-21.681465668003412</c:v>
                </c:pt>
                <c:pt idx="391">
                  <c:v>-21.700743768056551</c:v>
                </c:pt>
                <c:pt idx="392">
                  <c:v>-21.719987623835713</c:v>
                </c:pt>
                <c:pt idx="393">
                  <c:v>-21.739197289828262</c:v>
                </c:pt>
                <c:pt idx="394">
                  <c:v>-21.758372821423553</c:v>
                </c:pt>
                <c:pt idx="395">
                  <c:v>-21.777514274885313</c:v>
                </c:pt>
                <c:pt idx="396">
                  <c:v>-21.796621707324654</c:v>
                </c:pt>
                <c:pt idx="397">
                  <c:v>-21.815695176673756</c:v>
                </c:pt>
                <c:pt idx="398">
                  <c:v>-21.834734741660181</c:v>
                </c:pt>
                <c:pt idx="399">
                  <c:v>-21.853740461781829</c:v>
                </c:pt>
                <c:pt idx="400">
                  <c:v>-21.872712397282463</c:v>
                </c:pt>
                <c:pt idx="401">
                  <c:v>-21.891650609127801</c:v>
                </c:pt>
                <c:pt idx="402">
                  <c:v>-21.910555158982284</c:v>
                </c:pt>
                <c:pt idx="403">
                  <c:v>-21.929426109186299</c:v>
                </c:pt>
                <c:pt idx="404">
                  <c:v>-21.948263522733967</c:v>
                </c:pt>
                <c:pt idx="405">
                  <c:v>-21.967067463251531</c:v>
                </c:pt>
                <c:pt idx="406">
                  <c:v>-21.985837994976151</c:v>
                </c:pt>
                <c:pt idx="407">
                  <c:v>-22.004575182735337</c:v>
                </c:pt>
                <c:pt idx="408">
                  <c:v>-22.02327909192676</c:v>
                </c:pt>
                <c:pt idx="409">
                  <c:v>-22.041949788498627</c:v>
                </c:pt>
                <c:pt idx="410">
                  <c:v>-22.060587338930468</c:v>
                </c:pt>
                <c:pt idx="411">
                  <c:v>-22.079191810214425</c:v>
                </c:pt>
                <c:pt idx="412">
                  <c:v>-22.097763269836996</c:v>
                </c:pt>
                <c:pt idx="413">
                  <c:v>-22.116301785761138</c:v>
                </c:pt>
                <c:pt idx="414">
                  <c:v>-22.134807426408916</c:v>
                </c:pt>
                <c:pt idx="415">
                  <c:v>-22.153280260644461</c:v>
                </c:pt>
                <c:pt idx="416">
                  <c:v>-22.171720357757444</c:v>
                </c:pt>
                <c:pt idx="417">
                  <c:v>-22.190127787446791</c:v>
                </c:pt>
                <c:pt idx="418">
                  <c:v>-22.208502619804978</c:v>
                </c:pt>
                <c:pt idx="419">
                  <c:v>-22.226844925302526</c:v>
                </c:pt>
                <c:pt idx="420">
                  <c:v>-22.24515477477301</c:v>
                </c:pt>
                <c:pt idx="421">
                  <c:v>-22.263432239398334</c:v>
                </c:pt>
                <c:pt idx="422">
                  <c:v>-22.281677390694373</c:v>
                </c:pt>
                <c:pt idx="423">
                  <c:v>-22.299890300497026</c:v>
                </c:pt>
                <c:pt idx="424">
                  <c:v>-22.318071040948499</c:v>
                </c:pt>
                <c:pt idx="425">
                  <c:v>-22.336219684484007</c:v>
                </c:pt>
                <c:pt idx="426">
                  <c:v>-22.354336303818751</c:v>
                </c:pt>
                <c:pt idx="427">
                  <c:v>-22.372420971935213</c:v>
                </c:pt>
                <c:pt idx="428">
                  <c:v>-22.390473762070755</c:v>
                </c:pt>
                <c:pt idx="429">
                  <c:v>-22.408494747705532</c:v>
                </c:pt>
                <c:pt idx="430">
                  <c:v>-22.426484002550694</c:v>
                </c:pt>
                <c:pt idx="431">
                  <c:v>-22.444441600536837</c:v>
                </c:pt>
                <c:pt idx="432">
                  <c:v>-22.462367615802769</c:v>
                </c:pt>
                <c:pt idx="433">
                  <c:v>-22.480262122684547</c:v>
                </c:pt>
                <c:pt idx="434">
                  <c:v>-22.498125195704763</c:v>
                </c:pt>
                <c:pt idx="435">
                  <c:v>-22.515956909562085</c:v>
                </c:pt>
                <c:pt idx="436">
                  <c:v>-22.533757339121081</c:v>
                </c:pt>
                <c:pt idx="437">
                  <c:v>-22.551526559402237</c:v>
                </c:pt>
                <c:pt idx="438">
                  <c:v>-22.569264645572265</c:v>
                </c:pt>
                <c:pt idx="439">
                  <c:v>-22.586971672934656</c:v>
                </c:pt>
                <c:pt idx="440">
                  <c:v>-22.604647716920383</c:v>
                </c:pt>
                <c:pt idx="441">
                  <c:v>-22.622292853078907</c:v>
                </c:pt>
                <c:pt idx="442">
                  <c:v>-22.639907157069409</c:v>
                </c:pt>
                <c:pt idx="443">
                  <c:v>-22.657490704652137</c:v>
                </c:pt>
                <c:pt idx="444">
                  <c:v>-22.67504357168011</c:v>
                </c:pt>
                <c:pt idx="445">
                  <c:v>-22.692565834090878</c:v>
                </c:pt>
                <c:pt idx="446">
                  <c:v>-22.710057567898588</c:v>
                </c:pt>
                <c:pt idx="447">
                  <c:v>-22.727518849186225</c:v>
                </c:pt>
                <c:pt idx="448">
                  <c:v>-22.744949754097981</c:v>
                </c:pt>
                <c:pt idx="449">
                  <c:v>-22.762350358831892</c:v>
                </c:pt>
                <c:pt idx="450">
                  <c:v>-22.779720739632626</c:v>
                </c:pt>
                <c:pt idx="451">
                  <c:v>-22.797060972784429</c:v>
                </c:pt>
                <c:pt idx="452">
                  <c:v>-22.814371134604272</c:v>
                </c:pt>
                <c:pt idx="453">
                  <c:v>-22.831651301435155</c:v>
                </c:pt>
                <c:pt idx="454">
                  <c:v>-22.848901549639589</c:v>
                </c:pt>
                <c:pt idx="455">
                  <c:v>-22.866121955593229</c:v>
                </c:pt>
                <c:pt idx="456">
                  <c:v>-22.883312595678674</c:v>
                </c:pt>
                <c:pt idx="457">
                  <c:v>-22.900473546279414</c:v>
                </c:pt>
                <c:pt idx="458">
                  <c:v>-22.917604883773933</c:v>
                </c:pt>
                <c:pt idx="459">
                  <c:v>-22.934706684529964</c:v>
                </c:pt>
                <c:pt idx="460">
                  <c:v>-22.951779024898869</c:v>
                </c:pt>
                <c:pt idx="461">
                  <c:v>-22.968821981210223</c:v>
                </c:pt>
                <c:pt idx="462">
                  <c:v>-22.985835629766427</c:v>
                </c:pt>
                <c:pt idx="463">
                  <c:v>-23.002820046837588</c:v>
                </c:pt>
                <c:pt idx="464">
                  <c:v>-23.019775308656399</c:v>
                </c:pt>
                <c:pt idx="465">
                  <c:v>-23.036701491413254</c:v>
                </c:pt>
                <c:pt idx="466">
                  <c:v>-23.053598671251429</c:v>
                </c:pt>
                <c:pt idx="467">
                  <c:v>-23.070466924262437</c:v>
                </c:pt>
                <c:pt idx="468">
                  <c:v>-23.087306326481425</c:v>
                </c:pt>
                <c:pt idx="469">
                  <c:v>-23.104116953882766</c:v>
                </c:pt>
                <c:pt idx="470">
                  <c:v>-23.120898882375741</c:v>
                </c:pt>
                <c:pt idx="471">
                  <c:v>-23.13765218780031</c:v>
                </c:pt>
                <c:pt idx="472">
                  <c:v>-23.154376945923051</c:v>
                </c:pt>
                <c:pt idx="473">
                  <c:v>-23.171073232433109</c:v>
                </c:pt>
                <c:pt idx="474">
                  <c:v>-23.187741122938373</c:v>
                </c:pt>
                <c:pt idx="475">
                  <c:v>-23.204380692961646</c:v>
                </c:pt>
                <c:pt idx="476">
                  <c:v>-23.220992017937</c:v>
                </c:pt>
                <c:pt idx="477">
                  <c:v>-23.237575173206171</c:v>
                </c:pt>
                <c:pt idx="478">
                  <c:v>-23.254130234015076</c:v>
                </c:pt>
                <c:pt idx="479">
                  <c:v>-23.270657275510427</c:v>
                </c:pt>
                <c:pt idx="480">
                  <c:v>-23.287156372736423</c:v>
                </c:pt>
                <c:pt idx="481">
                  <c:v>-23.303627600631547</c:v>
                </c:pt>
                <c:pt idx="482">
                  <c:v>-23.320071034025446</c:v>
                </c:pt>
                <c:pt idx="483">
                  <c:v>-23.336486747635877</c:v>
                </c:pt>
                <c:pt idx="484">
                  <c:v>-23.352874816065778</c:v>
                </c:pt>
                <c:pt idx="485">
                  <c:v>-23.36923531380037</c:v>
                </c:pt>
                <c:pt idx="486">
                  <c:v>-23.38556831520442</c:v>
                </c:pt>
                <c:pt idx="487">
                  <c:v>-23.401873894519461</c:v>
                </c:pt>
                <c:pt idx="488">
                  <c:v>-23.418152125861202</c:v>
                </c:pt>
                <c:pt idx="489">
                  <c:v>-23.434403083216967</c:v>
                </c:pt>
                <c:pt idx="490">
                  <c:v>-23.450626840443192</c:v>
                </c:pt>
                <c:pt idx="491">
                  <c:v>-23.466823471263037</c:v>
                </c:pt>
                <c:pt idx="492">
                  <c:v>-23.482993049264003</c:v>
                </c:pt>
                <c:pt idx="493">
                  <c:v>-23.499135647895709</c:v>
                </c:pt>
                <c:pt idx="494">
                  <c:v>-23.515251340467632</c:v>
                </c:pt>
                <c:pt idx="495">
                  <c:v>-23.531340200147014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D7-4F5D-BA73-A98A3D67D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798960"/>
        <c:axId val="376454304"/>
      </c:scatterChart>
      <c:valAx>
        <c:axId val="194802704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12700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2805877826415102"/>
              <c:y val="0.90390168518654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94803952"/>
        <c:crossesAt val="-50"/>
        <c:crossBetween val="midCat"/>
      </c:valAx>
      <c:valAx>
        <c:axId val="194803952"/>
        <c:scaling>
          <c:orientation val="minMax"/>
          <c:min val="-50"/>
        </c:scaling>
        <c:delete val="0"/>
        <c:axPos val="l"/>
        <c:majorGridlines>
          <c:spPr>
            <a:ln w="158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リターンロス　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94802704"/>
        <c:crossesAt val="0.1"/>
        <c:crossBetween val="midCat"/>
        <c:majorUnit val="10"/>
      </c:valAx>
      <c:valAx>
        <c:axId val="37645430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減衰量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94798960"/>
        <c:crosses val="max"/>
        <c:crossBetween val="midCat"/>
      </c:valAx>
      <c:valAx>
        <c:axId val="194798960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6454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54606723308878"/>
          <c:y val="0.37792332033262199"/>
          <c:w val="0.25229652169132133"/>
          <c:h val="0.160498197071160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2.png"/><Relationship Id="rId5" Type="http://schemas.openxmlformats.org/officeDocument/2006/relationships/image" Target="../media/image1.emf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428799</xdr:colOff>
      <xdr:row>4</xdr:row>
      <xdr:rowOff>50468</xdr:rowOff>
    </xdr:from>
    <xdr:to>
      <xdr:col>11</xdr:col>
      <xdr:colOff>344343</xdr:colOff>
      <xdr:row>9</xdr:row>
      <xdr:rowOff>151379</xdr:rowOff>
    </xdr:to>
    <xdr:grpSp>
      <xdr:nvGrpSpPr>
        <xdr:cNvPr id="52" name="グループ化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GrpSpPr>
          <a:grpSpLocks noChangeAspect="1"/>
        </xdr:cNvGrpSpPr>
      </xdr:nvGrpSpPr>
      <xdr:grpSpPr>
        <a:xfrm>
          <a:off x="5804363" y="1013359"/>
          <a:ext cx="1931380" cy="1278547"/>
          <a:chOff x="114300" y="0"/>
          <a:chExt cx="1367155" cy="910333"/>
        </a:xfrm>
      </xdr:grpSpPr>
      <xdr:sp macro="" textlink="">
        <xdr:nvSpPr>
          <xdr:cNvPr id="53" name="テキスト ボックス 1200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8739" y="737771"/>
            <a:ext cx="1185523" cy="1725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54" name="グループ化 5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GrpSpPr>
            <a:grpSpLocks/>
          </xdr:cNvGrpSpPr>
        </xdr:nvGrpSpPr>
        <xdr:grpSpPr bwMode="auto">
          <a:xfrm>
            <a:off x="441963" y="144145"/>
            <a:ext cx="176531" cy="68580"/>
            <a:chOff x="332" y="145"/>
            <a:chExt cx="111" cy="43"/>
          </a:xfrm>
        </xdr:grpSpPr>
        <xdr:sp macro="" textlink="">
          <xdr:nvSpPr>
            <xdr:cNvPr id="99" name="Arc 769">
              <a:extLst>
                <a:ext uri="{FF2B5EF4-FFF2-40B4-BE49-F238E27FC236}">
                  <a16:creationId xmlns:a16="http://schemas.microsoft.com/office/drawing/2014/main" id="{00000000-0008-0000-0000-000063000000}"/>
                </a:ext>
              </a:extLst>
            </xdr:cNvPr>
            <xdr:cNvSpPr>
              <a:spLocks/>
            </xdr:cNvSpPr>
          </xdr:nvSpPr>
          <xdr:spPr bwMode="auto">
            <a:xfrm>
              <a:off x="332" y="147"/>
              <a:ext cx="46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00" name="Arc 770">
              <a:extLst>
                <a:ext uri="{FF2B5EF4-FFF2-40B4-BE49-F238E27FC236}">
                  <a16:creationId xmlns:a16="http://schemas.microsoft.com/office/drawing/2014/main" id="{00000000-0008-0000-0000-000064000000}"/>
                </a:ext>
              </a:extLst>
            </xdr:cNvPr>
            <xdr:cNvSpPr>
              <a:spLocks/>
            </xdr:cNvSpPr>
          </xdr:nvSpPr>
          <xdr:spPr bwMode="auto">
            <a:xfrm>
              <a:off x="395" y="145"/>
              <a:ext cx="48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530 w 42697"/>
                <a:gd name="T1" fmla="*/ 36670 h 36669"/>
                <a:gd name="T2" fmla="*/ 42698 w 42697"/>
                <a:gd name="T3" fmla="*/ 21098 h 36669"/>
                <a:gd name="T4" fmla="*/ 21600 w 42697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2697" h="36669" fill="none" extrusionOk="0">
                  <a:moveTo>
                    <a:pt x="6326" y="36873"/>
                  </a:moveTo>
                  <a:cubicBezTo>
                    <a:pt x="2275" y="32822"/>
                    <a:pt x="0" y="27328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329" y="0"/>
                    <a:pt x="42914" y="9360"/>
                    <a:pt x="43193" y="21086"/>
                  </a:cubicBezTo>
                </a:path>
                <a:path w="42697" h="36669" stroke="0" extrusionOk="0">
                  <a:moveTo>
                    <a:pt x="6326" y="36873"/>
                  </a:moveTo>
                  <a:cubicBezTo>
                    <a:pt x="2275" y="32822"/>
                    <a:pt x="0" y="27328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329" y="0"/>
                    <a:pt x="42914" y="9360"/>
                    <a:pt x="43193" y="21086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01" name="Arc 771">
              <a:extLst>
                <a:ext uri="{FF2B5EF4-FFF2-40B4-BE49-F238E27FC236}">
                  <a16:creationId xmlns:a16="http://schemas.microsoft.com/office/drawing/2014/main" id="{00000000-0008-0000-0000-000065000000}"/>
                </a:ext>
              </a:extLst>
            </xdr:cNvPr>
            <xdr:cNvSpPr>
              <a:spLocks/>
            </xdr:cNvSpPr>
          </xdr:nvSpPr>
          <xdr:spPr bwMode="auto">
            <a:xfrm>
              <a:off x="362" y="146"/>
              <a:ext cx="49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530 w 43200"/>
                <a:gd name="T1" fmla="*/ 36670 h 36669"/>
                <a:gd name="T2" fmla="*/ 36670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326" y="36873"/>
                  </a:moveTo>
                  <a:cubicBezTo>
                    <a:pt x="2275" y="32822"/>
                    <a:pt x="0" y="27328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328"/>
                    <a:pt x="40924" y="32822"/>
                    <a:pt x="36873" y="36873"/>
                  </a:cubicBezTo>
                </a:path>
                <a:path w="43200" h="36669" stroke="0" extrusionOk="0">
                  <a:moveTo>
                    <a:pt x="6326" y="36873"/>
                  </a:moveTo>
                  <a:cubicBezTo>
                    <a:pt x="2275" y="32822"/>
                    <a:pt x="0" y="27328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328"/>
                    <a:pt x="40924" y="32822"/>
                    <a:pt x="36873" y="36873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cxnSp macro="">
        <xdr:nvCxnSpPr>
          <xdr:cNvPr id="55" name="直線コネクタ 5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22885" y="183515"/>
            <a:ext cx="21653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6" name="直線コネクタ 5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6205" y="689610"/>
            <a:ext cx="144145" cy="127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7" name="直線コネクタ 5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6205" y="687705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8" name="直線コネクタ 5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75895" y="687705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9" name="直線コネクタ 5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26060" y="687705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60" name="楕円 5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 noChangeArrowheads="1"/>
          </xdr:cNvSpPr>
        </xdr:nvSpPr>
        <xdr:spPr bwMode="auto">
          <a:xfrm>
            <a:off x="114300" y="109855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61" name="楕円 6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>
            <a:spLocks noChangeArrowheads="1"/>
          </xdr:cNvSpPr>
        </xdr:nvSpPr>
        <xdr:spPr bwMode="auto">
          <a:xfrm>
            <a:off x="150495" y="146050"/>
            <a:ext cx="72390" cy="7239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62" name="直線コネクタ 6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86055" y="255905"/>
            <a:ext cx="1905" cy="433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63" name="楕円 6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>
            <a:spLocks noChangeArrowheads="1"/>
          </xdr:cNvSpPr>
        </xdr:nvSpPr>
        <xdr:spPr bwMode="auto">
          <a:xfrm>
            <a:off x="155575" y="151130"/>
            <a:ext cx="57785" cy="57785"/>
          </a:xfrm>
          <a:prstGeom prst="ellipse">
            <a:avLst/>
          </a:prstGeom>
          <a:solidFill>
            <a:srgbClr val="FF00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64" name="直線コネクタ 6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337310" y="688975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65" name="直線コネクタ 6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339215" y="68897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66" name="直線コネクタ 6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397000" y="68897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67" name="直線コネクタ 6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449070" y="68897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68" name="楕円 6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 noChangeArrowheads="1"/>
          </xdr:cNvSpPr>
        </xdr:nvSpPr>
        <xdr:spPr bwMode="auto">
          <a:xfrm>
            <a:off x="1335405" y="111760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69" name="楕円 6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>
            <a:spLocks noChangeArrowheads="1"/>
          </xdr:cNvSpPr>
        </xdr:nvSpPr>
        <xdr:spPr bwMode="auto">
          <a:xfrm>
            <a:off x="1373505" y="147320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70" name="直線コネクタ 6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09065" y="257175"/>
            <a:ext cx="1905" cy="434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71" name="楕円 7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>
            <a:spLocks noChangeArrowheads="1"/>
          </xdr:cNvSpPr>
        </xdr:nvSpPr>
        <xdr:spPr bwMode="auto">
          <a:xfrm>
            <a:off x="1384300" y="153035"/>
            <a:ext cx="57785" cy="57150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72" name="直線コネクタ 7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16585" y="183515"/>
            <a:ext cx="17970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73" name="テキスト ボックス 1223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52879" y="0"/>
            <a:ext cx="122496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74" name="グループ化 7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GrpSpPr>
            <a:grpSpLocks/>
          </xdr:cNvGrpSpPr>
        </xdr:nvGrpSpPr>
        <xdr:grpSpPr bwMode="auto">
          <a:xfrm>
            <a:off x="980434" y="144145"/>
            <a:ext cx="175894" cy="68580"/>
            <a:chOff x="672" y="145"/>
            <a:chExt cx="111" cy="43"/>
          </a:xfrm>
        </xdr:grpSpPr>
        <xdr:sp macro="" textlink="">
          <xdr:nvSpPr>
            <xdr:cNvPr id="96" name="Arc 792">
              <a:extLst>
                <a:ext uri="{FF2B5EF4-FFF2-40B4-BE49-F238E27FC236}">
                  <a16:creationId xmlns:a16="http://schemas.microsoft.com/office/drawing/2014/main" id="{00000000-0008-0000-0000-000060000000}"/>
                </a:ext>
              </a:extLst>
            </xdr:cNvPr>
            <xdr:cNvSpPr>
              <a:spLocks/>
            </xdr:cNvSpPr>
          </xdr:nvSpPr>
          <xdr:spPr bwMode="auto">
            <a:xfrm>
              <a:off x="672" y="147"/>
              <a:ext cx="46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97" name="Arc 793">
              <a:extLst>
                <a:ext uri="{FF2B5EF4-FFF2-40B4-BE49-F238E27FC236}">
                  <a16:creationId xmlns:a16="http://schemas.microsoft.com/office/drawing/2014/main" id="{00000000-0008-0000-0000-000061000000}"/>
                </a:ext>
              </a:extLst>
            </xdr:cNvPr>
            <xdr:cNvSpPr>
              <a:spLocks/>
            </xdr:cNvSpPr>
          </xdr:nvSpPr>
          <xdr:spPr bwMode="auto">
            <a:xfrm>
              <a:off x="735" y="145"/>
              <a:ext cx="48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530 w 42697"/>
                <a:gd name="T1" fmla="*/ 36670 h 36669"/>
                <a:gd name="T2" fmla="*/ 42698 w 42697"/>
                <a:gd name="T3" fmla="*/ 21098 h 36669"/>
                <a:gd name="T4" fmla="*/ 21600 w 42697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2697" h="36669" fill="none" extrusionOk="0">
                  <a:moveTo>
                    <a:pt x="6326" y="36873"/>
                  </a:moveTo>
                  <a:cubicBezTo>
                    <a:pt x="2275" y="32822"/>
                    <a:pt x="0" y="27328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329" y="0"/>
                    <a:pt x="42914" y="9360"/>
                    <a:pt x="43193" y="21086"/>
                  </a:cubicBezTo>
                </a:path>
                <a:path w="42697" h="36669" stroke="0" extrusionOk="0">
                  <a:moveTo>
                    <a:pt x="6326" y="36873"/>
                  </a:moveTo>
                  <a:cubicBezTo>
                    <a:pt x="2275" y="32822"/>
                    <a:pt x="0" y="27328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329" y="0"/>
                    <a:pt x="42914" y="9360"/>
                    <a:pt x="43193" y="21086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98" name="Arc 794">
              <a:extLst>
                <a:ext uri="{FF2B5EF4-FFF2-40B4-BE49-F238E27FC236}">
                  <a16:creationId xmlns:a16="http://schemas.microsoft.com/office/drawing/2014/main" id="{00000000-0008-0000-0000-000062000000}"/>
                </a:ext>
              </a:extLst>
            </xdr:cNvPr>
            <xdr:cNvSpPr>
              <a:spLocks/>
            </xdr:cNvSpPr>
          </xdr:nvSpPr>
          <xdr:spPr bwMode="auto">
            <a:xfrm>
              <a:off x="702" y="146"/>
              <a:ext cx="49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530 w 43200"/>
                <a:gd name="T1" fmla="*/ 36670 h 36669"/>
                <a:gd name="T2" fmla="*/ 36670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326" y="36873"/>
                  </a:moveTo>
                  <a:cubicBezTo>
                    <a:pt x="2275" y="32822"/>
                    <a:pt x="0" y="27328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328"/>
                    <a:pt x="40924" y="32822"/>
                    <a:pt x="36873" y="36873"/>
                  </a:cubicBezTo>
                </a:path>
                <a:path w="43200" h="36669" stroke="0" extrusionOk="0">
                  <a:moveTo>
                    <a:pt x="6326" y="36873"/>
                  </a:moveTo>
                  <a:cubicBezTo>
                    <a:pt x="2275" y="32822"/>
                    <a:pt x="0" y="27328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328"/>
                    <a:pt x="40924" y="32822"/>
                    <a:pt x="36873" y="36873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cxnSp macro="">
        <xdr:nvCxnSpPr>
          <xdr:cNvPr id="75" name="直線コネクタ 7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800735" y="183515"/>
            <a:ext cx="17780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6" name="直線コネクタ 7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62050" y="183515"/>
            <a:ext cx="21526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77" name="テキスト ボックス 1230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92659" y="0"/>
            <a:ext cx="122496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78" name="直線コネクタ 77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13410" y="181610"/>
            <a:ext cx="18542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9" name="直線コネクタ 78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98830" y="181611"/>
            <a:ext cx="1905" cy="10795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80" name="楕円 79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>
            <a:spLocks noChangeArrowheads="1"/>
          </xdr:cNvSpPr>
        </xdr:nvSpPr>
        <xdr:spPr bwMode="auto">
          <a:xfrm>
            <a:off x="788670" y="171450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81" name="楕円 80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ChangeArrowheads="1"/>
          </xdr:cNvSpPr>
        </xdr:nvSpPr>
        <xdr:spPr bwMode="auto">
          <a:xfrm>
            <a:off x="788670" y="171450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82" name="テキスト ボックス 1235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67599" y="276471"/>
            <a:ext cx="132807" cy="1390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83" name="テキスト ボックス 1236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56674" y="486360"/>
            <a:ext cx="127900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84" name="グループ化 83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GrpSpPr>
            <a:grpSpLocks/>
          </xdr:cNvGrpSpPr>
        </xdr:nvGrpSpPr>
        <xdr:grpSpPr bwMode="auto">
          <a:xfrm>
            <a:off x="755650" y="291465"/>
            <a:ext cx="76200" cy="173355"/>
            <a:chOff x="532" y="237"/>
            <a:chExt cx="47" cy="109"/>
          </a:xfrm>
        </xdr:grpSpPr>
        <xdr:sp macro="" textlink="">
          <xdr:nvSpPr>
            <xdr:cNvPr id="93" name="Arc 805">
              <a:extLst>
                <a:ext uri="{FF2B5EF4-FFF2-40B4-BE49-F238E27FC236}">
                  <a16:creationId xmlns:a16="http://schemas.microsoft.com/office/drawing/2014/main" id="{00000000-0008-0000-0000-00005D000000}"/>
                </a:ext>
              </a:extLst>
            </xdr:cNvPr>
            <xdr:cNvSpPr>
              <a:spLocks/>
            </xdr:cNvSpPr>
          </xdr:nvSpPr>
          <xdr:spPr bwMode="auto">
            <a:xfrm>
              <a:off x="532" y="299"/>
              <a:ext cx="47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21600 w 37800"/>
                <a:gd name="T1" fmla="*/ 43200 h 43200"/>
                <a:gd name="T2" fmla="*/ 37800 w 37800"/>
                <a:gd name="T3" fmla="*/ 7376 h 43200"/>
                <a:gd name="T4" fmla="*/ 21600 w 37800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7800" h="43200" fill="none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815" y="0"/>
                    <a:pt x="33730" y="2677"/>
                    <a:pt x="37831" y="7348"/>
                  </a:cubicBezTo>
                </a:path>
                <a:path w="37800" h="43200" stroke="0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815" y="0"/>
                    <a:pt x="33730" y="2677"/>
                    <a:pt x="37831" y="734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94" name="Arc 806">
              <a:extLst>
                <a:ext uri="{FF2B5EF4-FFF2-40B4-BE49-F238E27FC236}">
                  <a16:creationId xmlns:a16="http://schemas.microsoft.com/office/drawing/2014/main" id="{00000000-0008-0000-0000-00005E000000}"/>
                </a:ext>
              </a:extLst>
            </xdr:cNvPr>
            <xdr:cNvSpPr>
              <a:spLocks/>
            </xdr:cNvSpPr>
          </xdr:nvSpPr>
          <xdr:spPr bwMode="auto">
            <a:xfrm>
              <a:off x="532" y="268"/>
              <a:ext cx="47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7800 w 37800"/>
                <a:gd name="T1" fmla="*/ 35824 h 43200"/>
                <a:gd name="T2" fmla="*/ 37800 w 37800"/>
                <a:gd name="T3" fmla="*/ 7376 h 43200"/>
                <a:gd name="T4" fmla="*/ 21600 w 37800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7800" h="43200" fill="none" extrusionOk="0">
                  <a:moveTo>
                    <a:pt x="37831" y="35851"/>
                  </a:moveTo>
                  <a:cubicBezTo>
                    <a:pt x="33730" y="40522"/>
                    <a:pt x="2781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815" y="0"/>
                    <a:pt x="33730" y="2677"/>
                    <a:pt x="37831" y="7348"/>
                  </a:cubicBezTo>
                </a:path>
                <a:path w="37800" h="43200" stroke="0" extrusionOk="0">
                  <a:moveTo>
                    <a:pt x="37831" y="35851"/>
                  </a:moveTo>
                  <a:cubicBezTo>
                    <a:pt x="33730" y="40522"/>
                    <a:pt x="2781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815" y="0"/>
                    <a:pt x="33730" y="2677"/>
                    <a:pt x="37831" y="734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95" name="Arc 807">
              <a:extLst>
                <a:ext uri="{FF2B5EF4-FFF2-40B4-BE49-F238E27FC236}">
                  <a16:creationId xmlns:a16="http://schemas.microsoft.com/office/drawing/2014/main" id="{00000000-0008-0000-0000-00005F000000}"/>
                </a:ext>
              </a:extLst>
            </xdr:cNvPr>
            <xdr:cNvSpPr>
              <a:spLocks/>
            </xdr:cNvSpPr>
          </xdr:nvSpPr>
          <xdr:spPr bwMode="auto">
            <a:xfrm>
              <a:off x="532" y="237"/>
              <a:ext cx="47" cy="46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7800 w 37800"/>
                <a:gd name="T1" fmla="*/ 35824 h 43200"/>
                <a:gd name="T2" fmla="*/ 21600 w 37800"/>
                <a:gd name="T3" fmla="*/ 0 h 43200"/>
                <a:gd name="T4" fmla="*/ 21600 w 37800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7800" h="43200" fill="none" extrusionOk="0">
                  <a:moveTo>
                    <a:pt x="37831" y="35851"/>
                  </a:moveTo>
                  <a:cubicBezTo>
                    <a:pt x="33730" y="40522"/>
                    <a:pt x="2781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599" y="0"/>
                  </a:cubicBezTo>
                </a:path>
                <a:path w="37800" h="43200" stroke="0" extrusionOk="0">
                  <a:moveTo>
                    <a:pt x="37831" y="35851"/>
                  </a:moveTo>
                  <a:cubicBezTo>
                    <a:pt x="33730" y="40522"/>
                    <a:pt x="2781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599" y="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cxnSp macro="">
        <xdr:nvCxnSpPr>
          <xdr:cNvPr id="85" name="直線コネクタ 84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98195" y="459105"/>
            <a:ext cx="1905" cy="914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86" name="直線コネクタ 85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48030" y="555625"/>
            <a:ext cx="107950" cy="127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87" name="直線コネクタ 86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48030" y="593090"/>
            <a:ext cx="107950" cy="1905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88" name="直線コネクタ 87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97560" y="594360"/>
            <a:ext cx="1270" cy="9525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89" name="直線コネクタ 88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28345" y="689610"/>
            <a:ext cx="143510" cy="127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0" name="直線コネクタ 89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27710" y="687705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1" name="直線コネクタ 90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85495" y="687705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2" name="直線コネクタ 91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837565" y="687705"/>
            <a:ext cx="26670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0</xdr:col>
      <xdr:colOff>135774</xdr:colOff>
      <xdr:row>11</xdr:row>
      <xdr:rowOff>47797</xdr:rowOff>
    </xdr:from>
    <xdr:to>
      <xdr:col>6</xdr:col>
      <xdr:colOff>618539</xdr:colOff>
      <xdr:row>23</xdr:row>
      <xdr:rowOff>161742</xdr:rowOff>
    </xdr:to>
    <xdr:graphicFrame macro="">
      <xdr:nvGraphicFramePr>
        <xdr:cNvPr id="102" name="グラフ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646797</xdr:colOff>
      <xdr:row>25</xdr:row>
      <xdr:rowOff>190749</xdr:rowOff>
    </xdr:from>
    <xdr:to>
      <xdr:col>14</xdr:col>
      <xdr:colOff>359698</xdr:colOff>
      <xdr:row>37</xdr:row>
      <xdr:rowOff>159327</xdr:rowOff>
    </xdr:to>
    <xdr:graphicFrame macro="">
      <xdr:nvGraphicFramePr>
        <xdr:cNvPr id="104" name="グラフ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22</xdr:row>
      <xdr:rowOff>193964</xdr:rowOff>
    </xdr:from>
    <xdr:to>
      <xdr:col>6</xdr:col>
      <xdr:colOff>569960</xdr:colOff>
      <xdr:row>34</xdr:row>
      <xdr:rowOff>168564</xdr:rowOff>
    </xdr:to>
    <xdr:graphicFrame macro="">
      <xdr:nvGraphicFramePr>
        <xdr:cNvPr id="105" name="グラフ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623455</xdr:colOff>
      <xdr:row>12</xdr:row>
      <xdr:rowOff>76200</xdr:rowOff>
    </xdr:from>
    <xdr:to>
      <xdr:col>14</xdr:col>
      <xdr:colOff>459511</xdr:colOff>
      <xdr:row>25</xdr:row>
      <xdr:rowOff>9182</xdr:rowOff>
    </xdr:to>
    <xdr:graphicFrame macro="">
      <xdr:nvGraphicFramePr>
        <xdr:cNvPr id="107" name="グラフ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16</xdr:col>
      <xdr:colOff>0</xdr:colOff>
      <xdr:row>14</xdr:row>
      <xdr:rowOff>0</xdr:rowOff>
    </xdr:from>
    <xdr:to>
      <xdr:col>19</xdr:col>
      <xdr:colOff>137160</xdr:colOff>
      <xdr:row>19</xdr:row>
      <xdr:rowOff>213360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0964" y="3311236"/>
          <a:ext cx="2152996" cy="1370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665019</xdr:colOff>
      <xdr:row>0</xdr:row>
      <xdr:rowOff>152400</xdr:rowOff>
    </xdr:from>
    <xdr:to>
      <xdr:col>11</xdr:col>
      <xdr:colOff>243149</xdr:colOff>
      <xdr:row>3</xdr:row>
      <xdr:rowOff>148291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2528" y="152400"/>
          <a:ext cx="922021" cy="71632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574964</xdr:colOff>
      <xdr:row>6</xdr:row>
      <xdr:rowOff>6827</xdr:rowOff>
    </xdr:from>
    <xdr:to>
      <xdr:col>11</xdr:col>
      <xdr:colOff>513368</xdr:colOff>
      <xdr:row>11</xdr:row>
      <xdr:rowOff>139603</xdr:rowOff>
    </xdr:to>
    <xdr:grpSp>
      <xdr:nvGrpSpPr>
        <xdr:cNvPr id="54" name="グループ化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GrpSpPr>
          <a:grpSpLocks noChangeAspect="1"/>
        </xdr:cNvGrpSpPr>
      </xdr:nvGrpSpPr>
      <xdr:grpSpPr>
        <a:xfrm>
          <a:off x="5886104" y="1264127"/>
          <a:ext cx="1927224" cy="1138616"/>
          <a:chOff x="114300" y="0"/>
          <a:chExt cx="1367155" cy="910333"/>
        </a:xfrm>
      </xdr:grpSpPr>
      <xdr:sp macro="" textlink="">
        <xdr:nvSpPr>
          <xdr:cNvPr id="55" name="テキスト ボックス 1200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8739" y="737771"/>
            <a:ext cx="1185523" cy="1725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56" name="グループ化 55">
            <a:extLst>
              <a:ext uri="{FF2B5EF4-FFF2-40B4-BE49-F238E27FC236}">
                <a16:creationId xmlns:a16="http://schemas.microsoft.com/office/drawing/2014/main" id="{00000000-0008-0000-0100-000038000000}"/>
              </a:ext>
            </a:extLst>
          </xdr:cNvPr>
          <xdr:cNvGrpSpPr>
            <a:grpSpLocks/>
          </xdr:cNvGrpSpPr>
        </xdr:nvGrpSpPr>
        <xdr:grpSpPr bwMode="auto">
          <a:xfrm>
            <a:off x="441963" y="144145"/>
            <a:ext cx="176531" cy="68580"/>
            <a:chOff x="332" y="145"/>
            <a:chExt cx="111" cy="43"/>
          </a:xfrm>
        </xdr:grpSpPr>
        <xdr:sp macro="" textlink="">
          <xdr:nvSpPr>
            <xdr:cNvPr id="101" name="Arc 769">
              <a:extLst>
                <a:ext uri="{FF2B5EF4-FFF2-40B4-BE49-F238E27FC236}">
                  <a16:creationId xmlns:a16="http://schemas.microsoft.com/office/drawing/2014/main" id="{00000000-0008-0000-0100-000065000000}"/>
                </a:ext>
              </a:extLst>
            </xdr:cNvPr>
            <xdr:cNvSpPr>
              <a:spLocks/>
            </xdr:cNvSpPr>
          </xdr:nvSpPr>
          <xdr:spPr bwMode="auto">
            <a:xfrm>
              <a:off x="332" y="147"/>
              <a:ext cx="46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02" name="Arc 770">
              <a:extLst>
                <a:ext uri="{FF2B5EF4-FFF2-40B4-BE49-F238E27FC236}">
                  <a16:creationId xmlns:a16="http://schemas.microsoft.com/office/drawing/2014/main" id="{00000000-0008-0000-0100-000066000000}"/>
                </a:ext>
              </a:extLst>
            </xdr:cNvPr>
            <xdr:cNvSpPr>
              <a:spLocks/>
            </xdr:cNvSpPr>
          </xdr:nvSpPr>
          <xdr:spPr bwMode="auto">
            <a:xfrm>
              <a:off x="395" y="145"/>
              <a:ext cx="48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530 w 42697"/>
                <a:gd name="T1" fmla="*/ 36670 h 36669"/>
                <a:gd name="T2" fmla="*/ 42698 w 42697"/>
                <a:gd name="T3" fmla="*/ 21098 h 36669"/>
                <a:gd name="T4" fmla="*/ 21600 w 42697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2697" h="36669" fill="none" extrusionOk="0">
                  <a:moveTo>
                    <a:pt x="6326" y="36873"/>
                  </a:moveTo>
                  <a:cubicBezTo>
                    <a:pt x="2275" y="32822"/>
                    <a:pt x="0" y="27328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329" y="0"/>
                    <a:pt x="42914" y="9360"/>
                    <a:pt x="43193" y="21086"/>
                  </a:cubicBezTo>
                </a:path>
                <a:path w="42697" h="36669" stroke="0" extrusionOk="0">
                  <a:moveTo>
                    <a:pt x="6326" y="36873"/>
                  </a:moveTo>
                  <a:cubicBezTo>
                    <a:pt x="2275" y="32822"/>
                    <a:pt x="0" y="27328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329" y="0"/>
                    <a:pt x="42914" y="9360"/>
                    <a:pt x="43193" y="21086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03" name="Arc 771">
              <a:extLst>
                <a:ext uri="{FF2B5EF4-FFF2-40B4-BE49-F238E27FC236}">
                  <a16:creationId xmlns:a16="http://schemas.microsoft.com/office/drawing/2014/main" id="{00000000-0008-0000-0100-000067000000}"/>
                </a:ext>
              </a:extLst>
            </xdr:cNvPr>
            <xdr:cNvSpPr>
              <a:spLocks/>
            </xdr:cNvSpPr>
          </xdr:nvSpPr>
          <xdr:spPr bwMode="auto">
            <a:xfrm>
              <a:off x="362" y="146"/>
              <a:ext cx="49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530 w 43200"/>
                <a:gd name="T1" fmla="*/ 36670 h 36669"/>
                <a:gd name="T2" fmla="*/ 36670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326" y="36873"/>
                  </a:moveTo>
                  <a:cubicBezTo>
                    <a:pt x="2275" y="32822"/>
                    <a:pt x="0" y="27328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328"/>
                    <a:pt x="40924" y="32822"/>
                    <a:pt x="36873" y="36873"/>
                  </a:cubicBezTo>
                </a:path>
                <a:path w="43200" h="36669" stroke="0" extrusionOk="0">
                  <a:moveTo>
                    <a:pt x="6326" y="36873"/>
                  </a:moveTo>
                  <a:cubicBezTo>
                    <a:pt x="2275" y="32822"/>
                    <a:pt x="0" y="27328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328"/>
                    <a:pt x="40924" y="32822"/>
                    <a:pt x="36873" y="36873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cxnSp macro="">
        <xdr:nvCxnSpPr>
          <xdr:cNvPr id="57" name="直線コネクタ 56">
            <a:extLst>
              <a:ext uri="{FF2B5EF4-FFF2-40B4-BE49-F238E27FC236}">
                <a16:creationId xmlns:a16="http://schemas.microsoft.com/office/drawing/2014/main" id="{00000000-0008-0000-0100-00003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22885" y="183515"/>
            <a:ext cx="21653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8" name="直線コネクタ 57">
            <a:extLst>
              <a:ext uri="{FF2B5EF4-FFF2-40B4-BE49-F238E27FC236}">
                <a16:creationId xmlns:a16="http://schemas.microsoft.com/office/drawing/2014/main" id="{00000000-0008-0000-0100-00003A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6205" y="689610"/>
            <a:ext cx="144145" cy="127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9" name="直線コネクタ 58">
            <a:extLst>
              <a:ext uri="{FF2B5EF4-FFF2-40B4-BE49-F238E27FC236}">
                <a16:creationId xmlns:a16="http://schemas.microsoft.com/office/drawing/2014/main" id="{00000000-0008-0000-0100-00003B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6205" y="687705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60" name="直線コネクタ 59">
            <a:extLst>
              <a:ext uri="{FF2B5EF4-FFF2-40B4-BE49-F238E27FC236}">
                <a16:creationId xmlns:a16="http://schemas.microsoft.com/office/drawing/2014/main" id="{00000000-0008-0000-0100-00003C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75895" y="687705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61" name="直線コネクタ 60">
            <a:extLst>
              <a:ext uri="{FF2B5EF4-FFF2-40B4-BE49-F238E27FC236}">
                <a16:creationId xmlns:a16="http://schemas.microsoft.com/office/drawing/2014/main" id="{00000000-0008-0000-0100-00003D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26060" y="687705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62" name="楕円 61">
            <a:extLst>
              <a:ext uri="{FF2B5EF4-FFF2-40B4-BE49-F238E27FC236}">
                <a16:creationId xmlns:a16="http://schemas.microsoft.com/office/drawing/2014/main" id="{00000000-0008-0000-0100-00003E000000}"/>
              </a:ext>
            </a:extLst>
          </xdr:cNvPr>
          <xdr:cNvSpPr>
            <a:spLocks noChangeArrowheads="1"/>
          </xdr:cNvSpPr>
        </xdr:nvSpPr>
        <xdr:spPr bwMode="auto">
          <a:xfrm>
            <a:off x="114300" y="109855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63" name="楕円 62">
            <a:extLst>
              <a:ext uri="{FF2B5EF4-FFF2-40B4-BE49-F238E27FC236}">
                <a16:creationId xmlns:a16="http://schemas.microsoft.com/office/drawing/2014/main" id="{00000000-0008-0000-0100-00003F000000}"/>
              </a:ext>
            </a:extLst>
          </xdr:cNvPr>
          <xdr:cNvSpPr>
            <a:spLocks noChangeArrowheads="1"/>
          </xdr:cNvSpPr>
        </xdr:nvSpPr>
        <xdr:spPr bwMode="auto">
          <a:xfrm>
            <a:off x="150495" y="146050"/>
            <a:ext cx="72390" cy="7239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64" name="直線コネクタ 63">
            <a:extLst>
              <a:ext uri="{FF2B5EF4-FFF2-40B4-BE49-F238E27FC236}">
                <a16:creationId xmlns:a16="http://schemas.microsoft.com/office/drawing/2014/main" id="{00000000-0008-0000-0100-000040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86055" y="255905"/>
            <a:ext cx="1905" cy="433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65" name="楕円 64">
            <a:extLst>
              <a:ext uri="{FF2B5EF4-FFF2-40B4-BE49-F238E27FC236}">
                <a16:creationId xmlns:a16="http://schemas.microsoft.com/office/drawing/2014/main" id="{00000000-0008-0000-0100-000041000000}"/>
              </a:ext>
            </a:extLst>
          </xdr:cNvPr>
          <xdr:cNvSpPr>
            <a:spLocks noChangeArrowheads="1"/>
          </xdr:cNvSpPr>
        </xdr:nvSpPr>
        <xdr:spPr bwMode="auto">
          <a:xfrm>
            <a:off x="155575" y="151130"/>
            <a:ext cx="57785" cy="57785"/>
          </a:xfrm>
          <a:prstGeom prst="ellipse">
            <a:avLst/>
          </a:prstGeom>
          <a:solidFill>
            <a:srgbClr val="FF00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66" name="直線コネクタ 65">
            <a:extLst>
              <a:ext uri="{FF2B5EF4-FFF2-40B4-BE49-F238E27FC236}">
                <a16:creationId xmlns:a16="http://schemas.microsoft.com/office/drawing/2014/main" id="{00000000-0008-0000-0100-000042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337310" y="688975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67" name="直線コネクタ 66">
            <a:extLst>
              <a:ext uri="{FF2B5EF4-FFF2-40B4-BE49-F238E27FC236}">
                <a16:creationId xmlns:a16="http://schemas.microsoft.com/office/drawing/2014/main" id="{00000000-0008-0000-0100-000043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339215" y="68897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68" name="直線コネクタ 67">
            <a:extLst>
              <a:ext uri="{FF2B5EF4-FFF2-40B4-BE49-F238E27FC236}">
                <a16:creationId xmlns:a16="http://schemas.microsoft.com/office/drawing/2014/main" id="{00000000-0008-0000-0100-000044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397000" y="68897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69" name="直線コネクタ 68">
            <a:extLst>
              <a:ext uri="{FF2B5EF4-FFF2-40B4-BE49-F238E27FC236}">
                <a16:creationId xmlns:a16="http://schemas.microsoft.com/office/drawing/2014/main" id="{00000000-0008-0000-0100-000045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449070" y="68897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70" name="楕円 69">
            <a:extLst>
              <a:ext uri="{FF2B5EF4-FFF2-40B4-BE49-F238E27FC236}">
                <a16:creationId xmlns:a16="http://schemas.microsoft.com/office/drawing/2014/main" id="{00000000-0008-0000-0100-000046000000}"/>
              </a:ext>
            </a:extLst>
          </xdr:cNvPr>
          <xdr:cNvSpPr>
            <a:spLocks noChangeArrowheads="1"/>
          </xdr:cNvSpPr>
        </xdr:nvSpPr>
        <xdr:spPr bwMode="auto">
          <a:xfrm>
            <a:off x="1335405" y="111760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1" name="楕円 70">
            <a:extLst>
              <a:ext uri="{FF2B5EF4-FFF2-40B4-BE49-F238E27FC236}">
                <a16:creationId xmlns:a16="http://schemas.microsoft.com/office/drawing/2014/main" id="{00000000-0008-0000-0100-000047000000}"/>
              </a:ext>
            </a:extLst>
          </xdr:cNvPr>
          <xdr:cNvSpPr>
            <a:spLocks noChangeArrowheads="1"/>
          </xdr:cNvSpPr>
        </xdr:nvSpPr>
        <xdr:spPr bwMode="auto">
          <a:xfrm>
            <a:off x="1373505" y="147320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72" name="直線コネクタ 71">
            <a:extLst>
              <a:ext uri="{FF2B5EF4-FFF2-40B4-BE49-F238E27FC236}">
                <a16:creationId xmlns:a16="http://schemas.microsoft.com/office/drawing/2014/main" id="{00000000-0008-0000-0100-000048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09065" y="257175"/>
            <a:ext cx="1905" cy="434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73" name="楕円 72">
            <a:extLst>
              <a:ext uri="{FF2B5EF4-FFF2-40B4-BE49-F238E27FC236}">
                <a16:creationId xmlns:a16="http://schemas.microsoft.com/office/drawing/2014/main" id="{00000000-0008-0000-0100-000049000000}"/>
              </a:ext>
            </a:extLst>
          </xdr:cNvPr>
          <xdr:cNvSpPr>
            <a:spLocks noChangeArrowheads="1"/>
          </xdr:cNvSpPr>
        </xdr:nvSpPr>
        <xdr:spPr bwMode="auto">
          <a:xfrm>
            <a:off x="1384300" y="153035"/>
            <a:ext cx="57785" cy="57150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74" name="直線コネクタ 73">
            <a:extLst>
              <a:ext uri="{FF2B5EF4-FFF2-40B4-BE49-F238E27FC236}">
                <a16:creationId xmlns:a16="http://schemas.microsoft.com/office/drawing/2014/main" id="{00000000-0008-0000-0100-00004A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16585" y="183515"/>
            <a:ext cx="17970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75" name="テキスト ボックス 1223">
            <a:extLst>
              <a:ext uri="{FF2B5EF4-FFF2-40B4-BE49-F238E27FC236}">
                <a16:creationId xmlns:a16="http://schemas.microsoft.com/office/drawing/2014/main" id="{00000000-0008-0000-0100-00004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52879" y="0"/>
            <a:ext cx="122496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76" name="グループ化 75">
            <a:extLst>
              <a:ext uri="{FF2B5EF4-FFF2-40B4-BE49-F238E27FC236}">
                <a16:creationId xmlns:a16="http://schemas.microsoft.com/office/drawing/2014/main" id="{00000000-0008-0000-0100-00004C000000}"/>
              </a:ext>
            </a:extLst>
          </xdr:cNvPr>
          <xdr:cNvGrpSpPr>
            <a:grpSpLocks/>
          </xdr:cNvGrpSpPr>
        </xdr:nvGrpSpPr>
        <xdr:grpSpPr bwMode="auto">
          <a:xfrm>
            <a:off x="980434" y="144145"/>
            <a:ext cx="175894" cy="68580"/>
            <a:chOff x="672" y="145"/>
            <a:chExt cx="111" cy="43"/>
          </a:xfrm>
        </xdr:grpSpPr>
        <xdr:sp macro="" textlink="">
          <xdr:nvSpPr>
            <xdr:cNvPr id="98" name="Arc 792">
              <a:extLst>
                <a:ext uri="{FF2B5EF4-FFF2-40B4-BE49-F238E27FC236}">
                  <a16:creationId xmlns:a16="http://schemas.microsoft.com/office/drawing/2014/main" id="{00000000-0008-0000-0100-000062000000}"/>
                </a:ext>
              </a:extLst>
            </xdr:cNvPr>
            <xdr:cNvSpPr>
              <a:spLocks/>
            </xdr:cNvSpPr>
          </xdr:nvSpPr>
          <xdr:spPr bwMode="auto">
            <a:xfrm>
              <a:off x="672" y="147"/>
              <a:ext cx="46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99" name="Arc 793">
              <a:extLst>
                <a:ext uri="{FF2B5EF4-FFF2-40B4-BE49-F238E27FC236}">
                  <a16:creationId xmlns:a16="http://schemas.microsoft.com/office/drawing/2014/main" id="{00000000-0008-0000-0100-000063000000}"/>
                </a:ext>
              </a:extLst>
            </xdr:cNvPr>
            <xdr:cNvSpPr>
              <a:spLocks/>
            </xdr:cNvSpPr>
          </xdr:nvSpPr>
          <xdr:spPr bwMode="auto">
            <a:xfrm>
              <a:off x="735" y="145"/>
              <a:ext cx="48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530 w 42697"/>
                <a:gd name="T1" fmla="*/ 36670 h 36669"/>
                <a:gd name="T2" fmla="*/ 42698 w 42697"/>
                <a:gd name="T3" fmla="*/ 21098 h 36669"/>
                <a:gd name="T4" fmla="*/ 21600 w 42697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2697" h="36669" fill="none" extrusionOk="0">
                  <a:moveTo>
                    <a:pt x="6326" y="36873"/>
                  </a:moveTo>
                  <a:cubicBezTo>
                    <a:pt x="2275" y="32822"/>
                    <a:pt x="0" y="27328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329" y="0"/>
                    <a:pt x="42914" y="9360"/>
                    <a:pt x="43193" y="21086"/>
                  </a:cubicBezTo>
                </a:path>
                <a:path w="42697" h="36669" stroke="0" extrusionOk="0">
                  <a:moveTo>
                    <a:pt x="6326" y="36873"/>
                  </a:moveTo>
                  <a:cubicBezTo>
                    <a:pt x="2275" y="32822"/>
                    <a:pt x="0" y="27328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329" y="0"/>
                    <a:pt x="42914" y="9360"/>
                    <a:pt x="43193" y="21086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00" name="Arc 794">
              <a:extLst>
                <a:ext uri="{FF2B5EF4-FFF2-40B4-BE49-F238E27FC236}">
                  <a16:creationId xmlns:a16="http://schemas.microsoft.com/office/drawing/2014/main" id="{00000000-0008-0000-0100-000064000000}"/>
                </a:ext>
              </a:extLst>
            </xdr:cNvPr>
            <xdr:cNvSpPr>
              <a:spLocks/>
            </xdr:cNvSpPr>
          </xdr:nvSpPr>
          <xdr:spPr bwMode="auto">
            <a:xfrm>
              <a:off x="702" y="146"/>
              <a:ext cx="49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530 w 43200"/>
                <a:gd name="T1" fmla="*/ 36670 h 36669"/>
                <a:gd name="T2" fmla="*/ 36670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326" y="36873"/>
                  </a:moveTo>
                  <a:cubicBezTo>
                    <a:pt x="2275" y="32822"/>
                    <a:pt x="0" y="27328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328"/>
                    <a:pt x="40924" y="32822"/>
                    <a:pt x="36873" y="36873"/>
                  </a:cubicBezTo>
                </a:path>
                <a:path w="43200" h="36669" stroke="0" extrusionOk="0">
                  <a:moveTo>
                    <a:pt x="6326" y="36873"/>
                  </a:moveTo>
                  <a:cubicBezTo>
                    <a:pt x="2275" y="32822"/>
                    <a:pt x="0" y="27328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328"/>
                    <a:pt x="40924" y="32822"/>
                    <a:pt x="36873" y="36873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cxnSp macro="">
        <xdr:nvCxnSpPr>
          <xdr:cNvPr id="77" name="直線コネクタ 76">
            <a:extLst>
              <a:ext uri="{FF2B5EF4-FFF2-40B4-BE49-F238E27FC236}">
                <a16:creationId xmlns:a16="http://schemas.microsoft.com/office/drawing/2014/main" id="{00000000-0008-0000-0100-00004D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800735" y="183515"/>
            <a:ext cx="17780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8" name="直線コネクタ 77">
            <a:extLst>
              <a:ext uri="{FF2B5EF4-FFF2-40B4-BE49-F238E27FC236}">
                <a16:creationId xmlns:a16="http://schemas.microsoft.com/office/drawing/2014/main" id="{00000000-0008-0000-0100-00004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62050" y="183515"/>
            <a:ext cx="21526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79" name="テキスト ボックス 1230">
            <a:extLst>
              <a:ext uri="{FF2B5EF4-FFF2-40B4-BE49-F238E27FC236}">
                <a16:creationId xmlns:a16="http://schemas.microsoft.com/office/drawing/2014/main" id="{00000000-0008-0000-0100-00004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92659" y="0"/>
            <a:ext cx="122496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80" name="直線コネクタ 79">
            <a:extLst>
              <a:ext uri="{FF2B5EF4-FFF2-40B4-BE49-F238E27FC236}">
                <a16:creationId xmlns:a16="http://schemas.microsoft.com/office/drawing/2014/main" id="{00000000-0008-0000-0100-000050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13410" y="181610"/>
            <a:ext cx="18542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81" name="直線コネクタ 80">
            <a:extLst>
              <a:ext uri="{FF2B5EF4-FFF2-40B4-BE49-F238E27FC236}">
                <a16:creationId xmlns:a16="http://schemas.microsoft.com/office/drawing/2014/main" id="{00000000-0008-0000-0100-000051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98830" y="181611"/>
            <a:ext cx="1905" cy="10795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82" name="楕円 81">
            <a:extLst>
              <a:ext uri="{FF2B5EF4-FFF2-40B4-BE49-F238E27FC236}">
                <a16:creationId xmlns:a16="http://schemas.microsoft.com/office/drawing/2014/main" id="{00000000-0008-0000-0100-000052000000}"/>
              </a:ext>
            </a:extLst>
          </xdr:cNvPr>
          <xdr:cNvSpPr>
            <a:spLocks noChangeArrowheads="1"/>
          </xdr:cNvSpPr>
        </xdr:nvSpPr>
        <xdr:spPr bwMode="auto">
          <a:xfrm>
            <a:off x="788670" y="171450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83" name="楕円 82">
            <a:extLst>
              <a:ext uri="{FF2B5EF4-FFF2-40B4-BE49-F238E27FC236}">
                <a16:creationId xmlns:a16="http://schemas.microsoft.com/office/drawing/2014/main" id="{00000000-0008-0000-0100-000053000000}"/>
              </a:ext>
            </a:extLst>
          </xdr:cNvPr>
          <xdr:cNvSpPr>
            <a:spLocks noChangeArrowheads="1"/>
          </xdr:cNvSpPr>
        </xdr:nvSpPr>
        <xdr:spPr bwMode="auto">
          <a:xfrm>
            <a:off x="788670" y="171450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84" name="テキスト ボックス 1235">
            <a:extLst>
              <a:ext uri="{FF2B5EF4-FFF2-40B4-BE49-F238E27FC236}">
                <a16:creationId xmlns:a16="http://schemas.microsoft.com/office/drawing/2014/main" id="{00000000-0008-0000-0100-00005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67599" y="276471"/>
            <a:ext cx="132807" cy="1390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85" name="テキスト ボックス 1236">
            <a:extLst>
              <a:ext uri="{FF2B5EF4-FFF2-40B4-BE49-F238E27FC236}">
                <a16:creationId xmlns:a16="http://schemas.microsoft.com/office/drawing/2014/main" id="{00000000-0008-0000-0100-00005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56674" y="486360"/>
            <a:ext cx="127900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86" name="グループ化 85">
            <a:extLst>
              <a:ext uri="{FF2B5EF4-FFF2-40B4-BE49-F238E27FC236}">
                <a16:creationId xmlns:a16="http://schemas.microsoft.com/office/drawing/2014/main" id="{00000000-0008-0000-0100-000056000000}"/>
              </a:ext>
            </a:extLst>
          </xdr:cNvPr>
          <xdr:cNvGrpSpPr>
            <a:grpSpLocks/>
          </xdr:cNvGrpSpPr>
        </xdr:nvGrpSpPr>
        <xdr:grpSpPr bwMode="auto">
          <a:xfrm>
            <a:off x="755650" y="291465"/>
            <a:ext cx="76200" cy="173355"/>
            <a:chOff x="532" y="237"/>
            <a:chExt cx="47" cy="109"/>
          </a:xfrm>
        </xdr:grpSpPr>
        <xdr:sp macro="" textlink="">
          <xdr:nvSpPr>
            <xdr:cNvPr id="95" name="Arc 805">
              <a:extLst>
                <a:ext uri="{FF2B5EF4-FFF2-40B4-BE49-F238E27FC236}">
                  <a16:creationId xmlns:a16="http://schemas.microsoft.com/office/drawing/2014/main" id="{00000000-0008-0000-0100-00005F000000}"/>
                </a:ext>
              </a:extLst>
            </xdr:cNvPr>
            <xdr:cNvSpPr>
              <a:spLocks/>
            </xdr:cNvSpPr>
          </xdr:nvSpPr>
          <xdr:spPr bwMode="auto">
            <a:xfrm>
              <a:off x="532" y="299"/>
              <a:ext cx="47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21600 w 37800"/>
                <a:gd name="T1" fmla="*/ 43200 h 43200"/>
                <a:gd name="T2" fmla="*/ 37800 w 37800"/>
                <a:gd name="T3" fmla="*/ 7376 h 43200"/>
                <a:gd name="T4" fmla="*/ 21600 w 37800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7800" h="43200" fill="none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815" y="0"/>
                    <a:pt x="33730" y="2677"/>
                    <a:pt x="37831" y="7348"/>
                  </a:cubicBezTo>
                </a:path>
                <a:path w="37800" h="43200" stroke="0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815" y="0"/>
                    <a:pt x="33730" y="2677"/>
                    <a:pt x="37831" y="734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96" name="Arc 806">
              <a:extLst>
                <a:ext uri="{FF2B5EF4-FFF2-40B4-BE49-F238E27FC236}">
                  <a16:creationId xmlns:a16="http://schemas.microsoft.com/office/drawing/2014/main" id="{00000000-0008-0000-0100-000060000000}"/>
                </a:ext>
              </a:extLst>
            </xdr:cNvPr>
            <xdr:cNvSpPr>
              <a:spLocks/>
            </xdr:cNvSpPr>
          </xdr:nvSpPr>
          <xdr:spPr bwMode="auto">
            <a:xfrm>
              <a:off x="532" y="268"/>
              <a:ext cx="47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7800 w 37800"/>
                <a:gd name="T1" fmla="*/ 35824 h 43200"/>
                <a:gd name="T2" fmla="*/ 37800 w 37800"/>
                <a:gd name="T3" fmla="*/ 7376 h 43200"/>
                <a:gd name="T4" fmla="*/ 21600 w 37800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7800" h="43200" fill="none" extrusionOk="0">
                  <a:moveTo>
                    <a:pt x="37831" y="35851"/>
                  </a:moveTo>
                  <a:cubicBezTo>
                    <a:pt x="33730" y="40522"/>
                    <a:pt x="2781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815" y="0"/>
                    <a:pt x="33730" y="2677"/>
                    <a:pt x="37831" y="7348"/>
                  </a:cubicBezTo>
                </a:path>
                <a:path w="37800" h="43200" stroke="0" extrusionOk="0">
                  <a:moveTo>
                    <a:pt x="37831" y="35851"/>
                  </a:moveTo>
                  <a:cubicBezTo>
                    <a:pt x="33730" y="40522"/>
                    <a:pt x="2781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815" y="0"/>
                    <a:pt x="33730" y="2677"/>
                    <a:pt x="37831" y="734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97" name="Arc 807">
              <a:extLst>
                <a:ext uri="{FF2B5EF4-FFF2-40B4-BE49-F238E27FC236}">
                  <a16:creationId xmlns:a16="http://schemas.microsoft.com/office/drawing/2014/main" id="{00000000-0008-0000-0100-000061000000}"/>
                </a:ext>
              </a:extLst>
            </xdr:cNvPr>
            <xdr:cNvSpPr>
              <a:spLocks/>
            </xdr:cNvSpPr>
          </xdr:nvSpPr>
          <xdr:spPr bwMode="auto">
            <a:xfrm>
              <a:off x="532" y="237"/>
              <a:ext cx="47" cy="46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7800 w 37800"/>
                <a:gd name="T1" fmla="*/ 35824 h 43200"/>
                <a:gd name="T2" fmla="*/ 21600 w 37800"/>
                <a:gd name="T3" fmla="*/ 0 h 43200"/>
                <a:gd name="T4" fmla="*/ 21600 w 37800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7800" h="43200" fill="none" extrusionOk="0">
                  <a:moveTo>
                    <a:pt x="37831" y="35851"/>
                  </a:moveTo>
                  <a:cubicBezTo>
                    <a:pt x="33730" y="40522"/>
                    <a:pt x="2781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599" y="0"/>
                  </a:cubicBezTo>
                </a:path>
                <a:path w="37800" h="43200" stroke="0" extrusionOk="0">
                  <a:moveTo>
                    <a:pt x="37831" y="35851"/>
                  </a:moveTo>
                  <a:cubicBezTo>
                    <a:pt x="33730" y="40522"/>
                    <a:pt x="2781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599" y="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cxnSp macro="">
        <xdr:nvCxnSpPr>
          <xdr:cNvPr id="87" name="直線コネクタ 86">
            <a:extLst>
              <a:ext uri="{FF2B5EF4-FFF2-40B4-BE49-F238E27FC236}">
                <a16:creationId xmlns:a16="http://schemas.microsoft.com/office/drawing/2014/main" id="{00000000-0008-0000-0100-00005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98195" y="459105"/>
            <a:ext cx="1905" cy="914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88" name="直線コネクタ 87">
            <a:extLst>
              <a:ext uri="{FF2B5EF4-FFF2-40B4-BE49-F238E27FC236}">
                <a16:creationId xmlns:a16="http://schemas.microsoft.com/office/drawing/2014/main" id="{00000000-0008-0000-0100-000058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48030" y="555625"/>
            <a:ext cx="107950" cy="127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89" name="直線コネクタ 88">
            <a:extLst>
              <a:ext uri="{FF2B5EF4-FFF2-40B4-BE49-F238E27FC236}">
                <a16:creationId xmlns:a16="http://schemas.microsoft.com/office/drawing/2014/main" id="{00000000-0008-0000-0100-00005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48030" y="593090"/>
            <a:ext cx="107950" cy="1905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0" name="直線コネクタ 89">
            <a:extLst>
              <a:ext uri="{FF2B5EF4-FFF2-40B4-BE49-F238E27FC236}">
                <a16:creationId xmlns:a16="http://schemas.microsoft.com/office/drawing/2014/main" id="{00000000-0008-0000-0100-00005A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97560" y="594360"/>
            <a:ext cx="1270" cy="9525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1" name="直線コネクタ 90">
            <a:extLst>
              <a:ext uri="{FF2B5EF4-FFF2-40B4-BE49-F238E27FC236}">
                <a16:creationId xmlns:a16="http://schemas.microsoft.com/office/drawing/2014/main" id="{00000000-0008-0000-0100-00005B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28345" y="689610"/>
            <a:ext cx="143510" cy="127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2" name="直線コネクタ 91">
            <a:extLst>
              <a:ext uri="{FF2B5EF4-FFF2-40B4-BE49-F238E27FC236}">
                <a16:creationId xmlns:a16="http://schemas.microsoft.com/office/drawing/2014/main" id="{00000000-0008-0000-0100-00005C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27710" y="687705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3" name="直線コネクタ 92">
            <a:extLst>
              <a:ext uri="{FF2B5EF4-FFF2-40B4-BE49-F238E27FC236}">
                <a16:creationId xmlns:a16="http://schemas.microsoft.com/office/drawing/2014/main" id="{00000000-0008-0000-0100-00005D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85495" y="687705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4" name="直線コネクタ 93">
            <a:extLst>
              <a:ext uri="{FF2B5EF4-FFF2-40B4-BE49-F238E27FC236}">
                <a16:creationId xmlns:a16="http://schemas.microsoft.com/office/drawing/2014/main" id="{00000000-0008-0000-0100-00005E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837565" y="687705"/>
            <a:ext cx="26670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0</xdr:col>
      <xdr:colOff>0</xdr:colOff>
      <xdr:row>32</xdr:row>
      <xdr:rowOff>193964</xdr:rowOff>
    </xdr:from>
    <xdr:to>
      <xdr:col>6</xdr:col>
      <xdr:colOff>569960</xdr:colOff>
      <xdr:row>44</xdr:row>
      <xdr:rowOff>168564</xdr:rowOff>
    </xdr:to>
    <xdr:graphicFrame macro="">
      <xdr:nvGraphicFramePr>
        <xdr:cNvPr id="105" name="グラフ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232409</xdr:colOff>
      <xdr:row>18</xdr:row>
      <xdr:rowOff>182880</xdr:rowOff>
    </xdr:from>
    <xdr:to>
      <xdr:col>10</xdr:col>
      <xdr:colOff>510539</xdr:colOff>
      <xdr:row>21</xdr:row>
      <xdr:rowOff>94956</xdr:rowOff>
    </xdr:to>
    <xdr:grpSp>
      <xdr:nvGrpSpPr>
        <xdr:cNvPr id="104" name="グループ化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GrpSpPr/>
      </xdr:nvGrpSpPr>
      <xdr:grpSpPr>
        <a:xfrm>
          <a:off x="5543549" y="3909060"/>
          <a:ext cx="1604010" cy="597876"/>
          <a:chOff x="6917868" y="4164623"/>
          <a:chExt cx="1543374" cy="597876"/>
        </a:xfrm>
      </xdr:grpSpPr>
      <xdr:sp macro="" textlink="">
        <xdr:nvSpPr>
          <xdr:cNvPr id="107" name="吹き出し: 角を丸めた四角形 106">
            <a:extLst>
              <a:ext uri="{FF2B5EF4-FFF2-40B4-BE49-F238E27FC236}">
                <a16:creationId xmlns:a16="http://schemas.microsoft.com/office/drawing/2014/main" id="{00000000-0008-0000-0100-00006B000000}"/>
              </a:ext>
            </a:extLst>
          </xdr:cNvPr>
          <xdr:cNvSpPr/>
        </xdr:nvSpPr>
        <xdr:spPr>
          <a:xfrm>
            <a:off x="6917868" y="4164623"/>
            <a:ext cx="1543374" cy="597876"/>
          </a:xfrm>
          <a:prstGeom prst="wedgeRoundRectCallout">
            <a:avLst>
              <a:gd name="adj1" fmla="val -113836"/>
              <a:gd name="adj2" fmla="val 359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08" name="テキスト ボックス 107">
            <a:extLst>
              <a:ext uri="{FF2B5EF4-FFF2-40B4-BE49-F238E27FC236}">
                <a16:creationId xmlns:a16="http://schemas.microsoft.com/office/drawing/2014/main" id="{00000000-0008-0000-0100-00006C000000}"/>
              </a:ext>
            </a:extLst>
          </xdr:cNvPr>
          <xdr:cNvSpPr txBox="1"/>
        </xdr:nvSpPr>
        <xdr:spPr>
          <a:xfrm>
            <a:off x="7039708" y="4243754"/>
            <a:ext cx="1260231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en-US" altLang="ja-JP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E</a:t>
            </a:r>
            <a:r>
              <a:rPr kumimoji="1" lang="ja-JP" altLang="en-US" sz="1100" b="1"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系列</a:t>
            </a:r>
            <a:r>
              <a:rPr kumimoji="1" lang="ja-JP" altLang="en-US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の中から近いものを挿入する</a:t>
            </a:r>
          </a:p>
        </xdr:txBody>
      </xdr:sp>
    </xdr:grpSp>
    <xdr:clientData/>
  </xdr:twoCellAnchor>
  <xdr:twoCellAnchor>
    <xdr:from>
      <xdr:col>4</xdr:col>
      <xdr:colOff>632462</xdr:colOff>
      <xdr:row>11</xdr:row>
      <xdr:rowOff>53340</xdr:rowOff>
    </xdr:from>
    <xdr:to>
      <xdr:col>8</xdr:col>
      <xdr:colOff>388622</xdr:colOff>
      <xdr:row>12</xdr:row>
      <xdr:rowOff>144780</xdr:rowOff>
    </xdr:to>
    <xdr:grpSp>
      <xdr:nvGrpSpPr>
        <xdr:cNvPr id="112" name="グループ化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GrpSpPr/>
      </xdr:nvGrpSpPr>
      <xdr:grpSpPr>
        <a:xfrm>
          <a:off x="3291842" y="2316480"/>
          <a:ext cx="2407920" cy="320040"/>
          <a:chOff x="6975230" y="4202723"/>
          <a:chExt cx="1413240" cy="597876"/>
        </a:xfrm>
      </xdr:grpSpPr>
      <xdr:sp macro="" textlink="">
        <xdr:nvSpPr>
          <xdr:cNvPr id="113" name="吹き出し: 角を丸めた四角形 112">
            <a:extLst>
              <a:ext uri="{FF2B5EF4-FFF2-40B4-BE49-F238E27FC236}">
                <a16:creationId xmlns:a16="http://schemas.microsoft.com/office/drawing/2014/main" id="{00000000-0008-0000-0100-000071000000}"/>
              </a:ext>
            </a:extLst>
          </xdr:cNvPr>
          <xdr:cNvSpPr/>
        </xdr:nvSpPr>
        <xdr:spPr>
          <a:xfrm>
            <a:off x="6975230" y="4202723"/>
            <a:ext cx="1413240" cy="597876"/>
          </a:xfrm>
          <a:prstGeom prst="wedgeRoundRectCallout">
            <a:avLst>
              <a:gd name="adj1" fmla="val -60085"/>
              <a:gd name="adj2" fmla="val 59839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14" name="テキスト ボックス 113">
            <a:extLst>
              <a:ext uri="{FF2B5EF4-FFF2-40B4-BE49-F238E27FC236}">
                <a16:creationId xmlns:a16="http://schemas.microsoft.com/office/drawing/2014/main" id="{00000000-0008-0000-0100-000072000000}"/>
              </a:ext>
            </a:extLst>
          </xdr:cNvPr>
          <xdr:cNvSpPr txBox="1"/>
        </xdr:nvSpPr>
        <xdr:spPr>
          <a:xfrm>
            <a:off x="7012017" y="4243755"/>
            <a:ext cx="1336201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この値を設定部の</a:t>
            </a:r>
            <a:r>
              <a:rPr kumimoji="1" lang="en-US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LC</a:t>
            </a:r>
            <a:r>
              <a:rPr kumimoji="1"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値に挿入する</a:t>
            </a:r>
            <a:endParaRPr kumimoji="1" lang="ja-JP" altLang="en-US" sz="1100" b="1">
              <a:latin typeface="ＭＳ Ｐ明朝" panose="02020600040205080304" pitchFamily="18" charset="-128"/>
              <a:ea typeface="ＭＳ Ｐ明朝" panose="02020600040205080304" pitchFamily="18" charset="-128"/>
            </a:endParaRPr>
          </a:p>
        </xdr:txBody>
      </xdr:sp>
    </xdr:grpSp>
    <xdr:clientData/>
  </xdr:twoCellAnchor>
  <xdr:twoCellAnchor>
    <xdr:from>
      <xdr:col>2</xdr:col>
      <xdr:colOff>571501</xdr:colOff>
      <xdr:row>13</xdr:row>
      <xdr:rowOff>213360</xdr:rowOff>
    </xdr:from>
    <xdr:to>
      <xdr:col>7</xdr:col>
      <xdr:colOff>83821</xdr:colOff>
      <xdr:row>15</xdr:row>
      <xdr:rowOff>53340</xdr:rowOff>
    </xdr:to>
    <xdr:sp macro="" textlink="">
      <xdr:nvSpPr>
        <xdr:cNvPr id="122" name="四角形: 角を丸くする 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/>
      </xdr:nvSpPr>
      <xdr:spPr>
        <a:xfrm>
          <a:off x="1905001" y="2705100"/>
          <a:ext cx="2827020" cy="297180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541020</xdr:colOff>
      <xdr:row>18</xdr:row>
      <xdr:rowOff>205740</xdr:rowOff>
    </xdr:from>
    <xdr:to>
      <xdr:col>7</xdr:col>
      <xdr:colOff>53340</xdr:colOff>
      <xdr:row>20</xdr:row>
      <xdr:rowOff>45720</xdr:rowOff>
    </xdr:to>
    <xdr:sp macro="" textlink="">
      <xdr:nvSpPr>
        <xdr:cNvPr id="126" name="四角形: 角を丸くする 12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SpPr/>
      </xdr:nvSpPr>
      <xdr:spPr>
        <a:xfrm>
          <a:off x="1874520" y="3703320"/>
          <a:ext cx="2827020" cy="297180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11</xdr:row>
          <xdr:rowOff>137160</xdr:rowOff>
        </xdr:from>
        <xdr:to>
          <xdr:col>11</xdr:col>
          <xdr:colOff>297180</xdr:colOff>
          <xdr:row>14</xdr:row>
          <xdr:rowOff>15240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2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38100</xdr:colOff>
          <xdr:row>11</xdr:row>
          <xdr:rowOff>106680</xdr:rowOff>
        </xdr:from>
        <xdr:to>
          <xdr:col>30</xdr:col>
          <xdr:colOff>213360</xdr:colOff>
          <xdr:row>14</xdr:row>
          <xdr:rowOff>45720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2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472440</xdr:colOff>
          <xdr:row>11</xdr:row>
          <xdr:rowOff>167640</xdr:rowOff>
        </xdr:from>
        <xdr:to>
          <xdr:col>20</xdr:col>
          <xdr:colOff>175260</xdr:colOff>
          <xdr:row>14</xdr:row>
          <xdr:rowOff>30480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2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14166</xdr:colOff>
      <xdr:row>8</xdr:row>
      <xdr:rowOff>84884</xdr:rowOff>
    </xdr:from>
    <xdr:to>
      <xdr:col>10</xdr:col>
      <xdr:colOff>460264</xdr:colOff>
      <xdr:row>11</xdr:row>
      <xdr:rowOff>223381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pSpPr>
          <a:grpSpLocks/>
        </xdr:cNvGrpSpPr>
      </xdr:nvGrpSpPr>
      <xdr:grpSpPr bwMode="auto">
        <a:xfrm>
          <a:off x="3732726" y="1928924"/>
          <a:ext cx="941398" cy="824297"/>
          <a:chOff x="2" y="5"/>
          <a:chExt cx="410" cy="367"/>
        </a:xfrm>
      </xdr:grpSpPr>
      <xdr:sp macro="" textlink="">
        <xdr:nvSpPr>
          <xdr:cNvPr id="6" name="Oval 6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SpPr>
            <a:spLocks noChangeArrowheads="1"/>
          </xdr:cNvSpPr>
        </xdr:nvSpPr>
        <xdr:spPr bwMode="auto">
          <a:xfrm>
            <a:off x="2" y="9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 b="1">
              <a:latin typeface="Times New Roman" panose="02020603050405020304" pitchFamily="18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0" y="197"/>
            <a:ext cx="110" cy="8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altLang="ja-JP" sz="105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L2</a:t>
            </a:r>
            <a:endParaRPr 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8" name="Oval 8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362" y="5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 b="1">
              <a:latin typeface="Times New Roman" panose="02020603050405020304" pitchFamily="18" charset="0"/>
              <a:cs typeface="Times New Roman" panose="02020603050405020304" pitchFamily="18" charset="0"/>
            </a:endParaRPr>
          </a:p>
        </xdr:txBody>
      </xdr:sp>
      <xdr:cxnSp macro="">
        <xdr:nvCxnSpPr>
          <xdr:cNvPr id="9" name="Line 9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" y="32"/>
            <a:ext cx="31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0" name="Oval 10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SpPr>
            <a:spLocks noChangeArrowheads="1"/>
          </xdr:cNvSpPr>
        </xdr:nvSpPr>
        <xdr:spPr bwMode="auto">
          <a:xfrm>
            <a:off x="2" y="327"/>
            <a:ext cx="46" cy="4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 b="1">
              <a:latin typeface="Times New Roman" panose="02020603050405020304" pitchFamily="18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Oval 11">
            <a:extLst>
              <a:ext uri="{FF2B5EF4-FFF2-40B4-BE49-F238E27FC236}">
                <a16:creationId xmlns:a16="http://schemas.microsoft.com/office/drawing/2014/main" id="{00000000-0008-0000-0200-00000B000000}"/>
              </a:ext>
            </a:extLst>
          </xdr:cNvPr>
          <xdr:cNvSpPr>
            <a:spLocks noChangeArrowheads="1"/>
          </xdr:cNvSpPr>
        </xdr:nvSpPr>
        <xdr:spPr bwMode="auto">
          <a:xfrm>
            <a:off x="366" y="327"/>
            <a:ext cx="46" cy="4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 b="1">
              <a:latin typeface="Times New Roman" panose="02020603050405020304" pitchFamily="18" charset="0"/>
              <a:cs typeface="Times New Roman" panose="02020603050405020304" pitchFamily="18" charset="0"/>
            </a:endParaRPr>
          </a:p>
        </xdr:txBody>
      </xdr:sp>
      <xdr:cxnSp macro="">
        <xdr:nvCxnSpPr>
          <xdr:cNvPr id="12" name="Line 12">
            <a:extLst>
              <a:ext uri="{FF2B5EF4-FFF2-40B4-BE49-F238E27FC236}">
                <a16:creationId xmlns:a16="http://schemas.microsoft.com/office/drawing/2014/main" id="{00000000-0008-0000-0200-00000C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" y="349"/>
            <a:ext cx="31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" name="Line 13">
            <a:extLst>
              <a:ext uri="{FF2B5EF4-FFF2-40B4-BE49-F238E27FC236}">
                <a16:creationId xmlns:a16="http://schemas.microsoft.com/office/drawing/2014/main" id="{00000000-0008-0000-0200-00000D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73" y="98"/>
            <a:ext cx="6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" name="Line 14">
            <a:extLst>
              <a:ext uri="{FF2B5EF4-FFF2-40B4-BE49-F238E27FC236}">
                <a16:creationId xmlns:a16="http://schemas.microsoft.com/office/drawing/2014/main" id="{00000000-0008-0000-0200-00000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73" y="121"/>
            <a:ext cx="6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5" name="Line 15"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07" y="31"/>
            <a:ext cx="1" cy="68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6" name="Oval 16"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SpPr>
            <a:spLocks noChangeArrowheads="1"/>
          </xdr:cNvSpPr>
        </xdr:nvSpPr>
        <xdr:spPr bwMode="auto">
          <a:xfrm>
            <a:off x="199" y="23"/>
            <a:ext cx="18" cy="18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 b="1">
              <a:latin typeface="Times New Roman" panose="02020603050405020304" pitchFamily="18" charset="0"/>
              <a:cs typeface="Times New Roman" panose="02020603050405020304" pitchFamily="18" charset="0"/>
            </a:endParaRPr>
          </a:p>
        </xdr:txBody>
      </xdr:sp>
      <xdr:cxnSp macro="">
        <xdr:nvCxnSpPr>
          <xdr:cNvPr id="17" name="Line 17"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73" y="98"/>
            <a:ext cx="68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8" name="Line 18"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73" y="121"/>
            <a:ext cx="68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9" name="Oval 19"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SpPr>
            <a:spLocks noChangeArrowheads="1"/>
          </xdr:cNvSpPr>
        </xdr:nvSpPr>
        <xdr:spPr bwMode="auto">
          <a:xfrm>
            <a:off x="199" y="23"/>
            <a:ext cx="18" cy="18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 b="1">
              <a:latin typeface="Times New Roman" panose="02020603050405020304" pitchFamily="18" charset="0"/>
              <a:cs typeface="Times New Roman" panose="02020603050405020304" pitchFamily="18" charset="0"/>
            </a:endParaRPr>
          </a:p>
        </xdr:txBody>
      </xdr:sp>
      <xdr:grpSp>
        <xdr:nvGrpSpPr>
          <xdr:cNvPr id="20" name="Group 20"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GrpSpPr>
            <a:grpSpLocks/>
          </xdr:cNvGrpSpPr>
        </xdr:nvGrpSpPr>
        <xdr:grpSpPr bwMode="auto">
          <a:xfrm>
            <a:off x="179" y="121"/>
            <a:ext cx="48" cy="227"/>
            <a:chOff x="179" y="121"/>
            <a:chExt cx="48" cy="227"/>
          </a:xfrm>
        </xdr:grpSpPr>
        <xdr:grpSp>
          <xdr:nvGrpSpPr>
            <xdr:cNvPr id="23" name="Group 21">
              <a:extLst>
                <a:ext uri="{FF2B5EF4-FFF2-40B4-BE49-F238E27FC236}">
                  <a16:creationId xmlns:a16="http://schemas.microsoft.com/office/drawing/2014/main" id="{00000000-0008-0000-0200-000017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79" y="181"/>
              <a:ext cx="48" cy="109"/>
              <a:chOff x="179" y="181"/>
              <a:chExt cx="48" cy="109"/>
            </a:xfrm>
          </xdr:grpSpPr>
          <xdr:sp macro="" textlink="">
            <xdr:nvSpPr>
              <xdr:cNvPr id="26" name="Arc 22">
                <a:extLst>
                  <a:ext uri="{FF2B5EF4-FFF2-40B4-BE49-F238E27FC236}">
                    <a16:creationId xmlns:a16="http://schemas.microsoft.com/office/drawing/2014/main" id="{00000000-0008-0000-0200-00001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79" y="244"/>
                <a:ext cx="48" cy="46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21600 w 37800"/>
                  <a:gd name="T1" fmla="*/ 43200 h 43200"/>
                  <a:gd name="T2" fmla="*/ 37800 w 37800"/>
                  <a:gd name="T3" fmla="*/ 7376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21600" y="43199"/>
                    </a:move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</a:path>
                  <a:path w="37800" h="43200" stroke="0" extrusionOk="0">
                    <a:moveTo>
                      <a:pt x="21600" y="43199"/>
                    </a:move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 b="1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xdr:txBody>
          </xdr:sp>
          <xdr:sp macro="" textlink="">
            <xdr:nvSpPr>
              <xdr:cNvPr id="27" name="Arc 23">
                <a:extLst>
                  <a:ext uri="{FF2B5EF4-FFF2-40B4-BE49-F238E27FC236}">
                    <a16:creationId xmlns:a16="http://schemas.microsoft.com/office/drawing/2014/main" id="{00000000-0008-0000-0200-00001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79" y="213"/>
                <a:ext cx="48" cy="46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37800 w 37800"/>
                  <a:gd name="T1" fmla="*/ 35824 h 43200"/>
                  <a:gd name="T2" fmla="*/ 37800 w 37800"/>
                  <a:gd name="T3" fmla="*/ 7376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</a:path>
                  <a:path w="37800" h="43200" stroke="0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27815" y="0"/>
                      <a:pt x="33730" y="2677"/>
                      <a:pt x="37831" y="7348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 b="1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xdr:txBody>
          </xdr:sp>
          <xdr:sp macro="" textlink="">
            <xdr:nvSpPr>
              <xdr:cNvPr id="28" name="Arc 24">
                <a:extLst>
                  <a:ext uri="{FF2B5EF4-FFF2-40B4-BE49-F238E27FC236}">
                    <a16:creationId xmlns:a16="http://schemas.microsoft.com/office/drawing/2014/main" id="{00000000-0008-0000-0200-00001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79" y="181"/>
                <a:ext cx="48" cy="47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37800 w 37800"/>
                  <a:gd name="T1" fmla="*/ 35824 h 43200"/>
                  <a:gd name="T2" fmla="*/ 21600 w 37800"/>
                  <a:gd name="T3" fmla="*/ 0 h 43200"/>
                  <a:gd name="T4" fmla="*/ 21600 w 37800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37800" h="43200" fill="none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599" y="0"/>
                    </a:cubicBezTo>
                  </a:path>
                  <a:path w="37800" h="43200" stroke="0" extrusionOk="0">
                    <a:moveTo>
                      <a:pt x="37831" y="35851"/>
                    </a:moveTo>
                    <a:cubicBezTo>
                      <a:pt x="33730" y="40522"/>
                      <a:pt x="27815" y="43199"/>
                      <a:pt x="21600" y="43199"/>
                    </a:cubicBezTo>
                    <a:cubicBezTo>
                      <a:pt x="9670" y="43200"/>
                      <a:pt x="0" y="33529"/>
                      <a:pt x="0" y="21600"/>
                    </a:cubicBezTo>
                    <a:cubicBezTo>
                      <a:pt x="0" y="9670"/>
                      <a:pt x="9670" y="0"/>
                      <a:pt x="21599" y="0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 b="1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xdr:txBody>
          </xdr:sp>
        </xdr:grpSp>
        <xdr:cxnSp macro="">
          <xdr:nvCxnSpPr>
            <xdr:cNvPr id="24" name="Line 25">
              <a:extLst>
                <a:ext uri="{FF2B5EF4-FFF2-40B4-BE49-F238E27FC236}">
                  <a16:creationId xmlns:a16="http://schemas.microsoft.com/office/drawing/2014/main" id="{00000000-0008-0000-0200-00001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06" y="121"/>
              <a:ext cx="1" cy="60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" name="Line 26">
              <a:extLst>
                <a:ext uri="{FF2B5EF4-FFF2-40B4-BE49-F238E27FC236}">
                  <a16:creationId xmlns:a16="http://schemas.microsoft.com/office/drawing/2014/main" id="{00000000-0008-0000-0200-00001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06" y="290"/>
              <a:ext cx="1" cy="5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1" name="Oval 27"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SpPr>
            <a:spLocks noChangeArrowheads="1"/>
          </xdr:cNvSpPr>
        </xdr:nvSpPr>
        <xdr:spPr bwMode="auto">
          <a:xfrm>
            <a:off x="198" y="340"/>
            <a:ext cx="18" cy="18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 b="1">
              <a:latin typeface="Times New Roman" panose="02020603050405020304" pitchFamily="18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Text Box 28"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76" y="98"/>
            <a:ext cx="125" cy="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C2</a:t>
            </a:r>
          </a:p>
          <a:p>
            <a:pPr algn="l"/>
            <a:endParaRPr 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4</xdr:col>
      <xdr:colOff>0</xdr:colOff>
      <xdr:row>8</xdr:row>
      <xdr:rowOff>126997</xdr:rowOff>
    </xdr:from>
    <xdr:to>
      <xdr:col>6</xdr:col>
      <xdr:colOff>73294</xdr:colOff>
      <xdr:row>14</xdr:row>
      <xdr:rowOff>0</xdr:rowOff>
    </xdr:to>
    <xdr:grpSp>
      <xdr:nvGrpSpPr>
        <xdr:cNvPr id="29" name="グループ化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pSpPr/>
      </xdr:nvGrpSpPr>
      <xdr:grpSpPr>
        <a:xfrm>
          <a:off x="1440180" y="1971037"/>
          <a:ext cx="1079134" cy="1252223"/>
          <a:chOff x="1135380" y="2169157"/>
          <a:chExt cx="1079134" cy="129033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8" name="Object 4" hidden="1">
                <a:extLst>
                  <a:ext uri="{63B3BB69-23CF-44E3-9099-C40C66FF867C}">
                    <a14:compatExt spid="_x0000_s1028"/>
                  </a:ext>
                  <a:ext uri="{FF2B5EF4-FFF2-40B4-BE49-F238E27FC236}">
                    <a16:creationId xmlns:a16="http://schemas.microsoft.com/office/drawing/2014/main" id="{00000000-0008-0000-0200-000004040000}"/>
                  </a:ext>
                </a:extLst>
              </xdr:cNvPr>
              <xdr:cNvSpPr/>
            </xdr:nvSpPr>
            <xdr:spPr bwMode="auto">
              <a:xfrm>
                <a:off x="1234440" y="2872742"/>
                <a:ext cx="891540" cy="586745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31" name="グループ化 30">
            <a:extLst>
              <a:ext uri="{FF2B5EF4-FFF2-40B4-BE49-F238E27FC236}">
                <a16:creationId xmlns:a16="http://schemas.microsoft.com/office/drawing/2014/main" id="{00000000-0008-0000-0200-00001F000000}"/>
              </a:ext>
            </a:extLst>
          </xdr:cNvPr>
          <xdr:cNvGrpSpPr>
            <a:grpSpLocks/>
          </xdr:cNvGrpSpPr>
        </xdr:nvGrpSpPr>
        <xdr:grpSpPr bwMode="auto">
          <a:xfrm>
            <a:off x="1135380" y="2169157"/>
            <a:ext cx="1079134" cy="677204"/>
            <a:chOff x="2" y="2"/>
            <a:chExt cx="410" cy="255"/>
          </a:xfrm>
        </xdr:grpSpPr>
        <xdr:sp macro="" textlink="">
          <xdr:nvSpPr>
            <xdr:cNvPr id="32" name="Oval 30">
              <a:extLst>
                <a:ext uri="{FF2B5EF4-FFF2-40B4-BE49-F238E27FC236}">
                  <a16:creationId xmlns:a16="http://schemas.microsoft.com/office/drawing/2014/main" id="{00000000-0008-0000-0200-00002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7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33" name="Group 31">
              <a:extLst>
                <a:ext uri="{FF2B5EF4-FFF2-40B4-BE49-F238E27FC236}">
                  <a16:creationId xmlns:a16="http://schemas.microsoft.com/office/drawing/2014/main" id="{00000000-0008-0000-0200-000021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8" y="2"/>
              <a:ext cx="317" cy="48"/>
              <a:chOff x="48" y="2"/>
              <a:chExt cx="317" cy="48"/>
            </a:xfrm>
          </xdr:grpSpPr>
          <xdr:grpSp>
            <xdr:nvGrpSpPr>
              <xdr:cNvPr id="39" name="Group 32">
                <a:extLst>
                  <a:ext uri="{FF2B5EF4-FFF2-40B4-BE49-F238E27FC236}">
                    <a16:creationId xmlns:a16="http://schemas.microsoft.com/office/drawing/2014/main" id="{00000000-0008-0000-0200-000027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52" y="2"/>
                <a:ext cx="109" cy="48"/>
                <a:chOff x="152" y="2"/>
                <a:chExt cx="109" cy="48"/>
              </a:xfrm>
            </xdr:grpSpPr>
            <xdr:sp macro="" textlink="">
              <xdr:nvSpPr>
                <xdr:cNvPr id="42" name="Arc 33">
                  <a:extLst>
                    <a:ext uri="{FF2B5EF4-FFF2-40B4-BE49-F238E27FC236}">
                      <a16:creationId xmlns:a16="http://schemas.microsoft.com/office/drawing/2014/main" id="{00000000-0008-0000-0200-00002A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52" y="2"/>
                  <a:ext cx="46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0 w 43200"/>
                    <a:gd name="T1" fmla="*/ 21600 h 37800"/>
                    <a:gd name="T2" fmla="*/ 35824 w 43200"/>
                    <a:gd name="T3" fmla="*/ 378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0" y="21599"/>
                      </a:move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200" y="27815"/>
                        <a:pt x="40522" y="33730"/>
                        <a:pt x="35851" y="37831"/>
                      </a:cubicBezTo>
                    </a:path>
                    <a:path w="43200" h="37800" stroke="0" extrusionOk="0">
                      <a:moveTo>
                        <a:pt x="0" y="21599"/>
                      </a:move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200" y="27815"/>
                        <a:pt x="40522" y="33730"/>
                        <a:pt x="35851" y="37831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43" name="Arc 34">
                  <a:extLst>
                    <a:ext uri="{FF2B5EF4-FFF2-40B4-BE49-F238E27FC236}">
                      <a16:creationId xmlns:a16="http://schemas.microsoft.com/office/drawing/2014/main" id="{00000000-0008-0000-0200-00002B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83" y="2"/>
                  <a:ext cx="47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7376 w 43200"/>
                    <a:gd name="T1" fmla="*/ 37800 h 37800"/>
                    <a:gd name="T2" fmla="*/ 35824 w 43200"/>
                    <a:gd name="T3" fmla="*/ 378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199" y="27815"/>
                        <a:pt x="40522" y="33730"/>
                        <a:pt x="35851" y="37831"/>
                      </a:cubicBezTo>
                    </a:path>
                    <a:path w="43200" h="37800" stroke="0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199" y="27815"/>
                        <a:pt x="40522" y="33730"/>
                        <a:pt x="35851" y="37831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44" name="Arc 35">
                  <a:extLst>
                    <a:ext uri="{FF2B5EF4-FFF2-40B4-BE49-F238E27FC236}">
                      <a16:creationId xmlns:a16="http://schemas.microsoft.com/office/drawing/2014/main" id="{00000000-0008-0000-0200-00002C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14" y="2"/>
                  <a:ext cx="47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7376 w 43200"/>
                    <a:gd name="T1" fmla="*/ 37800 h 37800"/>
                    <a:gd name="T2" fmla="*/ 43200 w 43200"/>
                    <a:gd name="T3" fmla="*/ 216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199" y="9670"/>
                        <a:pt x="43199" y="21599"/>
                      </a:cubicBezTo>
                    </a:path>
                    <a:path w="43200" h="37800" stroke="0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199" y="9670"/>
                        <a:pt x="43199" y="21599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40" name="Line 36">
                <a:extLst>
                  <a:ext uri="{FF2B5EF4-FFF2-40B4-BE49-F238E27FC236}">
                    <a16:creationId xmlns:a16="http://schemas.microsoft.com/office/drawing/2014/main" id="{00000000-0008-0000-0200-000028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61" y="29"/>
                <a:ext cx="104" cy="1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1" name="Line 37">
                <a:extLst>
                  <a:ext uri="{FF2B5EF4-FFF2-40B4-BE49-F238E27FC236}">
                    <a16:creationId xmlns:a16="http://schemas.microsoft.com/office/drawing/2014/main" id="{00000000-0008-0000-0200-000029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29"/>
                <a:ext cx="104" cy="1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34" name="Oval 38">
              <a:extLst>
                <a:ext uri="{FF2B5EF4-FFF2-40B4-BE49-F238E27FC236}">
                  <a16:creationId xmlns:a16="http://schemas.microsoft.com/office/drawing/2014/main" id="{00000000-0008-0000-0200-00002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1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5" name="Oval 39">
              <a:extLst>
                <a:ext uri="{FF2B5EF4-FFF2-40B4-BE49-F238E27FC236}">
                  <a16:creationId xmlns:a16="http://schemas.microsoft.com/office/drawing/2014/main" id="{00000000-0008-0000-0200-00002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1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6" name="Line 40">
              <a:extLst>
                <a:ext uri="{FF2B5EF4-FFF2-40B4-BE49-F238E27FC236}">
                  <a16:creationId xmlns:a16="http://schemas.microsoft.com/office/drawing/2014/main" id="{00000000-0008-0000-0200-00002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4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7" name="Oval 41">
              <a:extLst>
                <a:ext uri="{FF2B5EF4-FFF2-40B4-BE49-F238E27FC236}">
                  <a16:creationId xmlns:a16="http://schemas.microsoft.com/office/drawing/2014/main" id="{00000000-0008-0000-0200-00002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7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8" name="Text Box 42">
              <a:extLst>
                <a:ext uri="{FF2B5EF4-FFF2-40B4-BE49-F238E27FC236}">
                  <a16:creationId xmlns:a16="http://schemas.microsoft.com/office/drawing/2014/main" id="{00000000-0008-0000-0200-00002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2" y="75"/>
              <a:ext cx="110" cy="8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L1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</xdr:grpSp>
    <xdr:clientData/>
  </xdr:twoCellAnchor>
  <xdr:twoCellAnchor>
    <xdr:from>
      <xdr:col>18</xdr:col>
      <xdr:colOff>357542</xdr:colOff>
      <xdr:row>8</xdr:row>
      <xdr:rowOff>152400</xdr:rowOff>
    </xdr:from>
    <xdr:to>
      <xdr:col>20</xdr:col>
      <xdr:colOff>430836</xdr:colOff>
      <xdr:row>11</xdr:row>
      <xdr:rowOff>113324</xdr:rowOff>
    </xdr:to>
    <xdr:grpSp>
      <xdr:nvGrpSpPr>
        <xdr:cNvPr id="45" name="グループ化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GrpSpPr>
          <a:grpSpLocks/>
        </xdr:cNvGrpSpPr>
      </xdr:nvGrpSpPr>
      <xdr:grpSpPr bwMode="auto">
        <a:xfrm>
          <a:off x="8008022" y="1996440"/>
          <a:ext cx="1262014" cy="646724"/>
          <a:chOff x="2" y="2"/>
          <a:chExt cx="410" cy="255"/>
        </a:xfrm>
      </xdr:grpSpPr>
      <xdr:sp macro="" textlink="">
        <xdr:nvSpPr>
          <xdr:cNvPr id="46" name="Oval 30">
            <a:extLst>
              <a:ext uri="{FF2B5EF4-FFF2-40B4-BE49-F238E27FC236}">
                <a16:creationId xmlns:a16="http://schemas.microsoft.com/office/drawing/2014/main" id="{00000000-0008-0000-0200-00002E000000}"/>
              </a:ext>
            </a:extLst>
          </xdr:cNvPr>
          <xdr:cNvSpPr>
            <a:spLocks noChangeArrowheads="1"/>
          </xdr:cNvSpPr>
        </xdr:nvSpPr>
        <xdr:spPr bwMode="auto">
          <a:xfrm>
            <a:off x="365" y="7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47" name="Group 31">
            <a:extLst>
              <a:ext uri="{FF2B5EF4-FFF2-40B4-BE49-F238E27FC236}">
                <a16:creationId xmlns:a16="http://schemas.microsoft.com/office/drawing/2014/main" id="{00000000-0008-0000-0200-00002F000000}"/>
              </a:ext>
            </a:extLst>
          </xdr:cNvPr>
          <xdr:cNvGrpSpPr>
            <a:grpSpLocks/>
          </xdr:cNvGrpSpPr>
        </xdr:nvGrpSpPr>
        <xdr:grpSpPr bwMode="auto">
          <a:xfrm>
            <a:off x="48" y="2"/>
            <a:ext cx="317" cy="48"/>
            <a:chOff x="48" y="2"/>
            <a:chExt cx="317" cy="48"/>
          </a:xfrm>
        </xdr:grpSpPr>
        <xdr:grpSp>
          <xdr:nvGrpSpPr>
            <xdr:cNvPr id="53" name="Group 32">
              <a:extLst>
                <a:ext uri="{FF2B5EF4-FFF2-40B4-BE49-F238E27FC236}">
                  <a16:creationId xmlns:a16="http://schemas.microsoft.com/office/drawing/2014/main" id="{00000000-0008-0000-0200-000035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52" y="2"/>
              <a:ext cx="109" cy="48"/>
              <a:chOff x="152" y="2"/>
              <a:chExt cx="109" cy="48"/>
            </a:xfrm>
          </xdr:grpSpPr>
          <xdr:sp macro="" textlink="">
            <xdr:nvSpPr>
              <xdr:cNvPr id="56" name="Arc 33">
                <a:extLst>
                  <a:ext uri="{FF2B5EF4-FFF2-40B4-BE49-F238E27FC236}">
                    <a16:creationId xmlns:a16="http://schemas.microsoft.com/office/drawing/2014/main" id="{00000000-0008-0000-0200-00003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52" y="2"/>
                <a:ext cx="46" cy="48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0 w 43200"/>
                  <a:gd name="T1" fmla="*/ 21600 h 37800"/>
                  <a:gd name="T2" fmla="*/ 35824 w 43200"/>
                  <a:gd name="T3" fmla="*/ 37800 h 37800"/>
                  <a:gd name="T4" fmla="*/ 21600 w 43200"/>
                  <a:gd name="T5" fmla="*/ 21600 h 378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43200" h="37800" fill="none" extrusionOk="0">
                    <a:moveTo>
                      <a:pt x="0" y="21599"/>
                    </a:moveTo>
                    <a:cubicBezTo>
                      <a:pt x="0" y="9670"/>
                      <a:pt x="9670" y="0"/>
                      <a:pt x="21600" y="0"/>
                    </a:cubicBezTo>
                    <a:cubicBezTo>
                      <a:pt x="33529" y="0"/>
                      <a:pt x="43200" y="9670"/>
                      <a:pt x="43200" y="21600"/>
                    </a:cubicBezTo>
                    <a:cubicBezTo>
                      <a:pt x="43200" y="27815"/>
                      <a:pt x="40522" y="33730"/>
                      <a:pt x="35851" y="37831"/>
                    </a:cubicBezTo>
                  </a:path>
                  <a:path w="43200" h="37800" stroke="0" extrusionOk="0">
                    <a:moveTo>
                      <a:pt x="0" y="21599"/>
                    </a:moveTo>
                    <a:cubicBezTo>
                      <a:pt x="0" y="9670"/>
                      <a:pt x="9670" y="0"/>
                      <a:pt x="21600" y="0"/>
                    </a:cubicBezTo>
                    <a:cubicBezTo>
                      <a:pt x="33529" y="0"/>
                      <a:pt x="43200" y="9670"/>
                      <a:pt x="43200" y="21600"/>
                    </a:cubicBezTo>
                    <a:cubicBezTo>
                      <a:pt x="43200" y="27815"/>
                      <a:pt x="40522" y="33730"/>
                      <a:pt x="35851" y="37831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57" name="Arc 34">
                <a:extLst>
                  <a:ext uri="{FF2B5EF4-FFF2-40B4-BE49-F238E27FC236}">
                    <a16:creationId xmlns:a16="http://schemas.microsoft.com/office/drawing/2014/main" id="{00000000-0008-0000-0200-00003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83" y="2"/>
                <a:ext cx="47" cy="48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7376 w 43200"/>
                  <a:gd name="T1" fmla="*/ 37800 h 37800"/>
                  <a:gd name="T2" fmla="*/ 35824 w 43200"/>
                  <a:gd name="T3" fmla="*/ 37800 h 37800"/>
                  <a:gd name="T4" fmla="*/ 21600 w 43200"/>
                  <a:gd name="T5" fmla="*/ 21600 h 378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43200" h="37800" fill="none" extrusionOk="0">
                    <a:moveTo>
                      <a:pt x="7348" y="37831"/>
                    </a:moveTo>
                    <a:cubicBezTo>
                      <a:pt x="2677" y="33730"/>
                      <a:pt x="0" y="27815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33529" y="0"/>
                      <a:pt x="43200" y="9670"/>
                      <a:pt x="43200" y="21600"/>
                    </a:cubicBezTo>
                    <a:cubicBezTo>
                      <a:pt x="43199" y="27815"/>
                      <a:pt x="40522" y="33730"/>
                      <a:pt x="35851" y="37831"/>
                    </a:cubicBezTo>
                  </a:path>
                  <a:path w="43200" h="37800" stroke="0" extrusionOk="0">
                    <a:moveTo>
                      <a:pt x="7348" y="37831"/>
                    </a:moveTo>
                    <a:cubicBezTo>
                      <a:pt x="2677" y="33730"/>
                      <a:pt x="0" y="27815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33529" y="0"/>
                      <a:pt x="43200" y="9670"/>
                      <a:pt x="43200" y="21600"/>
                    </a:cubicBezTo>
                    <a:cubicBezTo>
                      <a:pt x="43199" y="27815"/>
                      <a:pt x="40522" y="33730"/>
                      <a:pt x="35851" y="37831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58" name="Arc 35">
                <a:extLst>
                  <a:ext uri="{FF2B5EF4-FFF2-40B4-BE49-F238E27FC236}">
                    <a16:creationId xmlns:a16="http://schemas.microsoft.com/office/drawing/2014/main" id="{00000000-0008-0000-0200-00003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14" y="2"/>
                <a:ext cx="47" cy="48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7376 w 43200"/>
                  <a:gd name="T1" fmla="*/ 37800 h 37800"/>
                  <a:gd name="T2" fmla="*/ 43200 w 43200"/>
                  <a:gd name="T3" fmla="*/ 21600 h 37800"/>
                  <a:gd name="T4" fmla="*/ 21600 w 43200"/>
                  <a:gd name="T5" fmla="*/ 21600 h 378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43200" h="37800" fill="none" extrusionOk="0">
                    <a:moveTo>
                      <a:pt x="7348" y="37831"/>
                    </a:moveTo>
                    <a:cubicBezTo>
                      <a:pt x="2677" y="33730"/>
                      <a:pt x="0" y="27815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33529" y="0"/>
                      <a:pt x="43199" y="9670"/>
                      <a:pt x="43199" y="21599"/>
                    </a:cubicBezTo>
                  </a:path>
                  <a:path w="43200" h="37800" stroke="0" extrusionOk="0">
                    <a:moveTo>
                      <a:pt x="7348" y="37831"/>
                    </a:moveTo>
                    <a:cubicBezTo>
                      <a:pt x="2677" y="33730"/>
                      <a:pt x="0" y="27815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33529" y="0"/>
                      <a:pt x="43199" y="9670"/>
                      <a:pt x="43199" y="21599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cxnSp macro="">
          <xdr:nvCxnSpPr>
            <xdr:cNvPr id="54" name="Line 36">
              <a:extLst>
                <a:ext uri="{FF2B5EF4-FFF2-40B4-BE49-F238E27FC236}">
                  <a16:creationId xmlns:a16="http://schemas.microsoft.com/office/drawing/2014/main" id="{00000000-0008-0000-0200-00003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61" y="29"/>
              <a:ext cx="104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5" name="Line 37">
              <a:extLst>
                <a:ext uri="{FF2B5EF4-FFF2-40B4-BE49-F238E27FC236}">
                  <a16:creationId xmlns:a16="http://schemas.microsoft.com/office/drawing/2014/main" id="{00000000-0008-0000-0200-00003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9"/>
              <a:ext cx="104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48" name="Oval 38">
            <a:extLst>
              <a:ext uri="{FF2B5EF4-FFF2-40B4-BE49-F238E27FC236}">
                <a16:creationId xmlns:a16="http://schemas.microsoft.com/office/drawing/2014/main" id="{00000000-0008-0000-0200-000030000000}"/>
              </a:ext>
            </a:extLst>
          </xdr:cNvPr>
          <xdr:cNvSpPr>
            <a:spLocks noChangeArrowheads="1"/>
          </xdr:cNvSpPr>
        </xdr:nvSpPr>
        <xdr:spPr bwMode="auto">
          <a:xfrm>
            <a:off x="2" y="211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49" name="Oval 39">
            <a:extLst>
              <a:ext uri="{FF2B5EF4-FFF2-40B4-BE49-F238E27FC236}">
                <a16:creationId xmlns:a16="http://schemas.microsoft.com/office/drawing/2014/main" id="{00000000-0008-0000-0200-000031000000}"/>
              </a:ext>
            </a:extLst>
          </xdr:cNvPr>
          <xdr:cNvSpPr>
            <a:spLocks noChangeArrowheads="1"/>
          </xdr:cNvSpPr>
        </xdr:nvSpPr>
        <xdr:spPr bwMode="auto">
          <a:xfrm>
            <a:off x="366" y="211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50" name="Line 40">
            <a:extLst>
              <a:ext uri="{FF2B5EF4-FFF2-40B4-BE49-F238E27FC236}">
                <a16:creationId xmlns:a16="http://schemas.microsoft.com/office/drawing/2014/main" id="{00000000-0008-0000-0200-000032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" y="234"/>
            <a:ext cx="31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51" name="Oval 41">
            <a:extLst>
              <a:ext uri="{FF2B5EF4-FFF2-40B4-BE49-F238E27FC236}">
                <a16:creationId xmlns:a16="http://schemas.microsoft.com/office/drawing/2014/main" id="{00000000-0008-0000-0200-000033000000}"/>
              </a:ext>
            </a:extLst>
          </xdr:cNvPr>
          <xdr:cNvSpPr>
            <a:spLocks noChangeArrowheads="1"/>
          </xdr:cNvSpPr>
        </xdr:nvSpPr>
        <xdr:spPr bwMode="auto">
          <a:xfrm>
            <a:off x="2" y="7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52" name="Text Box 42">
            <a:extLst>
              <a:ext uri="{FF2B5EF4-FFF2-40B4-BE49-F238E27FC236}">
                <a16:creationId xmlns:a16="http://schemas.microsoft.com/office/drawing/2014/main" id="{00000000-0008-0000-0200-00003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2" y="75"/>
            <a:ext cx="110" cy="9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altLang="ja-JP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L3</a:t>
            </a:r>
          </a:p>
          <a:p>
            <a:pPr algn="l"/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29</xdr:col>
      <xdr:colOff>38100</xdr:colOff>
      <xdr:row>8</xdr:row>
      <xdr:rowOff>129540</xdr:rowOff>
    </xdr:from>
    <xdr:to>
      <xdr:col>30</xdr:col>
      <xdr:colOff>291157</xdr:colOff>
      <xdr:row>10</xdr:row>
      <xdr:rowOff>215166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GrpSpPr>
          <a:grpSpLocks/>
        </xdr:cNvGrpSpPr>
      </xdr:nvGrpSpPr>
      <xdr:grpSpPr bwMode="auto">
        <a:xfrm>
          <a:off x="12984480" y="1973580"/>
          <a:ext cx="908377" cy="542826"/>
          <a:chOff x="2" y="9"/>
          <a:chExt cx="410" cy="273"/>
        </a:xfrm>
      </xdr:grpSpPr>
      <xdr:sp macro="" textlink="">
        <xdr:nvSpPr>
          <xdr:cNvPr id="63" name="Oval 44">
            <a:extLst>
              <a:ext uri="{FF2B5EF4-FFF2-40B4-BE49-F238E27FC236}">
                <a16:creationId xmlns:a16="http://schemas.microsoft.com/office/drawing/2014/main" id="{00000000-0008-0000-0200-00003F000000}"/>
              </a:ext>
            </a:extLst>
          </xdr:cNvPr>
          <xdr:cNvSpPr>
            <a:spLocks noChangeArrowheads="1"/>
          </xdr:cNvSpPr>
        </xdr:nvSpPr>
        <xdr:spPr bwMode="auto">
          <a:xfrm>
            <a:off x="2" y="9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64" name="Oval 45">
            <a:extLst>
              <a:ext uri="{FF2B5EF4-FFF2-40B4-BE49-F238E27FC236}">
                <a16:creationId xmlns:a16="http://schemas.microsoft.com/office/drawing/2014/main" id="{00000000-0008-0000-0200-000040000000}"/>
              </a:ext>
            </a:extLst>
          </xdr:cNvPr>
          <xdr:cNvSpPr>
            <a:spLocks noChangeArrowheads="1"/>
          </xdr:cNvSpPr>
        </xdr:nvSpPr>
        <xdr:spPr bwMode="auto">
          <a:xfrm>
            <a:off x="366" y="9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65" name="Line 46">
            <a:extLst>
              <a:ext uri="{FF2B5EF4-FFF2-40B4-BE49-F238E27FC236}">
                <a16:creationId xmlns:a16="http://schemas.microsoft.com/office/drawing/2014/main" id="{00000000-0008-0000-0200-000041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" y="32"/>
            <a:ext cx="31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66" name="Oval 47">
            <a:extLst>
              <a:ext uri="{FF2B5EF4-FFF2-40B4-BE49-F238E27FC236}">
                <a16:creationId xmlns:a16="http://schemas.microsoft.com/office/drawing/2014/main" id="{00000000-0008-0000-0200-000042000000}"/>
              </a:ext>
            </a:extLst>
          </xdr:cNvPr>
          <xdr:cNvSpPr>
            <a:spLocks noChangeArrowheads="1"/>
          </xdr:cNvSpPr>
        </xdr:nvSpPr>
        <xdr:spPr bwMode="auto">
          <a:xfrm>
            <a:off x="2" y="236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67" name="Oval 48">
            <a:extLst>
              <a:ext uri="{FF2B5EF4-FFF2-40B4-BE49-F238E27FC236}">
                <a16:creationId xmlns:a16="http://schemas.microsoft.com/office/drawing/2014/main" id="{00000000-0008-0000-0200-000043000000}"/>
              </a:ext>
            </a:extLst>
          </xdr:cNvPr>
          <xdr:cNvSpPr>
            <a:spLocks noChangeArrowheads="1"/>
          </xdr:cNvSpPr>
        </xdr:nvSpPr>
        <xdr:spPr bwMode="auto">
          <a:xfrm>
            <a:off x="366" y="236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68" name="Line 49">
            <a:extLst>
              <a:ext uri="{FF2B5EF4-FFF2-40B4-BE49-F238E27FC236}">
                <a16:creationId xmlns:a16="http://schemas.microsoft.com/office/drawing/2014/main" id="{00000000-0008-0000-0200-00004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" y="259"/>
            <a:ext cx="31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69" name="Oval 50">
            <a:extLst>
              <a:ext uri="{FF2B5EF4-FFF2-40B4-BE49-F238E27FC236}">
                <a16:creationId xmlns:a16="http://schemas.microsoft.com/office/drawing/2014/main" id="{00000000-0008-0000-0200-000045000000}"/>
              </a:ext>
            </a:extLst>
          </xdr:cNvPr>
          <xdr:cNvSpPr>
            <a:spLocks noChangeArrowheads="1"/>
          </xdr:cNvSpPr>
        </xdr:nvSpPr>
        <xdr:spPr bwMode="auto">
          <a:xfrm>
            <a:off x="198" y="249"/>
            <a:ext cx="18" cy="19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0" name="Oval 51">
            <a:extLst>
              <a:ext uri="{FF2B5EF4-FFF2-40B4-BE49-F238E27FC236}">
                <a16:creationId xmlns:a16="http://schemas.microsoft.com/office/drawing/2014/main" id="{00000000-0008-0000-0200-000046000000}"/>
              </a:ext>
            </a:extLst>
          </xdr:cNvPr>
          <xdr:cNvSpPr>
            <a:spLocks noChangeArrowheads="1"/>
          </xdr:cNvSpPr>
        </xdr:nvSpPr>
        <xdr:spPr bwMode="auto">
          <a:xfrm>
            <a:off x="197" y="23"/>
            <a:ext cx="18" cy="18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71" name="Line 52">
            <a:extLst>
              <a:ext uri="{FF2B5EF4-FFF2-40B4-BE49-F238E27FC236}">
                <a16:creationId xmlns:a16="http://schemas.microsoft.com/office/drawing/2014/main" id="{00000000-0008-0000-0200-00004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06" y="192"/>
            <a:ext cx="1" cy="67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72" name="Group 53">
            <a:extLst>
              <a:ext uri="{FF2B5EF4-FFF2-40B4-BE49-F238E27FC236}">
                <a16:creationId xmlns:a16="http://schemas.microsoft.com/office/drawing/2014/main" id="{00000000-0008-0000-0200-000048000000}"/>
              </a:ext>
            </a:extLst>
          </xdr:cNvPr>
          <xdr:cNvGrpSpPr>
            <a:grpSpLocks/>
          </xdr:cNvGrpSpPr>
        </xdr:nvGrpSpPr>
        <xdr:grpSpPr bwMode="auto">
          <a:xfrm>
            <a:off x="184" y="101"/>
            <a:ext cx="45" cy="89"/>
            <a:chOff x="184" y="101"/>
            <a:chExt cx="45" cy="89"/>
          </a:xfrm>
        </xdr:grpSpPr>
        <xdr:cxnSp macro="">
          <xdr:nvCxnSpPr>
            <xdr:cNvPr id="75" name="Line 54">
              <a:extLst>
                <a:ext uri="{FF2B5EF4-FFF2-40B4-BE49-F238E27FC236}">
                  <a16:creationId xmlns:a16="http://schemas.microsoft.com/office/drawing/2014/main" id="{00000000-0008-0000-0200-00004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06" y="101"/>
              <a:ext cx="23" cy="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6" name="Line 55">
              <a:extLst>
                <a:ext uri="{FF2B5EF4-FFF2-40B4-BE49-F238E27FC236}">
                  <a16:creationId xmlns:a16="http://schemas.microsoft.com/office/drawing/2014/main" id="{00000000-0008-0000-0200-00004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4" y="109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7" name="Line 56">
              <a:extLst>
                <a:ext uri="{FF2B5EF4-FFF2-40B4-BE49-F238E27FC236}">
                  <a16:creationId xmlns:a16="http://schemas.microsoft.com/office/drawing/2014/main" id="{00000000-0008-0000-0200-00004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" y="124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8" name="Line 57">
              <a:extLst>
                <a:ext uri="{FF2B5EF4-FFF2-40B4-BE49-F238E27FC236}">
                  <a16:creationId xmlns:a16="http://schemas.microsoft.com/office/drawing/2014/main" id="{00000000-0008-0000-0200-00004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4" y="139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9" name="Line 58">
              <a:extLst>
                <a:ext uri="{FF2B5EF4-FFF2-40B4-BE49-F238E27FC236}">
                  <a16:creationId xmlns:a16="http://schemas.microsoft.com/office/drawing/2014/main" id="{00000000-0008-0000-0200-00004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" y="154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0" name="Line 59">
              <a:extLst>
                <a:ext uri="{FF2B5EF4-FFF2-40B4-BE49-F238E27FC236}">
                  <a16:creationId xmlns:a16="http://schemas.microsoft.com/office/drawing/2014/main" id="{00000000-0008-0000-0200-00005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4" y="169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1" name="Line 60">
              <a:extLst>
                <a:ext uri="{FF2B5EF4-FFF2-40B4-BE49-F238E27FC236}">
                  <a16:creationId xmlns:a16="http://schemas.microsoft.com/office/drawing/2014/main" id="{00000000-0008-0000-0200-00005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" y="184"/>
              <a:ext cx="22" cy="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73" name="Line 61">
            <a:extLst>
              <a:ext uri="{FF2B5EF4-FFF2-40B4-BE49-F238E27FC236}">
                <a16:creationId xmlns:a16="http://schemas.microsoft.com/office/drawing/2014/main" id="{00000000-0008-0000-0200-00004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06" y="32"/>
            <a:ext cx="1" cy="69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74" name="Text Box 62">
            <a:extLst>
              <a:ext uri="{FF2B5EF4-FFF2-40B4-BE49-F238E27FC236}">
                <a16:creationId xmlns:a16="http://schemas.microsoft.com/office/drawing/2014/main" id="{00000000-0008-0000-0200-00004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0" y="71"/>
            <a:ext cx="82" cy="144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i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Rl</a:t>
            </a:r>
            <a:endParaRPr lang="ja-JP" sz="1050" i="1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12</xdr:col>
      <xdr:colOff>95250</xdr:colOff>
      <xdr:row>0</xdr:row>
      <xdr:rowOff>184150</xdr:rowOff>
    </xdr:from>
    <xdr:to>
      <xdr:col>16</xdr:col>
      <xdr:colOff>191480</xdr:colOff>
      <xdr:row>6</xdr:row>
      <xdr:rowOff>71469</xdr:rowOff>
    </xdr:to>
    <xdr:grpSp>
      <xdr:nvGrpSpPr>
        <xdr:cNvPr id="87" name="グループ化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GrpSpPr>
          <a:grpSpLocks noChangeAspect="1"/>
        </xdr:cNvGrpSpPr>
      </xdr:nvGrpSpPr>
      <xdr:grpSpPr>
        <a:xfrm>
          <a:off x="5314950" y="184150"/>
          <a:ext cx="1932650" cy="1274159"/>
          <a:chOff x="114300" y="0"/>
          <a:chExt cx="1367155" cy="910333"/>
        </a:xfrm>
      </xdr:grpSpPr>
      <xdr:sp macro="" textlink="">
        <xdr:nvSpPr>
          <xdr:cNvPr id="88" name="テキスト ボックス 1200">
            <a:extLst>
              <a:ext uri="{FF2B5EF4-FFF2-40B4-BE49-F238E27FC236}">
                <a16:creationId xmlns:a16="http://schemas.microsoft.com/office/drawing/2014/main" id="{00000000-0008-0000-0200-00005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8739" y="737771"/>
            <a:ext cx="1185523" cy="1725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89" name="グループ化 88">
            <a:extLst>
              <a:ext uri="{FF2B5EF4-FFF2-40B4-BE49-F238E27FC236}">
                <a16:creationId xmlns:a16="http://schemas.microsoft.com/office/drawing/2014/main" id="{00000000-0008-0000-0200-000059000000}"/>
              </a:ext>
            </a:extLst>
          </xdr:cNvPr>
          <xdr:cNvGrpSpPr>
            <a:grpSpLocks/>
          </xdr:cNvGrpSpPr>
        </xdr:nvGrpSpPr>
        <xdr:grpSpPr bwMode="auto">
          <a:xfrm>
            <a:off x="441963" y="144145"/>
            <a:ext cx="176531" cy="68580"/>
            <a:chOff x="332" y="145"/>
            <a:chExt cx="111" cy="43"/>
          </a:xfrm>
        </xdr:grpSpPr>
        <xdr:sp macro="" textlink="">
          <xdr:nvSpPr>
            <xdr:cNvPr id="136" name="Arc 769">
              <a:extLst>
                <a:ext uri="{FF2B5EF4-FFF2-40B4-BE49-F238E27FC236}">
                  <a16:creationId xmlns:a16="http://schemas.microsoft.com/office/drawing/2014/main" id="{00000000-0008-0000-0200-000088000000}"/>
                </a:ext>
              </a:extLst>
            </xdr:cNvPr>
            <xdr:cNvSpPr>
              <a:spLocks/>
            </xdr:cNvSpPr>
          </xdr:nvSpPr>
          <xdr:spPr bwMode="auto">
            <a:xfrm>
              <a:off x="332" y="147"/>
              <a:ext cx="46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37" name="Arc 770">
              <a:extLst>
                <a:ext uri="{FF2B5EF4-FFF2-40B4-BE49-F238E27FC236}">
                  <a16:creationId xmlns:a16="http://schemas.microsoft.com/office/drawing/2014/main" id="{00000000-0008-0000-0200-000089000000}"/>
                </a:ext>
              </a:extLst>
            </xdr:cNvPr>
            <xdr:cNvSpPr>
              <a:spLocks/>
            </xdr:cNvSpPr>
          </xdr:nvSpPr>
          <xdr:spPr bwMode="auto">
            <a:xfrm>
              <a:off x="395" y="145"/>
              <a:ext cx="48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530 w 42697"/>
                <a:gd name="T1" fmla="*/ 36670 h 36669"/>
                <a:gd name="T2" fmla="*/ 42698 w 42697"/>
                <a:gd name="T3" fmla="*/ 21098 h 36669"/>
                <a:gd name="T4" fmla="*/ 21600 w 42697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2697" h="36669" fill="none" extrusionOk="0">
                  <a:moveTo>
                    <a:pt x="6326" y="36873"/>
                  </a:moveTo>
                  <a:cubicBezTo>
                    <a:pt x="2275" y="32822"/>
                    <a:pt x="0" y="27328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329" y="0"/>
                    <a:pt x="42914" y="9360"/>
                    <a:pt x="43193" y="21086"/>
                  </a:cubicBezTo>
                </a:path>
                <a:path w="42697" h="36669" stroke="0" extrusionOk="0">
                  <a:moveTo>
                    <a:pt x="6326" y="36873"/>
                  </a:moveTo>
                  <a:cubicBezTo>
                    <a:pt x="2275" y="32822"/>
                    <a:pt x="0" y="27328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329" y="0"/>
                    <a:pt x="42914" y="9360"/>
                    <a:pt x="43193" y="21086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38" name="Arc 771">
              <a:extLst>
                <a:ext uri="{FF2B5EF4-FFF2-40B4-BE49-F238E27FC236}">
                  <a16:creationId xmlns:a16="http://schemas.microsoft.com/office/drawing/2014/main" id="{00000000-0008-0000-0200-00008A000000}"/>
                </a:ext>
              </a:extLst>
            </xdr:cNvPr>
            <xdr:cNvSpPr>
              <a:spLocks/>
            </xdr:cNvSpPr>
          </xdr:nvSpPr>
          <xdr:spPr bwMode="auto">
            <a:xfrm>
              <a:off x="362" y="146"/>
              <a:ext cx="49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530 w 43200"/>
                <a:gd name="T1" fmla="*/ 36670 h 36669"/>
                <a:gd name="T2" fmla="*/ 36670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326" y="36873"/>
                  </a:moveTo>
                  <a:cubicBezTo>
                    <a:pt x="2275" y="32822"/>
                    <a:pt x="0" y="27328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328"/>
                    <a:pt x="40924" y="32822"/>
                    <a:pt x="36873" y="36873"/>
                  </a:cubicBezTo>
                </a:path>
                <a:path w="43200" h="36669" stroke="0" extrusionOk="0">
                  <a:moveTo>
                    <a:pt x="6326" y="36873"/>
                  </a:moveTo>
                  <a:cubicBezTo>
                    <a:pt x="2275" y="32822"/>
                    <a:pt x="0" y="27328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328"/>
                    <a:pt x="40924" y="32822"/>
                    <a:pt x="36873" y="36873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cxnSp macro="">
        <xdr:nvCxnSpPr>
          <xdr:cNvPr id="91" name="直線コネクタ 90">
            <a:extLst>
              <a:ext uri="{FF2B5EF4-FFF2-40B4-BE49-F238E27FC236}">
                <a16:creationId xmlns:a16="http://schemas.microsoft.com/office/drawing/2014/main" id="{00000000-0008-0000-0200-00005B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22885" y="183515"/>
            <a:ext cx="21653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2" name="直線コネクタ 91">
            <a:extLst>
              <a:ext uri="{FF2B5EF4-FFF2-40B4-BE49-F238E27FC236}">
                <a16:creationId xmlns:a16="http://schemas.microsoft.com/office/drawing/2014/main" id="{00000000-0008-0000-0200-00005C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6205" y="689610"/>
            <a:ext cx="144145" cy="127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3" name="直線コネクタ 92">
            <a:extLst>
              <a:ext uri="{FF2B5EF4-FFF2-40B4-BE49-F238E27FC236}">
                <a16:creationId xmlns:a16="http://schemas.microsoft.com/office/drawing/2014/main" id="{00000000-0008-0000-0200-00005D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6205" y="687705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4" name="直線コネクタ 93">
            <a:extLst>
              <a:ext uri="{FF2B5EF4-FFF2-40B4-BE49-F238E27FC236}">
                <a16:creationId xmlns:a16="http://schemas.microsoft.com/office/drawing/2014/main" id="{00000000-0008-0000-0200-00005E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75895" y="687705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95" name="直線コネクタ 94">
            <a:extLst>
              <a:ext uri="{FF2B5EF4-FFF2-40B4-BE49-F238E27FC236}">
                <a16:creationId xmlns:a16="http://schemas.microsoft.com/office/drawing/2014/main" id="{00000000-0008-0000-0200-00005F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26060" y="687705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97" name="楕円 96">
            <a:extLst>
              <a:ext uri="{FF2B5EF4-FFF2-40B4-BE49-F238E27FC236}">
                <a16:creationId xmlns:a16="http://schemas.microsoft.com/office/drawing/2014/main" id="{00000000-0008-0000-0200-000061000000}"/>
              </a:ext>
            </a:extLst>
          </xdr:cNvPr>
          <xdr:cNvSpPr>
            <a:spLocks noChangeArrowheads="1"/>
          </xdr:cNvSpPr>
        </xdr:nvSpPr>
        <xdr:spPr bwMode="auto">
          <a:xfrm>
            <a:off x="114300" y="109855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98" name="楕円 97">
            <a:extLst>
              <a:ext uri="{FF2B5EF4-FFF2-40B4-BE49-F238E27FC236}">
                <a16:creationId xmlns:a16="http://schemas.microsoft.com/office/drawing/2014/main" id="{00000000-0008-0000-0200-000062000000}"/>
              </a:ext>
            </a:extLst>
          </xdr:cNvPr>
          <xdr:cNvSpPr>
            <a:spLocks noChangeArrowheads="1"/>
          </xdr:cNvSpPr>
        </xdr:nvSpPr>
        <xdr:spPr bwMode="auto">
          <a:xfrm>
            <a:off x="150495" y="146050"/>
            <a:ext cx="72390" cy="7239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99" name="直線コネクタ 98">
            <a:extLst>
              <a:ext uri="{FF2B5EF4-FFF2-40B4-BE49-F238E27FC236}">
                <a16:creationId xmlns:a16="http://schemas.microsoft.com/office/drawing/2014/main" id="{00000000-0008-0000-0200-000063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86055" y="255905"/>
            <a:ext cx="1905" cy="433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00" name="楕円 99">
            <a:extLst>
              <a:ext uri="{FF2B5EF4-FFF2-40B4-BE49-F238E27FC236}">
                <a16:creationId xmlns:a16="http://schemas.microsoft.com/office/drawing/2014/main" id="{00000000-0008-0000-0200-000064000000}"/>
              </a:ext>
            </a:extLst>
          </xdr:cNvPr>
          <xdr:cNvSpPr>
            <a:spLocks noChangeArrowheads="1"/>
          </xdr:cNvSpPr>
        </xdr:nvSpPr>
        <xdr:spPr bwMode="auto">
          <a:xfrm>
            <a:off x="155575" y="151130"/>
            <a:ext cx="57785" cy="57785"/>
          </a:xfrm>
          <a:prstGeom prst="ellipse">
            <a:avLst/>
          </a:prstGeom>
          <a:solidFill>
            <a:srgbClr val="FF00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01" name="直線コネクタ 100">
            <a:extLst>
              <a:ext uri="{FF2B5EF4-FFF2-40B4-BE49-F238E27FC236}">
                <a16:creationId xmlns:a16="http://schemas.microsoft.com/office/drawing/2014/main" id="{00000000-0008-0000-0200-000065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337310" y="688975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2" name="直線コネクタ 101">
            <a:extLst>
              <a:ext uri="{FF2B5EF4-FFF2-40B4-BE49-F238E27FC236}">
                <a16:creationId xmlns:a16="http://schemas.microsoft.com/office/drawing/2014/main" id="{00000000-0008-0000-0200-000066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339215" y="68897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3" name="直線コネクタ 102">
            <a:extLst>
              <a:ext uri="{FF2B5EF4-FFF2-40B4-BE49-F238E27FC236}">
                <a16:creationId xmlns:a16="http://schemas.microsoft.com/office/drawing/2014/main" id="{00000000-0008-0000-0200-000067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397000" y="68897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4" name="直線コネクタ 103">
            <a:extLst>
              <a:ext uri="{FF2B5EF4-FFF2-40B4-BE49-F238E27FC236}">
                <a16:creationId xmlns:a16="http://schemas.microsoft.com/office/drawing/2014/main" id="{00000000-0008-0000-0200-000068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449070" y="68897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05" name="楕円 104">
            <a:extLst>
              <a:ext uri="{FF2B5EF4-FFF2-40B4-BE49-F238E27FC236}">
                <a16:creationId xmlns:a16="http://schemas.microsoft.com/office/drawing/2014/main" id="{00000000-0008-0000-0200-000069000000}"/>
              </a:ext>
            </a:extLst>
          </xdr:cNvPr>
          <xdr:cNvSpPr>
            <a:spLocks noChangeArrowheads="1"/>
          </xdr:cNvSpPr>
        </xdr:nvSpPr>
        <xdr:spPr bwMode="auto">
          <a:xfrm>
            <a:off x="1335405" y="111760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06" name="楕円 105">
            <a:extLst>
              <a:ext uri="{FF2B5EF4-FFF2-40B4-BE49-F238E27FC236}">
                <a16:creationId xmlns:a16="http://schemas.microsoft.com/office/drawing/2014/main" id="{00000000-0008-0000-0200-00006A000000}"/>
              </a:ext>
            </a:extLst>
          </xdr:cNvPr>
          <xdr:cNvSpPr>
            <a:spLocks noChangeArrowheads="1"/>
          </xdr:cNvSpPr>
        </xdr:nvSpPr>
        <xdr:spPr bwMode="auto">
          <a:xfrm>
            <a:off x="1373505" y="147320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07" name="直線コネクタ 106">
            <a:extLst>
              <a:ext uri="{FF2B5EF4-FFF2-40B4-BE49-F238E27FC236}">
                <a16:creationId xmlns:a16="http://schemas.microsoft.com/office/drawing/2014/main" id="{00000000-0008-0000-0200-00006B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09065" y="257175"/>
            <a:ext cx="1905" cy="434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08" name="楕円 107">
            <a:extLst>
              <a:ext uri="{FF2B5EF4-FFF2-40B4-BE49-F238E27FC236}">
                <a16:creationId xmlns:a16="http://schemas.microsoft.com/office/drawing/2014/main" id="{00000000-0008-0000-0200-00006C000000}"/>
              </a:ext>
            </a:extLst>
          </xdr:cNvPr>
          <xdr:cNvSpPr>
            <a:spLocks noChangeArrowheads="1"/>
          </xdr:cNvSpPr>
        </xdr:nvSpPr>
        <xdr:spPr bwMode="auto">
          <a:xfrm>
            <a:off x="1384300" y="153035"/>
            <a:ext cx="57785" cy="57150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09" name="直線コネクタ 108">
            <a:extLst>
              <a:ext uri="{FF2B5EF4-FFF2-40B4-BE49-F238E27FC236}">
                <a16:creationId xmlns:a16="http://schemas.microsoft.com/office/drawing/2014/main" id="{00000000-0008-0000-0200-00006D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16585" y="183515"/>
            <a:ext cx="17970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10" name="テキスト ボックス 1223">
            <a:extLst>
              <a:ext uri="{FF2B5EF4-FFF2-40B4-BE49-F238E27FC236}">
                <a16:creationId xmlns:a16="http://schemas.microsoft.com/office/drawing/2014/main" id="{00000000-0008-0000-0200-00006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52879" y="0"/>
            <a:ext cx="122496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111" name="グループ化 110">
            <a:extLst>
              <a:ext uri="{FF2B5EF4-FFF2-40B4-BE49-F238E27FC236}">
                <a16:creationId xmlns:a16="http://schemas.microsoft.com/office/drawing/2014/main" id="{00000000-0008-0000-0200-00006F000000}"/>
              </a:ext>
            </a:extLst>
          </xdr:cNvPr>
          <xdr:cNvGrpSpPr>
            <a:grpSpLocks/>
          </xdr:cNvGrpSpPr>
        </xdr:nvGrpSpPr>
        <xdr:grpSpPr bwMode="auto">
          <a:xfrm>
            <a:off x="980434" y="144145"/>
            <a:ext cx="175894" cy="68580"/>
            <a:chOff x="672" y="145"/>
            <a:chExt cx="111" cy="43"/>
          </a:xfrm>
        </xdr:grpSpPr>
        <xdr:sp macro="" textlink="">
          <xdr:nvSpPr>
            <xdr:cNvPr id="133" name="Arc 792">
              <a:extLst>
                <a:ext uri="{FF2B5EF4-FFF2-40B4-BE49-F238E27FC236}">
                  <a16:creationId xmlns:a16="http://schemas.microsoft.com/office/drawing/2014/main" id="{00000000-0008-0000-0200-000085000000}"/>
                </a:ext>
              </a:extLst>
            </xdr:cNvPr>
            <xdr:cNvSpPr>
              <a:spLocks/>
            </xdr:cNvSpPr>
          </xdr:nvSpPr>
          <xdr:spPr bwMode="auto">
            <a:xfrm>
              <a:off x="672" y="147"/>
              <a:ext cx="46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34" name="Arc 793">
              <a:extLst>
                <a:ext uri="{FF2B5EF4-FFF2-40B4-BE49-F238E27FC236}">
                  <a16:creationId xmlns:a16="http://schemas.microsoft.com/office/drawing/2014/main" id="{00000000-0008-0000-0200-000086000000}"/>
                </a:ext>
              </a:extLst>
            </xdr:cNvPr>
            <xdr:cNvSpPr>
              <a:spLocks/>
            </xdr:cNvSpPr>
          </xdr:nvSpPr>
          <xdr:spPr bwMode="auto">
            <a:xfrm>
              <a:off x="735" y="145"/>
              <a:ext cx="48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530 w 42697"/>
                <a:gd name="T1" fmla="*/ 36670 h 36669"/>
                <a:gd name="T2" fmla="*/ 42698 w 42697"/>
                <a:gd name="T3" fmla="*/ 21098 h 36669"/>
                <a:gd name="T4" fmla="*/ 21600 w 42697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2697" h="36669" fill="none" extrusionOk="0">
                  <a:moveTo>
                    <a:pt x="6326" y="36873"/>
                  </a:moveTo>
                  <a:cubicBezTo>
                    <a:pt x="2275" y="32822"/>
                    <a:pt x="0" y="27328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329" y="0"/>
                    <a:pt x="42914" y="9360"/>
                    <a:pt x="43193" y="21086"/>
                  </a:cubicBezTo>
                </a:path>
                <a:path w="42697" h="36669" stroke="0" extrusionOk="0">
                  <a:moveTo>
                    <a:pt x="6326" y="36873"/>
                  </a:moveTo>
                  <a:cubicBezTo>
                    <a:pt x="2275" y="32822"/>
                    <a:pt x="0" y="27328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329" y="0"/>
                    <a:pt x="42914" y="9360"/>
                    <a:pt x="43193" y="21086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35" name="Arc 794">
              <a:extLst>
                <a:ext uri="{FF2B5EF4-FFF2-40B4-BE49-F238E27FC236}">
                  <a16:creationId xmlns:a16="http://schemas.microsoft.com/office/drawing/2014/main" id="{00000000-0008-0000-0200-000087000000}"/>
                </a:ext>
              </a:extLst>
            </xdr:cNvPr>
            <xdr:cNvSpPr>
              <a:spLocks/>
            </xdr:cNvSpPr>
          </xdr:nvSpPr>
          <xdr:spPr bwMode="auto">
            <a:xfrm>
              <a:off x="702" y="146"/>
              <a:ext cx="49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530 w 43200"/>
                <a:gd name="T1" fmla="*/ 36670 h 36669"/>
                <a:gd name="T2" fmla="*/ 36670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326" y="36873"/>
                  </a:moveTo>
                  <a:cubicBezTo>
                    <a:pt x="2275" y="32822"/>
                    <a:pt x="0" y="27328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328"/>
                    <a:pt x="40924" y="32822"/>
                    <a:pt x="36873" y="36873"/>
                  </a:cubicBezTo>
                </a:path>
                <a:path w="43200" h="36669" stroke="0" extrusionOk="0">
                  <a:moveTo>
                    <a:pt x="6326" y="36873"/>
                  </a:moveTo>
                  <a:cubicBezTo>
                    <a:pt x="2275" y="32822"/>
                    <a:pt x="0" y="27328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328"/>
                    <a:pt x="40924" y="32822"/>
                    <a:pt x="36873" y="36873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cxnSp macro="">
        <xdr:nvCxnSpPr>
          <xdr:cNvPr id="112" name="直線コネクタ 111">
            <a:extLst>
              <a:ext uri="{FF2B5EF4-FFF2-40B4-BE49-F238E27FC236}">
                <a16:creationId xmlns:a16="http://schemas.microsoft.com/office/drawing/2014/main" id="{00000000-0008-0000-0200-000070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800735" y="183515"/>
            <a:ext cx="17780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13" name="直線コネクタ 112">
            <a:extLst>
              <a:ext uri="{FF2B5EF4-FFF2-40B4-BE49-F238E27FC236}">
                <a16:creationId xmlns:a16="http://schemas.microsoft.com/office/drawing/2014/main" id="{00000000-0008-0000-0200-000071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62050" y="183515"/>
            <a:ext cx="21526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14" name="テキスト ボックス 1230">
            <a:extLst>
              <a:ext uri="{FF2B5EF4-FFF2-40B4-BE49-F238E27FC236}">
                <a16:creationId xmlns:a16="http://schemas.microsoft.com/office/drawing/2014/main" id="{00000000-0008-0000-0200-00007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92659" y="0"/>
            <a:ext cx="122496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115" name="直線コネクタ 114">
            <a:extLst>
              <a:ext uri="{FF2B5EF4-FFF2-40B4-BE49-F238E27FC236}">
                <a16:creationId xmlns:a16="http://schemas.microsoft.com/office/drawing/2014/main" id="{00000000-0008-0000-0200-000073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13410" y="181610"/>
            <a:ext cx="18542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16" name="直線コネクタ 115">
            <a:extLst>
              <a:ext uri="{FF2B5EF4-FFF2-40B4-BE49-F238E27FC236}">
                <a16:creationId xmlns:a16="http://schemas.microsoft.com/office/drawing/2014/main" id="{00000000-0008-0000-0200-000074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98830" y="181611"/>
            <a:ext cx="1905" cy="10795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17" name="楕円 116">
            <a:extLst>
              <a:ext uri="{FF2B5EF4-FFF2-40B4-BE49-F238E27FC236}">
                <a16:creationId xmlns:a16="http://schemas.microsoft.com/office/drawing/2014/main" id="{00000000-0008-0000-0200-000075000000}"/>
              </a:ext>
            </a:extLst>
          </xdr:cNvPr>
          <xdr:cNvSpPr>
            <a:spLocks noChangeArrowheads="1"/>
          </xdr:cNvSpPr>
        </xdr:nvSpPr>
        <xdr:spPr bwMode="auto">
          <a:xfrm>
            <a:off x="788670" y="171450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18" name="楕円 117">
            <a:extLst>
              <a:ext uri="{FF2B5EF4-FFF2-40B4-BE49-F238E27FC236}">
                <a16:creationId xmlns:a16="http://schemas.microsoft.com/office/drawing/2014/main" id="{00000000-0008-0000-0200-000076000000}"/>
              </a:ext>
            </a:extLst>
          </xdr:cNvPr>
          <xdr:cNvSpPr>
            <a:spLocks noChangeArrowheads="1"/>
          </xdr:cNvSpPr>
        </xdr:nvSpPr>
        <xdr:spPr bwMode="auto">
          <a:xfrm>
            <a:off x="788670" y="171450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19" name="テキスト ボックス 1235">
            <a:extLst>
              <a:ext uri="{FF2B5EF4-FFF2-40B4-BE49-F238E27FC236}">
                <a16:creationId xmlns:a16="http://schemas.microsoft.com/office/drawing/2014/main" id="{00000000-0008-0000-0200-00007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67599" y="276471"/>
            <a:ext cx="132807" cy="1390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0" name="テキスト ボックス 1236">
            <a:extLst>
              <a:ext uri="{FF2B5EF4-FFF2-40B4-BE49-F238E27FC236}">
                <a16:creationId xmlns:a16="http://schemas.microsoft.com/office/drawing/2014/main" id="{00000000-0008-0000-0200-00007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56674" y="486360"/>
            <a:ext cx="127900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121" name="グループ化 120">
            <a:extLst>
              <a:ext uri="{FF2B5EF4-FFF2-40B4-BE49-F238E27FC236}">
                <a16:creationId xmlns:a16="http://schemas.microsoft.com/office/drawing/2014/main" id="{00000000-0008-0000-0200-000079000000}"/>
              </a:ext>
            </a:extLst>
          </xdr:cNvPr>
          <xdr:cNvGrpSpPr>
            <a:grpSpLocks/>
          </xdr:cNvGrpSpPr>
        </xdr:nvGrpSpPr>
        <xdr:grpSpPr bwMode="auto">
          <a:xfrm>
            <a:off x="755650" y="291465"/>
            <a:ext cx="76200" cy="173355"/>
            <a:chOff x="532" y="237"/>
            <a:chExt cx="47" cy="109"/>
          </a:xfrm>
        </xdr:grpSpPr>
        <xdr:sp macro="" textlink="">
          <xdr:nvSpPr>
            <xdr:cNvPr id="130" name="Arc 805">
              <a:extLst>
                <a:ext uri="{FF2B5EF4-FFF2-40B4-BE49-F238E27FC236}">
                  <a16:creationId xmlns:a16="http://schemas.microsoft.com/office/drawing/2014/main" id="{00000000-0008-0000-0200-000082000000}"/>
                </a:ext>
              </a:extLst>
            </xdr:cNvPr>
            <xdr:cNvSpPr>
              <a:spLocks/>
            </xdr:cNvSpPr>
          </xdr:nvSpPr>
          <xdr:spPr bwMode="auto">
            <a:xfrm>
              <a:off x="532" y="299"/>
              <a:ext cx="47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21600 w 37800"/>
                <a:gd name="T1" fmla="*/ 43200 h 43200"/>
                <a:gd name="T2" fmla="*/ 37800 w 37800"/>
                <a:gd name="T3" fmla="*/ 7376 h 43200"/>
                <a:gd name="T4" fmla="*/ 21600 w 37800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7800" h="43200" fill="none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815" y="0"/>
                    <a:pt x="33730" y="2677"/>
                    <a:pt x="37831" y="7348"/>
                  </a:cubicBezTo>
                </a:path>
                <a:path w="37800" h="43200" stroke="0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815" y="0"/>
                    <a:pt x="33730" y="2677"/>
                    <a:pt x="37831" y="734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31" name="Arc 806">
              <a:extLst>
                <a:ext uri="{FF2B5EF4-FFF2-40B4-BE49-F238E27FC236}">
                  <a16:creationId xmlns:a16="http://schemas.microsoft.com/office/drawing/2014/main" id="{00000000-0008-0000-0200-000083000000}"/>
                </a:ext>
              </a:extLst>
            </xdr:cNvPr>
            <xdr:cNvSpPr>
              <a:spLocks/>
            </xdr:cNvSpPr>
          </xdr:nvSpPr>
          <xdr:spPr bwMode="auto">
            <a:xfrm>
              <a:off x="532" y="268"/>
              <a:ext cx="47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7800 w 37800"/>
                <a:gd name="T1" fmla="*/ 35824 h 43200"/>
                <a:gd name="T2" fmla="*/ 37800 w 37800"/>
                <a:gd name="T3" fmla="*/ 7376 h 43200"/>
                <a:gd name="T4" fmla="*/ 21600 w 37800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7800" h="43200" fill="none" extrusionOk="0">
                  <a:moveTo>
                    <a:pt x="37831" y="35851"/>
                  </a:moveTo>
                  <a:cubicBezTo>
                    <a:pt x="33730" y="40522"/>
                    <a:pt x="2781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815" y="0"/>
                    <a:pt x="33730" y="2677"/>
                    <a:pt x="37831" y="7348"/>
                  </a:cubicBezTo>
                </a:path>
                <a:path w="37800" h="43200" stroke="0" extrusionOk="0">
                  <a:moveTo>
                    <a:pt x="37831" y="35851"/>
                  </a:moveTo>
                  <a:cubicBezTo>
                    <a:pt x="33730" y="40522"/>
                    <a:pt x="2781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815" y="0"/>
                    <a:pt x="33730" y="2677"/>
                    <a:pt x="37831" y="734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32" name="Arc 807">
              <a:extLst>
                <a:ext uri="{FF2B5EF4-FFF2-40B4-BE49-F238E27FC236}">
                  <a16:creationId xmlns:a16="http://schemas.microsoft.com/office/drawing/2014/main" id="{00000000-0008-0000-0200-000084000000}"/>
                </a:ext>
              </a:extLst>
            </xdr:cNvPr>
            <xdr:cNvSpPr>
              <a:spLocks/>
            </xdr:cNvSpPr>
          </xdr:nvSpPr>
          <xdr:spPr bwMode="auto">
            <a:xfrm>
              <a:off x="532" y="237"/>
              <a:ext cx="47" cy="46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7800 w 37800"/>
                <a:gd name="T1" fmla="*/ 35824 h 43200"/>
                <a:gd name="T2" fmla="*/ 21600 w 37800"/>
                <a:gd name="T3" fmla="*/ 0 h 43200"/>
                <a:gd name="T4" fmla="*/ 21600 w 37800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7800" h="43200" fill="none" extrusionOk="0">
                  <a:moveTo>
                    <a:pt x="37831" y="35851"/>
                  </a:moveTo>
                  <a:cubicBezTo>
                    <a:pt x="33730" y="40522"/>
                    <a:pt x="2781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599" y="0"/>
                  </a:cubicBezTo>
                </a:path>
                <a:path w="37800" h="43200" stroke="0" extrusionOk="0">
                  <a:moveTo>
                    <a:pt x="37831" y="35851"/>
                  </a:moveTo>
                  <a:cubicBezTo>
                    <a:pt x="33730" y="40522"/>
                    <a:pt x="2781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599" y="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cxnSp macro="">
        <xdr:nvCxnSpPr>
          <xdr:cNvPr id="122" name="直線コネクタ 121">
            <a:extLst>
              <a:ext uri="{FF2B5EF4-FFF2-40B4-BE49-F238E27FC236}">
                <a16:creationId xmlns:a16="http://schemas.microsoft.com/office/drawing/2014/main" id="{00000000-0008-0000-0200-00007A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98195" y="459105"/>
            <a:ext cx="1905" cy="914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3" name="直線コネクタ 122">
            <a:extLst>
              <a:ext uri="{FF2B5EF4-FFF2-40B4-BE49-F238E27FC236}">
                <a16:creationId xmlns:a16="http://schemas.microsoft.com/office/drawing/2014/main" id="{00000000-0008-0000-0200-00007B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48030" y="555625"/>
            <a:ext cx="107950" cy="127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4" name="直線コネクタ 123">
            <a:extLst>
              <a:ext uri="{FF2B5EF4-FFF2-40B4-BE49-F238E27FC236}">
                <a16:creationId xmlns:a16="http://schemas.microsoft.com/office/drawing/2014/main" id="{00000000-0008-0000-0200-00007C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48030" y="593090"/>
            <a:ext cx="107950" cy="1905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5" name="直線コネクタ 124">
            <a:extLst>
              <a:ext uri="{FF2B5EF4-FFF2-40B4-BE49-F238E27FC236}">
                <a16:creationId xmlns:a16="http://schemas.microsoft.com/office/drawing/2014/main" id="{00000000-0008-0000-0200-00007D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97560" y="594360"/>
            <a:ext cx="1270" cy="9525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6" name="直線コネクタ 125">
            <a:extLst>
              <a:ext uri="{FF2B5EF4-FFF2-40B4-BE49-F238E27FC236}">
                <a16:creationId xmlns:a16="http://schemas.microsoft.com/office/drawing/2014/main" id="{00000000-0008-0000-0200-00007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28345" y="689610"/>
            <a:ext cx="143510" cy="127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7" name="直線コネクタ 126">
            <a:extLst>
              <a:ext uri="{FF2B5EF4-FFF2-40B4-BE49-F238E27FC236}">
                <a16:creationId xmlns:a16="http://schemas.microsoft.com/office/drawing/2014/main" id="{00000000-0008-0000-0200-00007F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27710" y="687705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8" name="直線コネクタ 127">
            <a:extLst>
              <a:ext uri="{FF2B5EF4-FFF2-40B4-BE49-F238E27FC236}">
                <a16:creationId xmlns:a16="http://schemas.microsoft.com/office/drawing/2014/main" id="{00000000-0008-0000-0200-000080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85495" y="687705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9" name="直線コネクタ 128">
            <a:extLst>
              <a:ext uri="{FF2B5EF4-FFF2-40B4-BE49-F238E27FC236}">
                <a16:creationId xmlns:a16="http://schemas.microsoft.com/office/drawing/2014/main" id="{00000000-0008-0000-0200-000081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837565" y="687705"/>
            <a:ext cx="26670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 editAs="oneCell">
    <xdr:from>
      <xdr:col>2</xdr:col>
      <xdr:colOff>83820</xdr:colOff>
      <xdr:row>1</xdr:row>
      <xdr:rowOff>45720</xdr:rowOff>
    </xdr:from>
    <xdr:to>
      <xdr:col>4</xdr:col>
      <xdr:colOff>175261</xdr:colOff>
      <xdr:row>4</xdr:row>
      <xdr:rowOff>68627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" y="281940"/>
          <a:ext cx="922021" cy="71632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6.emf"/><Relationship Id="rId5" Type="http://schemas.openxmlformats.org/officeDocument/2006/relationships/image" Target="../media/image3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5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974CB-3D40-4E7C-8A90-ED8A4300709E}">
  <dimension ref="B1:AA25"/>
  <sheetViews>
    <sheetView zoomScale="110" zoomScaleNormal="110" workbookViewId="0">
      <selection activeCell="I11" sqref="I11"/>
    </sheetView>
  </sheetViews>
  <sheetFormatPr defaultRowHeight="18"/>
  <cols>
    <col min="4" max="4" width="8.796875" customWidth="1"/>
    <col min="6" max="6" width="8.796875" customWidth="1"/>
    <col min="12" max="12" width="5.296875" customWidth="1"/>
    <col min="20" max="20" width="2.8984375" customWidth="1"/>
  </cols>
  <sheetData>
    <row r="1" spans="2:27" ht="19.8">
      <c r="C1" s="31" t="s">
        <v>58</v>
      </c>
      <c r="R1" s="264" t="s">
        <v>62</v>
      </c>
      <c r="S1" s="264"/>
      <c r="T1" s="264"/>
      <c r="U1" s="264"/>
    </row>
    <row r="2" spans="2:27" ht="18.600000000000001" thickBot="1">
      <c r="B2" s="108" t="s">
        <v>41</v>
      </c>
      <c r="C2" s="106"/>
      <c r="D2" s="106"/>
      <c r="E2" s="106"/>
      <c r="F2" s="106"/>
      <c r="G2" s="106"/>
      <c r="H2" s="107"/>
    </row>
    <row r="3" spans="2:27" ht="18.600000000000001" thickBot="1">
      <c r="C3" s="128" t="s">
        <v>32</v>
      </c>
      <c r="D3" s="129" t="s">
        <v>29</v>
      </c>
      <c r="E3" s="129" t="s">
        <v>30</v>
      </c>
      <c r="F3" s="129" t="s">
        <v>31</v>
      </c>
      <c r="G3" s="130" t="s">
        <v>6</v>
      </c>
      <c r="H3" s="130" t="s">
        <v>28</v>
      </c>
      <c r="I3" s="131" t="s">
        <v>36</v>
      </c>
      <c r="J3" s="107"/>
      <c r="K3" s="107"/>
      <c r="L3" s="107"/>
      <c r="M3" s="107"/>
      <c r="N3" s="97" t="s">
        <v>0</v>
      </c>
      <c r="O3" s="97"/>
      <c r="P3" s="98"/>
      <c r="Q3" s="98"/>
      <c r="R3" s="98"/>
      <c r="S3" s="98"/>
      <c r="U3" s="10" t="s">
        <v>59</v>
      </c>
      <c r="V3" s="10"/>
      <c r="W3" s="2"/>
      <c r="X3" s="2" t="s">
        <v>48</v>
      </c>
      <c r="Y3" s="2"/>
      <c r="Z3" s="3"/>
      <c r="AA3" s="2"/>
    </row>
    <row r="4" spans="2:27" ht="19.2" thickTop="1" thickBot="1">
      <c r="C4" s="127">
        <v>1</v>
      </c>
      <c r="D4" s="217">
        <v>0.67837000000000003</v>
      </c>
      <c r="E4" s="217">
        <v>0.29909000000000002</v>
      </c>
      <c r="F4" s="217">
        <v>0.80837000000000003</v>
      </c>
      <c r="G4" s="218">
        <v>0.67837000000000003</v>
      </c>
      <c r="H4" s="203">
        <v>1</v>
      </c>
      <c r="I4" s="132">
        <f>20*LOG(2*H4/(1+H4))</f>
        <v>0</v>
      </c>
      <c r="J4" s="107"/>
      <c r="K4" s="107"/>
      <c r="L4" s="107"/>
      <c r="M4" s="107"/>
      <c r="N4" s="11" t="s">
        <v>1</v>
      </c>
      <c r="O4" s="12" t="s">
        <v>2</v>
      </c>
      <c r="P4" s="13" t="s">
        <v>3</v>
      </c>
      <c r="Q4" s="14" t="s">
        <v>4</v>
      </c>
      <c r="R4" s="15" t="s">
        <v>5</v>
      </c>
      <c r="S4" s="16" t="s">
        <v>6</v>
      </c>
      <c r="U4" s="178" t="s">
        <v>49</v>
      </c>
      <c r="V4" s="179" t="s">
        <v>1</v>
      </c>
      <c r="W4" s="180" t="s">
        <v>50</v>
      </c>
      <c r="X4" s="178" t="s">
        <v>3</v>
      </c>
      <c r="Y4" s="181" t="s">
        <v>4</v>
      </c>
      <c r="Z4" s="181" t="s">
        <v>5</v>
      </c>
      <c r="AA4" s="182" t="s">
        <v>6</v>
      </c>
    </row>
    <row r="5" spans="2:27">
      <c r="B5" s="133"/>
      <c r="C5" s="134"/>
      <c r="D5" s="134"/>
      <c r="E5" s="197">
        <f>(E4*F4)^-0.5</f>
        <v>2.0337331127454927</v>
      </c>
      <c r="F5" s="134"/>
      <c r="G5" s="134"/>
      <c r="J5" s="107"/>
      <c r="K5" s="107"/>
      <c r="L5" s="107"/>
      <c r="M5" s="107"/>
      <c r="N5" s="17">
        <v>1.4</v>
      </c>
      <c r="O5" s="18">
        <v>9.1199999999999992</v>
      </c>
      <c r="P5" s="204">
        <v>0.53263000000000005</v>
      </c>
      <c r="Q5" s="205">
        <v>0.72116999999999998</v>
      </c>
      <c r="R5" s="206">
        <v>0.57450000000000001</v>
      </c>
      <c r="S5" s="207">
        <v>0.53263000000000005</v>
      </c>
      <c r="U5" s="219">
        <v>1.06</v>
      </c>
      <c r="V5" s="220">
        <v>2</v>
      </c>
      <c r="W5" s="89">
        <v>10.3</v>
      </c>
      <c r="X5" s="221">
        <v>0.36459999999999998</v>
      </c>
      <c r="Y5" s="222">
        <v>0.34560000000000002</v>
      </c>
      <c r="Z5" s="222">
        <v>0.5615</v>
      </c>
      <c r="AA5" s="223">
        <v>0.36459999999999998</v>
      </c>
    </row>
    <row r="6" spans="2:27" ht="18.600000000000001" thickBot="1">
      <c r="B6" s="135" t="s">
        <v>40</v>
      </c>
      <c r="C6" s="134"/>
      <c r="D6" s="134"/>
      <c r="E6" s="134"/>
      <c r="F6" s="134"/>
      <c r="G6" s="134"/>
      <c r="J6" s="107"/>
      <c r="K6" s="107"/>
      <c r="L6" s="107"/>
      <c r="M6" s="107"/>
      <c r="N6" s="24">
        <v>1.5</v>
      </c>
      <c r="O6" s="25">
        <v>11.4</v>
      </c>
      <c r="P6" s="204">
        <v>0.58421000000000001</v>
      </c>
      <c r="Q6" s="205">
        <v>0.54391</v>
      </c>
      <c r="R6" s="208">
        <v>0.65522000000000002</v>
      </c>
      <c r="S6" s="207">
        <v>0.58421000000000001</v>
      </c>
      <c r="U6" s="157" t="s">
        <v>60</v>
      </c>
      <c r="V6" s="23">
        <v>2.92</v>
      </c>
      <c r="W6" s="90">
        <v>20.8</v>
      </c>
      <c r="X6" s="224">
        <v>0.45179999999999998</v>
      </c>
      <c r="Y6" s="225">
        <v>0.1222</v>
      </c>
      <c r="Z6" s="225">
        <v>0.72899999999999998</v>
      </c>
      <c r="AA6" s="226">
        <v>0.45179999999999998</v>
      </c>
    </row>
    <row r="7" spans="2:27" ht="18.600000000000001" thickBot="1">
      <c r="B7" s="136" t="s">
        <v>21</v>
      </c>
      <c r="C7" s="137" t="s">
        <v>22</v>
      </c>
      <c r="D7" s="175" t="s">
        <v>33</v>
      </c>
      <c r="E7" s="138" t="s">
        <v>30</v>
      </c>
      <c r="F7" s="139" t="s">
        <v>23</v>
      </c>
      <c r="G7" s="139" t="s">
        <v>6</v>
      </c>
      <c r="H7" s="140" t="s">
        <v>28</v>
      </c>
      <c r="J7" s="107"/>
      <c r="K7" s="107"/>
      <c r="L7" s="107"/>
      <c r="M7" s="107"/>
      <c r="N7" s="24">
        <v>1.6</v>
      </c>
      <c r="O7" s="25">
        <v>13.49</v>
      </c>
      <c r="P7" s="204">
        <v>0.62326000000000004</v>
      </c>
      <c r="Q7" s="205">
        <v>0.43208000000000002</v>
      </c>
      <c r="R7" s="208">
        <v>0.71796000000000004</v>
      </c>
      <c r="S7" s="207">
        <v>0.62326000000000004</v>
      </c>
      <c r="U7" s="227"/>
      <c r="V7" s="78">
        <v>4.13</v>
      </c>
      <c r="W7" s="93">
        <v>30.2</v>
      </c>
      <c r="X7" s="228">
        <v>0.48909999999999998</v>
      </c>
      <c r="Y7" s="229">
        <v>5.5199999999999999E-2</v>
      </c>
      <c r="Z7" s="229">
        <v>0.80069999999999997</v>
      </c>
      <c r="AA7" s="230">
        <v>0.48909999999999998</v>
      </c>
    </row>
    <row r="8" spans="2:27" ht="18.600000000000001" thickBot="1">
      <c r="B8" s="141" t="s">
        <v>24</v>
      </c>
      <c r="C8" s="142" t="s">
        <v>25</v>
      </c>
      <c r="D8" s="176" t="s">
        <v>27</v>
      </c>
      <c r="E8" s="143" t="s">
        <v>27</v>
      </c>
      <c r="F8" s="144" t="s">
        <v>26</v>
      </c>
      <c r="G8" s="144" t="s">
        <v>27</v>
      </c>
      <c r="H8" s="145" t="s">
        <v>34</v>
      </c>
      <c r="J8" s="107"/>
      <c r="K8" s="107"/>
      <c r="L8" s="107"/>
      <c r="M8" s="107"/>
      <c r="N8" s="24">
        <v>1.7</v>
      </c>
      <c r="O8" s="25">
        <v>15.42</v>
      </c>
      <c r="P8" s="204">
        <v>0.65383999999999998</v>
      </c>
      <c r="Q8" s="205">
        <v>0.35515000000000002</v>
      </c>
      <c r="R8" s="208">
        <v>0.76788000000000001</v>
      </c>
      <c r="S8" s="207">
        <v>0.65383999999999998</v>
      </c>
      <c r="U8" s="231">
        <v>1.1000000000000001</v>
      </c>
      <c r="V8" s="193">
        <v>2</v>
      </c>
      <c r="W8" s="232">
        <v>14.5</v>
      </c>
      <c r="X8" s="183">
        <v>0.49149999999999999</v>
      </c>
      <c r="Y8" s="184">
        <v>0.27600000000000002</v>
      </c>
      <c r="Z8" s="184">
        <v>0.70309999999999995</v>
      </c>
      <c r="AA8" s="185">
        <v>0.49149999999999999</v>
      </c>
    </row>
    <row r="9" spans="2:27" ht="19.2" thickTop="1" thickBot="1">
      <c r="B9" s="126">
        <v>100</v>
      </c>
      <c r="C9" s="125">
        <v>50</v>
      </c>
      <c r="D9" s="177">
        <f>10^3*$C$9*D4/(2*PI()*$B$9)</f>
        <v>53.982969372624517</v>
      </c>
      <c r="E9" s="146">
        <f>10^3*$C$9*E4/(2*PI()*$B$9)</f>
        <v>23.80082596467749</v>
      </c>
      <c r="F9" s="146">
        <f>F4*10^6/(2*PI()*$B$9*$C$9)</f>
        <v>25.731216269439088</v>
      </c>
      <c r="G9" s="146">
        <f>10^3*$C$9*G4/(2*PI()*$B$9)</f>
        <v>53.982969372624517</v>
      </c>
      <c r="H9" s="147">
        <f>C9*H4</f>
        <v>50</v>
      </c>
      <c r="J9" s="107"/>
      <c r="K9" s="107"/>
      <c r="L9" s="107"/>
      <c r="M9" s="107"/>
      <c r="N9" s="34">
        <v>1.8</v>
      </c>
      <c r="O9" s="35">
        <v>17.2</v>
      </c>
      <c r="P9" s="209">
        <v>0.67837000000000003</v>
      </c>
      <c r="Q9" s="210">
        <v>0.29909000000000002</v>
      </c>
      <c r="R9" s="211">
        <v>0.80837000000000003</v>
      </c>
      <c r="S9" s="212">
        <v>0.67837000000000003</v>
      </c>
      <c r="U9" s="186" t="s">
        <v>51</v>
      </c>
      <c r="V9" s="190">
        <v>2.46</v>
      </c>
      <c r="W9" s="233">
        <v>20.399999999999999</v>
      </c>
      <c r="X9" s="187">
        <v>0.54379999999999995</v>
      </c>
      <c r="Y9" s="188">
        <v>0.1585</v>
      </c>
      <c r="Z9" s="188">
        <v>0.8004</v>
      </c>
      <c r="AA9" s="189">
        <v>0.54379999999999995</v>
      </c>
    </row>
    <row r="10" spans="2:27" ht="18.600000000000001" thickBot="1">
      <c r="D10" s="148"/>
      <c r="E10" s="198">
        <f>(10^-6)/(2*PI()*(E9*F9*10^-21)^0.5)</f>
        <v>203.37331127454928</v>
      </c>
      <c r="F10" s="171"/>
      <c r="G10" s="148"/>
      <c r="J10" s="107"/>
      <c r="K10" s="107"/>
      <c r="L10" s="107"/>
      <c r="M10" s="107"/>
      <c r="N10" s="24">
        <v>1.9</v>
      </c>
      <c r="O10" s="25">
        <v>18.86</v>
      </c>
      <c r="P10" s="204">
        <v>0.69843999999999995</v>
      </c>
      <c r="Q10" s="205">
        <v>0.25651000000000002</v>
      </c>
      <c r="R10" s="208">
        <v>0.84174000000000004</v>
      </c>
      <c r="S10" s="207">
        <v>0.69843999999999995</v>
      </c>
      <c r="U10" s="234"/>
      <c r="V10" s="191">
        <v>3.63</v>
      </c>
      <c r="W10" s="235">
        <v>31.1</v>
      </c>
      <c r="X10" s="199">
        <v>0.5968</v>
      </c>
      <c r="Y10" s="200">
        <v>6.4000000000000001E-2</v>
      </c>
      <c r="Z10" s="200">
        <v>0.89910000000000001</v>
      </c>
      <c r="AA10" s="201">
        <v>0.5968</v>
      </c>
    </row>
    <row r="11" spans="2:27"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24">
        <v>2</v>
      </c>
      <c r="O11" s="25">
        <v>20.399999999999999</v>
      </c>
      <c r="P11" s="204">
        <v>0.71511000000000002</v>
      </c>
      <c r="Q11" s="205">
        <v>0.22314999999999999</v>
      </c>
      <c r="R11" s="208">
        <v>0.86960000000000004</v>
      </c>
      <c r="S11" s="207">
        <v>0.71511000000000002</v>
      </c>
      <c r="U11" s="236">
        <v>1.22</v>
      </c>
      <c r="V11" s="237">
        <v>1.47</v>
      </c>
      <c r="W11" s="238">
        <v>10.7</v>
      </c>
      <c r="X11" s="239">
        <v>0.47760000000000002</v>
      </c>
      <c r="Y11" s="240">
        <v>0.58850000000000002</v>
      </c>
      <c r="Z11" s="240">
        <v>0.63619999999999999</v>
      </c>
      <c r="AA11" s="241">
        <v>0.47760000000000002</v>
      </c>
    </row>
    <row r="12" spans="2:27" ht="18.600000000000001" thickBot="1"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40">
        <v>2.1</v>
      </c>
      <c r="O12" s="41">
        <v>21.85</v>
      </c>
      <c r="P12" s="213">
        <v>0.72912999999999994</v>
      </c>
      <c r="Q12" s="214">
        <v>0.22314999999999999</v>
      </c>
      <c r="R12" s="215">
        <v>0.86960000000000004</v>
      </c>
      <c r="S12" s="216">
        <v>0.72912999999999994</v>
      </c>
      <c r="U12" s="236" t="s">
        <v>61</v>
      </c>
      <c r="V12" s="242">
        <v>2</v>
      </c>
      <c r="W12" s="243">
        <v>20.399999999999999</v>
      </c>
      <c r="X12" s="244">
        <v>0.71599999999999997</v>
      </c>
      <c r="Y12" s="245">
        <v>0.223</v>
      </c>
      <c r="Z12" s="245">
        <v>0.87009999999999998</v>
      </c>
      <c r="AA12" s="246">
        <v>0.71599999999999997</v>
      </c>
    </row>
    <row r="13" spans="2:27" ht="18.600000000000001" thickBot="1">
      <c r="B13" s="107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47"/>
      <c r="O13" s="18"/>
      <c r="P13" s="48" t="s">
        <v>7</v>
      </c>
      <c r="Q13" s="49" t="s">
        <v>5</v>
      </c>
      <c r="R13" s="50" t="s">
        <v>4</v>
      </c>
      <c r="S13" s="51" t="s">
        <v>8</v>
      </c>
      <c r="U13" s="186"/>
      <c r="V13" s="192">
        <v>2.92</v>
      </c>
      <c r="W13" s="233">
        <v>31.3</v>
      </c>
      <c r="X13" s="187">
        <v>0.99199999999999999</v>
      </c>
      <c r="Y13" s="188">
        <v>8.9200000000000002E-2</v>
      </c>
      <c r="Z13" s="188">
        <v>0.99919999999999998</v>
      </c>
      <c r="AA13" s="189">
        <v>0.99199999999999999</v>
      </c>
    </row>
    <row r="14" spans="2:27" ht="18.600000000000001" thickBot="1"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U14" s="234"/>
      <c r="V14" s="247">
        <v>4.13</v>
      </c>
      <c r="W14" s="235">
        <v>40.700000000000003</v>
      </c>
      <c r="X14" s="199">
        <v>0.82330000000000003</v>
      </c>
      <c r="Y14" s="200">
        <v>4.2000000000000003E-2</v>
      </c>
      <c r="Z14" s="200">
        <v>1.0525</v>
      </c>
      <c r="AA14" s="201">
        <v>0.82330000000000003</v>
      </c>
    </row>
    <row r="15" spans="2:27">
      <c r="I15" s="97"/>
      <c r="J15" s="97"/>
      <c r="K15" s="98"/>
      <c r="L15" s="98"/>
      <c r="M15" s="98"/>
      <c r="N15" s="98"/>
      <c r="O15" s="98"/>
      <c r="U15" s="248">
        <v>1.5</v>
      </c>
      <c r="V15" s="237">
        <v>1.24</v>
      </c>
      <c r="W15" s="238">
        <v>10</v>
      </c>
      <c r="X15" s="239">
        <v>0.75390000000000001</v>
      </c>
      <c r="Y15" s="249">
        <v>0.99580000000000002</v>
      </c>
      <c r="Z15" s="249">
        <v>0.55230000000000001</v>
      </c>
      <c r="AA15" s="250">
        <v>0.75390000000000001</v>
      </c>
    </row>
    <row r="16" spans="2:27">
      <c r="I16" s="99"/>
      <c r="J16" s="100"/>
      <c r="K16" s="100"/>
      <c r="L16" s="100"/>
      <c r="M16" s="100"/>
      <c r="N16" s="101"/>
      <c r="O16" s="100"/>
      <c r="U16" s="186" t="s">
        <v>52</v>
      </c>
      <c r="V16" s="190">
        <v>1.62</v>
      </c>
      <c r="W16" s="233">
        <v>20</v>
      </c>
      <c r="X16" s="187">
        <v>0.96897999999999995</v>
      </c>
      <c r="Y16" s="188">
        <v>0.35489999999999999</v>
      </c>
      <c r="Z16" s="188">
        <v>0.84650000000000003</v>
      </c>
      <c r="AA16" s="189">
        <v>0.96897999999999995</v>
      </c>
    </row>
    <row r="17" spans="9:27">
      <c r="I17" s="47"/>
      <c r="J17" s="18"/>
      <c r="K17" s="68"/>
      <c r="L17" s="68"/>
      <c r="M17" s="68"/>
      <c r="N17" s="68"/>
      <c r="O17" s="68"/>
      <c r="U17" s="236"/>
      <c r="V17" s="237">
        <v>2.2799999999999998</v>
      </c>
      <c r="W17" s="238">
        <v>30.4</v>
      </c>
      <c r="X17" s="251">
        <v>1.0854999999999999</v>
      </c>
      <c r="Y17" s="252">
        <v>0.15659999999999999</v>
      </c>
      <c r="Z17" s="252">
        <v>1.0089999999999999</v>
      </c>
      <c r="AA17" s="253">
        <v>1.0854999999999999</v>
      </c>
    </row>
    <row r="18" spans="9:27" ht="18.600000000000001" thickBot="1">
      <c r="I18" s="47"/>
      <c r="J18" s="18"/>
      <c r="K18" s="68"/>
      <c r="L18" s="68"/>
      <c r="M18" s="68"/>
      <c r="N18" s="68"/>
      <c r="O18" s="68"/>
      <c r="U18" s="254"/>
      <c r="V18" s="191">
        <v>3.24</v>
      </c>
      <c r="W18" s="235">
        <v>40.200000000000003</v>
      </c>
      <c r="X18" s="199">
        <v>1.0139499999999999</v>
      </c>
      <c r="Y18" s="200">
        <v>6.6900000000000001E-2</v>
      </c>
      <c r="Z18" s="200">
        <v>1.0844</v>
      </c>
      <c r="AA18" s="201">
        <v>1.0139499999999999</v>
      </c>
    </row>
    <row r="19" spans="9:27" ht="18.600000000000001" thickBot="1">
      <c r="I19" s="47"/>
      <c r="J19" s="18"/>
      <c r="K19" s="68"/>
      <c r="L19" s="68"/>
      <c r="M19" s="68"/>
      <c r="N19" s="68"/>
      <c r="O19" s="68"/>
      <c r="U19" s="255"/>
      <c r="V19" s="198"/>
      <c r="W19" s="256" t="s">
        <v>53</v>
      </c>
      <c r="X19" s="194" t="s">
        <v>54</v>
      </c>
      <c r="Y19" s="195" t="s">
        <v>31</v>
      </c>
      <c r="Z19" s="195" t="s">
        <v>55</v>
      </c>
      <c r="AA19" s="196" t="s">
        <v>56</v>
      </c>
    </row>
    <row r="20" spans="9:27">
      <c r="I20" s="47"/>
      <c r="J20" s="18"/>
      <c r="K20" s="68"/>
      <c r="L20" s="68"/>
      <c r="M20" s="68"/>
      <c r="N20" s="68"/>
      <c r="O20" s="68"/>
    </row>
    <row r="21" spans="9:27">
      <c r="I21" s="47"/>
      <c r="J21" s="18"/>
      <c r="K21" s="68"/>
      <c r="L21" s="68"/>
      <c r="M21" s="68"/>
      <c r="N21" s="68"/>
      <c r="O21" s="68"/>
    </row>
    <row r="22" spans="9:27">
      <c r="I22" s="47"/>
      <c r="J22" s="18"/>
      <c r="K22" s="68"/>
      <c r="L22" s="68"/>
      <c r="M22" s="68"/>
      <c r="N22" s="68"/>
      <c r="O22" s="68"/>
    </row>
    <row r="23" spans="9:27">
      <c r="I23" s="47"/>
      <c r="J23" s="18"/>
      <c r="K23" s="68"/>
      <c r="L23" s="68"/>
      <c r="M23" s="68"/>
      <c r="N23" s="68"/>
      <c r="O23" s="68"/>
    </row>
    <row r="24" spans="9:27">
      <c r="I24" s="47"/>
      <c r="J24" s="18"/>
      <c r="K24" s="68"/>
      <c r="L24" s="68"/>
      <c r="M24" s="68"/>
      <c r="N24" s="68"/>
      <c r="O24" s="68"/>
    </row>
    <row r="25" spans="9:27">
      <c r="I25" s="47"/>
      <c r="J25" s="18"/>
      <c r="K25" s="101"/>
      <c r="L25" s="101"/>
      <c r="M25" s="101"/>
      <c r="N25" s="100"/>
      <c r="O25" s="101"/>
    </row>
  </sheetData>
  <sheetProtection algorithmName="SHA-512" hashValue="g/OywRvF6ZuOPY2j9NlFE1pSuhECfqArNufnwS/Bu9KLp38Ogs8lJpgmY3lK/UAruALixQDiFwrAPD1cAaPolg==" saltValue="1SqAyArFqc/X+2lKqGqryg==" spinCount="100000" sheet="1" objects="1" scenarios="1"/>
  <mergeCells count="1">
    <mergeCell ref="R1:U1"/>
  </mergeCells>
  <phoneticPr fontId="1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BBD81-DE18-4420-B627-15B27A208ABF}">
  <dimension ref="B1:M35"/>
  <sheetViews>
    <sheetView workbookViewId="0">
      <selection activeCell="M4" sqref="M4"/>
    </sheetView>
  </sheetViews>
  <sheetFormatPr defaultRowHeight="18"/>
  <cols>
    <col min="2" max="13" width="8.69921875" customWidth="1"/>
  </cols>
  <sheetData>
    <row r="1" spans="2:13" ht="18" customHeight="1">
      <c r="C1" s="108" t="s">
        <v>57</v>
      </c>
    </row>
    <row r="2" spans="2:13" ht="18" customHeight="1">
      <c r="C2" s="108"/>
    </row>
    <row r="3" spans="2:13" ht="18" customHeight="1" thickBot="1">
      <c r="B3" s="108" t="s">
        <v>41</v>
      </c>
      <c r="C3" s="106"/>
      <c r="D3" s="106"/>
      <c r="E3" s="106"/>
      <c r="F3" s="106"/>
      <c r="G3" s="106"/>
      <c r="H3" s="107"/>
    </row>
    <row r="4" spans="2:13" ht="18" customHeight="1" thickBot="1">
      <c r="C4" s="128" t="s">
        <v>32</v>
      </c>
      <c r="D4" s="129" t="s">
        <v>29</v>
      </c>
      <c r="E4" s="129" t="s">
        <v>30</v>
      </c>
      <c r="F4" s="129" t="s">
        <v>31</v>
      </c>
      <c r="G4" s="130" t="s">
        <v>6</v>
      </c>
      <c r="H4" s="130" t="s">
        <v>28</v>
      </c>
      <c r="I4" s="131" t="s">
        <v>36</v>
      </c>
    </row>
    <row r="5" spans="2:13" ht="18" customHeight="1" thickTop="1" thickBot="1">
      <c r="C5" s="127">
        <f>設定部!C4</f>
        <v>1</v>
      </c>
      <c r="D5" s="123">
        <f>設定部!D4</f>
        <v>0.67837000000000003</v>
      </c>
      <c r="E5" s="123">
        <f>設定部!E4</f>
        <v>0.29909000000000002</v>
      </c>
      <c r="F5" s="123">
        <f>設定部!F4</f>
        <v>0.80837000000000003</v>
      </c>
      <c r="G5" s="124">
        <f>設定部!G4</f>
        <v>0.67837000000000003</v>
      </c>
      <c r="H5" s="125">
        <f>設定部!H4</f>
        <v>1</v>
      </c>
      <c r="I5" s="132">
        <f>設定部!I4</f>
        <v>0</v>
      </c>
    </row>
    <row r="6" spans="2:13" ht="9" customHeight="1"/>
    <row r="7" spans="2:13" ht="18" customHeight="1" thickBot="1">
      <c r="B7" s="135" t="s">
        <v>40</v>
      </c>
      <c r="C7" s="134"/>
      <c r="D7" s="134"/>
      <c r="E7" s="134"/>
      <c r="F7" s="134"/>
      <c r="G7" s="134"/>
    </row>
    <row r="8" spans="2:13" ht="18" customHeight="1">
      <c r="B8" s="136" t="s">
        <v>21</v>
      </c>
      <c r="C8" s="137" t="s">
        <v>22</v>
      </c>
      <c r="D8" s="138" t="s">
        <v>33</v>
      </c>
      <c r="E8" s="138" t="s">
        <v>30</v>
      </c>
      <c r="F8" s="139" t="s">
        <v>23</v>
      </c>
      <c r="G8" s="139" t="s">
        <v>6</v>
      </c>
      <c r="H8" s="140" t="s">
        <v>28</v>
      </c>
    </row>
    <row r="9" spans="2:13" ht="18" customHeight="1" thickBot="1">
      <c r="B9" s="141" t="s">
        <v>24</v>
      </c>
      <c r="C9" s="142" t="s">
        <v>25</v>
      </c>
      <c r="D9" s="143" t="s">
        <v>27</v>
      </c>
      <c r="E9" s="143" t="s">
        <v>27</v>
      </c>
      <c r="F9" s="144" t="s">
        <v>26</v>
      </c>
      <c r="G9" s="144" t="s">
        <v>27</v>
      </c>
      <c r="H9" s="145" t="s">
        <v>34</v>
      </c>
    </row>
    <row r="10" spans="2:13" ht="18" customHeight="1" thickTop="1" thickBot="1">
      <c r="B10" s="126">
        <f>設定部!B9</f>
        <v>100</v>
      </c>
      <c r="C10" s="125">
        <f>設定部!C9</f>
        <v>50</v>
      </c>
      <c r="D10" s="146">
        <f>設定部!D9</f>
        <v>53.982969372624517</v>
      </c>
      <c r="E10" s="146">
        <f>設定部!E9</f>
        <v>23.80082596467749</v>
      </c>
      <c r="F10" s="146">
        <f>設定部!F9</f>
        <v>25.731216269439088</v>
      </c>
      <c r="G10" s="146">
        <f>設定部!G9</f>
        <v>53.982969372624517</v>
      </c>
      <c r="H10" s="147">
        <f>設定部!H9</f>
        <v>50</v>
      </c>
    </row>
    <row r="11" spans="2:13" ht="7.2" customHeight="1">
      <c r="B11" s="167"/>
      <c r="C11" s="168"/>
      <c r="D11" s="169"/>
      <c r="E11" s="169"/>
      <c r="F11" s="169"/>
      <c r="G11" s="169"/>
      <c r="H11" s="170"/>
    </row>
    <row r="12" spans="2:13" ht="18" customHeight="1">
      <c r="B12" s="150" t="s">
        <v>46</v>
      </c>
    </row>
    <row r="13" spans="2:13" ht="18" customHeight="1" thickBot="1">
      <c r="B13" s="108" t="s">
        <v>45</v>
      </c>
      <c r="C13" s="106"/>
      <c r="D13" s="106"/>
      <c r="E13" s="106"/>
      <c r="F13" s="106"/>
      <c r="G13" s="106"/>
      <c r="H13" s="107"/>
    </row>
    <row r="14" spans="2:13" ht="18" customHeight="1" thickBot="1">
      <c r="C14" s="128" t="s">
        <v>32</v>
      </c>
      <c r="D14" s="129" t="s">
        <v>29</v>
      </c>
      <c r="E14" s="129" t="s">
        <v>30</v>
      </c>
      <c r="F14" s="129" t="s">
        <v>31</v>
      </c>
      <c r="G14" s="130" t="s">
        <v>6</v>
      </c>
      <c r="H14" s="130" t="s">
        <v>28</v>
      </c>
      <c r="I14" s="131" t="s">
        <v>36</v>
      </c>
      <c r="J14" s="107"/>
      <c r="K14" s="107"/>
      <c r="L14" s="107"/>
      <c r="M14" s="107"/>
    </row>
    <row r="15" spans="2:13" ht="18" customHeight="1" thickTop="1" thickBot="1">
      <c r="C15" s="127">
        <v>1</v>
      </c>
      <c r="D15" s="123">
        <f>(D20*2*PI())/($B$20*$C$20*10^-1)</f>
        <v>0.70371675440411363</v>
      </c>
      <c r="E15" s="123">
        <f>(E20*2*PI())/($B$20*$C$20*10^-1)</f>
        <v>0.27646015351590175</v>
      </c>
      <c r="F15" s="123">
        <f>10^6/(2*PI()*$B$20*$C$20*F20)</f>
        <v>0.81617919534305305</v>
      </c>
      <c r="G15" s="124">
        <f>(G20*2*PI())/($B$20*$C$20*10^-1)</f>
        <v>0.70371675440411363</v>
      </c>
      <c r="H15" s="125">
        <v>1</v>
      </c>
      <c r="I15" s="132">
        <f>20*LOG(2*H15/(1+H15))</f>
        <v>0</v>
      </c>
      <c r="J15" s="107"/>
      <c r="K15" s="107"/>
      <c r="L15" s="107"/>
      <c r="M15" s="107"/>
    </row>
    <row r="16" spans="2:13" ht="7.2" customHeight="1">
      <c r="B16" s="133"/>
      <c r="C16" s="134"/>
      <c r="D16" s="134"/>
      <c r="E16" s="134"/>
      <c r="F16" s="134"/>
      <c r="G16" s="134"/>
      <c r="J16" s="107"/>
      <c r="K16" s="107"/>
      <c r="L16" s="107"/>
      <c r="M16" s="107"/>
    </row>
    <row r="17" spans="2:13" ht="18" customHeight="1" thickBot="1">
      <c r="B17" s="166" t="s">
        <v>47</v>
      </c>
      <c r="C17" s="134"/>
      <c r="D17" s="134"/>
      <c r="E17" s="134"/>
      <c r="F17" s="134"/>
      <c r="G17" s="134"/>
      <c r="J17" s="107"/>
      <c r="K17" s="107"/>
      <c r="L17" s="107"/>
      <c r="M17" s="107"/>
    </row>
    <row r="18" spans="2:13" ht="18" customHeight="1">
      <c r="B18" s="136" t="s">
        <v>21</v>
      </c>
      <c r="C18" s="137" t="s">
        <v>22</v>
      </c>
      <c r="D18" s="138" t="s">
        <v>33</v>
      </c>
      <c r="E18" s="138" t="s">
        <v>30</v>
      </c>
      <c r="F18" s="139" t="s">
        <v>23</v>
      </c>
      <c r="G18" s="139" t="s">
        <v>6</v>
      </c>
      <c r="H18" s="140" t="s">
        <v>28</v>
      </c>
      <c r="J18" s="107"/>
      <c r="K18" s="107"/>
      <c r="L18" s="107"/>
      <c r="M18" s="107"/>
    </row>
    <row r="19" spans="2:13" ht="18" customHeight="1" thickBot="1">
      <c r="B19" s="141" t="s">
        <v>24</v>
      </c>
      <c r="C19" s="142" t="s">
        <v>25</v>
      </c>
      <c r="D19" s="143" t="s">
        <v>27</v>
      </c>
      <c r="E19" s="143" t="s">
        <v>27</v>
      </c>
      <c r="F19" s="144" t="s">
        <v>26</v>
      </c>
      <c r="G19" s="144" t="s">
        <v>27</v>
      </c>
      <c r="H19" s="145" t="s">
        <v>34</v>
      </c>
      <c r="J19" s="107"/>
      <c r="K19" s="107"/>
      <c r="L19" s="107"/>
      <c r="M19" s="107"/>
    </row>
    <row r="20" spans="2:13" ht="18" customHeight="1" thickTop="1" thickBot="1">
      <c r="B20" s="172">
        <f>設定部!B9</f>
        <v>100</v>
      </c>
      <c r="C20" s="173">
        <f>設定部!C9</f>
        <v>50</v>
      </c>
      <c r="D20" s="202">
        <v>56</v>
      </c>
      <c r="E20" s="202">
        <v>22</v>
      </c>
      <c r="F20" s="202">
        <v>39</v>
      </c>
      <c r="G20" s="202">
        <v>56</v>
      </c>
      <c r="H20" s="174">
        <f>設定部!H9</f>
        <v>50</v>
      </c>
      <c r="J20" s="107"/>
      <c r="K20" s="107"/>
      <c r="L20" s="107"/>
      <c r="M20" s="107"/>
    </row>
    <row r="21" spans="2:13" ht="18" customHeight="1">
      <c r="D21" s="148"/>
      <c r="E21" s="148"/>
      <c r="F21" s="171"/>
      <c r="G21" s="148"/>
      <c r="J21" s="107"/>
      <c r="K21" s="107"/>
      <c r="L21" s="107"/>
      <c r="M21" s="107"/>
    </row>
    <row r="22" spans="2:13" ht="18" customHeight="1" thickBot="1">
      <c r="B22" s="150" t="s">
        <v>43</v>
      </c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</row>
    <row r="23" spans="2:13" ht="18" customHeight="1" thickBot="1">
      <c r="B23" s="151">
        <v>1</v>
      </c>
      <c r="C23" s="152">
        <v>1.2</v>
      </c>
      <c r="D23" s="152">
        <v>1.5</v>
      </c>
      <c r="E23" s="152">
        <v>1.8</v>
      </c>
      <c r="F23" s="152">
        <v>2.2000000000000002</v>
      </c>
      <c r="G23" s="152">
        <v>2.7</v>
      </c>
      <c r="H23" s="152">
        <v>3.3</v>
      </c>
      <c r="I23" s="152">
        <v>3.9</v>
      </c>
      <c r="J23" s="152">
        <v>4.7</v>
      </c>
      <c r="K23" s="152">
        <v>5.6</v>
      </c>
      <c r="L23" s="152">
        <v>6.8</v>
      </c>
      <c r="M23" s="153">
        <v>8.1999999999999993</v>
      </c>
    </row>
    <row r="24" spans="2:13" ht="6.6" customHeight="1"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</row>
    <row r="25" spans="2:13" ht="18" customHeight="1" thickBot="1">
      <c r="B25" s="149" t="s">
        <v>44</v>
      </c>
      <c r="I25" s="97"/>
      <c r="J25" s="97"/>
      <c r="K25" s="98"/>
      <c r="L25" s="98"/>
      <c r="M25" s="98"/>
    </row>
    <row r="26" spans="2:13" ht="18" customHeight="1">
      <c r="B26" s="154">
        <v>1</v>
      </c>
      <c r="C26" s="155">
        <v>1.1000000000000001</v>
      </c>
      <c r="D26" s="155">
        <v>1.2</v>
      </c>
      <c r="E26" s="155">
        <v>1.3</v>
      </c>
      <c r="F26" s="155">
        <v>1.5</v>
      </c>
      <c r="G26" s="155">
        <v>1.6</v>
      </c>
      <c r="H26" s="155">
        <v>1.8</v>
      </c>
      <c r="I26" s="155">
        <v>2</v>
      </c>
      <c r="J26" s="155">
        <v>2.2000000000000002</v>
      </c>
      <c r="K26" s="155">
        <v>2.4</v>
      </c>
      <c r="L26" s="155">
        <v>2.7</v>
      </c>
      <c r="M26" s="156">
        <v>3</v>
      </c>
    </row>
    <row r="27" spans="2:13" ht="6" customHeight="1">
      <c r="B27" s="157"/>
      <c r="C27" s="158"/>
      <c r="D27" s="158"/>
      <c r="E27" s="158"/>
      <c r="F27" s="158"/>
      <c r="G27" s="158"/>
      <c r="H27" s="158"/>
      <c r="I27" s="159"/>
      <c r="J27" s="160"/>
      <c r="K27" s="161"/>
      <c r="L27" s="161"/>
      <c r="M27" s="162"/>
    </row>
    <row r="28" spans="2:13" ht="18" customHeight="1" thickBot="1">
      <c r="B28" s="163">
        <v>3.3</v>
      </c>
      <c r="C28" s="164">
        <v>3.6</v>
      </c>
      <c r="D28" s="164">
        <v>3.9</v>
      </c>
      <c r="E28" s="164">
        <v>4.3</v>
      </c>
      <c r="F28" s="164">
        <v>4.7</v>
      </c>
      <c r="G28" s="164">
        <v>5.0999999999999996</v>
      </c>
      <c r="H28" s="164">
        <v>5.6</v>
      </c>
      <c r="I28" s="164">
        <v>6.2</v>
      </c>
      <c r="J28" s="164">
        <v>6.8</v>
      </c>
      <c r="K28" s="164">
        <v>7.5</v>
      </c>
      <c r="L28" s="164">
        <v>8.1999999999999993</v>
      </c>
      <c r="M28" s="165">
        <v>9.1</v>
      </c>
    </row>
    <row r="29" spans="2:13" ht="18" customHeight="1">
      <c r="I29" s="47"/>
      <c r="J29" s="18"/>
      <c r="K29" s="68"/>
      <c r="L29" s="68"/>
      <c r="M29" s="68"/>
    </row>
    <row r="30" spans="2:13">
      <c r="I30" s="47"/>
      <c r="J30" s="18"/>
      <c r="K30" s="68"/>
      <c r="L30" s="68"/>
      <c r="M30" s="68"/>
    </row>
    <row r="31" spans="2:13">
      <c r="I31" s="47"/>
      <c r="J31" s="18"/>
      <c r="K31" s="68"/>
      <c r="L31" s="68"/>
      <c r="M31" s="68"/>
    </row>
    <row r="32" spans="2:13">
      <c r="I32" s="47"/>
      <c r="J32" s="18"/>
      <c r="K32" s="68"/>
      <c r="L32" s="68"/>
      <c r="M32" s="68"/>
    </row>
    <row r="33" spans="9:13">
      <c r="I33" s="47"/>
      <c r="J33" s="18"/>
      <c r="K33" s="68"/>
      <c r="L33" s="68"/>
      <c r="M33" s="68"/>
    </row>
    <row r="34" spans="9:13">
      <c r="I34" s="47"/>
      <c r="J34" s="18"/>
      <c r="K34" s="68"/>
      <c r="L34" s="68"/>
      <c r="M34" s="68"/>
    </row>
    <row r="35" spans="9:13">
      <c r="I35" s="47"/>
      <c r="J35" s="18"/>
      <c r="K35" s="101"/>
      <c r="L35" s="101"/>
      <c r="M35" s="101"/>
    </row>
  </sheetData>
  <sheetProtection algorithmName="SHA-512" hashValue="Onrk/pc5xTSDWuiMQ9RIno1w989K9lxEkwOwEdQsLXkwYLDMdBV0369EwyGp2MaiXGRYbT+oEWmmMClLp8zfnQ==" saltValue="xmnGVRTbWjLsQRhg/vq+Ug==" spinCount="100000" sheet="1" objects="1" scenarios="1"/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68662-6434-4F0E-8408-F6A8127519E4}">
  <dimension ref="A1:AX3509"/>
  <sheetViews>
    <sheetView tabSelected="1" zoomScaleNormal="100" zoomScaleSheetLayoutView="110" workbookViewId="0">
      <selection activeCell="X3" sqref="X3"/>
    </sheetView>
  </sheetViews>
  <sheetFormatPr defaultRowHeight="18"/>
  <cols>
    <col min="1" max="1" width="2.296875" customWidth="1"/>
    <col min="2" max="2" width="5.69921875" customWidth="1"/>
    <col min="3" max="3" width="2.19921875" customWidth="1"/>
    <col min="4" max="4" width="8.69921875" customWidth="1"/>
    <col min="5" max="7" width="6.59765625" customWidth="1"/>
    <col min="8" max="8" width="1" customWidth="1"/>
    <col min="9" max="9" width="9.09765625" customWidth="1"/>
    <col min="10" max="10" width="6.5" customWidth="1"/>
    <col min="11" max="12" width="6.59765625" customWidth="1"/>
    <col min="13" max="13" width="1.296875" customWidth="1"/>
    <col min="14" max="14" width="9.59765625" customWidth="1"/>
    <col min="15" max="17" width="6.59765625" customWidth="1"/>
    <col min="18" max="18" width="1.19921875" customWidth="1"/>
    <col min="19" max="19" width="9" customWidth="1"/>
    <col min="20" max="22" width="6.59765625" customWidth="1"/>
    <col min="23" max="23" width="1.19921875" customWidth="1"/>
    <col min="24" max="24" width="9.5" customWidth="1"/>
    <col min="25" max="27" width="6.59765625" customWidth="1"/>
    <col min="28" max="28" width="1.59765625" customWidth="1"/>
    <col min="29" max="31" width="8.59765625" customWidth="1"/>
    <col min="32" max="32" width="8.5" customWidth="1"/>
    <col min="33" max="33" width="1.3984375" customWidth="1"/>
    <col min="34" max="34" width="9.5" customWidth="1"/>
    <col min="35" max="37" width="6.59765625" customWidth="1"/>
    <col min="38" max="38" width="1.296875" customWidth="1"/>
    <col min="39" max="39" width="10.3984375" customWidth="1"/>
    <col min="40" max="40" width="1.3984375" customWidth="1"/>
    <col min="41" max="41" width="9.69921875" customWidth="1"/>
    <col min="42" max="42" width="2.69921875" customWidth="1"/>
    <col min="43" max="43" width="10.296875" bestFit="1" customWidth="1"/>
    <col min="44" max="44" width="8.59765625" customWidth="1"/>
    <col min="46" max="46" width="7.69921875" customWidth="1"/>
  </cols>
  <sheetData>
    <row r="1" spans="1:50" ht="18.600000000000001" customHeight="1">
      <c r="F1" s="1" t="s">
        <v>35</v>
      </c>
      <c r="N1" s="277"/>
      <c r="O1" s="277"/>
      <c r="P1" s="277"/>
      <c r="Q1" s="277"/>
      <c r="AO1" s="2"/>
      <c r="AP1" s="2"/>
      <c r="AQ1" s="2"/>
      <c r="AR1" s="2"/>
      <c r="AS1" s="3"/>
      <c r="AT1" s="2"/>
      <c r="AU1" s="3"/>
      <c r="AV1" s="2"/>
      <c r="AW1" s="2"/>
    </row>
    <row r="2" spans="1:50" ht="18.600000000000001" customHeight="1" thickBot="1">
      <c r="J2" s="1"/>
      <c r="N2" s="4"/>
      <c r="O2" s="4"/>
      <c r="P2" s="4"/>
      <c r="Q2" s="4"/>
      <c r="AO2" s="5"/>
      <c r="AP2" s="5"/>
      <c r="AR2" s="2"/>
      <c r="AS2" s="2"/>
      <c r="AT2" s="2"/>
      <c r="AU2" s="3"/>
      <c r="AV2" s="2"/>
      <c r="AW2" s="3"/>
    </row>
    <row r="3" spans="1:50" ht="18" customHeight="1" thickBot="1">
      <c r="I3" s="8"/>
      <c r="J3" s="9"/>
      <c r="K3" s="8"/>
      <c r="L3" s="8"/>
      <c r="N3" s="10"/>
      <c r="O3" s="10"/>
      <c r="P3" s="10"/>
      <c r="Q3" s="10"/>
      <c r="AO3" s="3"/>
      <c r="AP3" s="3"/>
      <c r="AQ3" s="11" t="s">
        <v>1</v>
      </c>
      <c r="AR3" s="12" t="s">
        <v>2</v>
      </c>
      <c r="AS3" s="13" t="s">
        <v>3</v>
      </c>
      <c r="AT3" s="14" t="s">
        <v>4</v>
      </c>
      <c r="AU3" s="15" t="s">
        <v>5</v>
      </c>
      <c r="AV3" s="16" t="s">
        <v>6</v>
      </c>
      <c r="AW3" s="6"/>
    </row>
    <row r="4" spans="1:50" ht="18" customHeight="1" thickTop="1">
      <c r="I4" s="10"/>
      <c r="J4" s="103"/>
      <c r="K4" s="104"/>
      <c r="L4" s="104"/>
      <c r="AO4" s="3"/>
      <c r="AP4" s="3"/>
      <c r="AQ4" s="17">
        <v>1.4</v>
      </c>
      <c r="AR4" s="18">
        <v>9.1199999999999992</v>
      </c>
      <c r="AS4" s="19">
        <v>0.53263000000000005</v>
      </c>
      <c r="AT4" s="20">
        <v>0.72116999999999998</v>
      </c>
      <c r="AU4" s="21">
        <v>0.57450000000000001</v>
      </c>
      <c r="AV4" s="22">
        <v>0.53263000000000005</v>
      </c>
      <c r="AW4" s="6"/>
      <c r="AX4" s="7"/>
    </row>
    <row r="5" spans="1:50" ht="18" customHeight="1">
      <c r="E5" s="10"/>
      <c r="J5" s="10"/>
      <c r="K5" s="10"/>
      <c r="N5" s="277"/>
      <c r="O5" s="277"/>
      <c r="P5" s="277"/>
      <c r="Q5" s="277"/>
      <c r="T5" s="10"/>
      <c r="AO5" s="3"/>
      <c r="AP5" s="3"/>
      <c r="AQ5" s="24">
        <v>1.5</v>
      </c>
      <c r="AR5" s="25">
        <v>11.4</v>
      </c>
      <c r="AS5" s="19">
        <v>0.58421000000000001</v>
      </c>
      <c r="AT5" s="20">
        <v>0.54391</v>
      </c>
      <c r="AU5" s="26">
        <v>0.65522000000000002</v>
      </c>
      <c r="AV5" s="22">
        <v>0.58421000000000001</v>
      </c>
      <c r="AW5" s="6"/>
      <c r="AX5" s="7"/>
    </row>
    <row r="6" spans="1:50" ht="18" customHeight="1" thickBot="1">
      <c r="N6" s="10"/>
      <c r="O6" s="10"/>
      <c r="P6" s="10"/>
      <c r="Q6" s="10"/>
      <c r="AO6" s="3"/>
      <c r="AP6" s="3"/>
      <c r="AQ6" s="24">
        <v>1.6</v>
      </c>
      <c r="AR6" s="25">
        <v>13.49</v>
      </c>
      <c r="AS6" s="19">
        <v>0.62326000000000004</v>
      </c>
      <c r="AT6" s="20">
        <v>0.43208000000000002</v>
      </c>
      <c r="AU6" s="26">
        <v>0.71796000000000004</v>
      </c>
      <c r="AV6" s="22">
        <v>0.62326000000000004</v>
      </c>
      <c r="AW6" s="6"/>
      <c r="AX6" s="7"/>
    </row>
    <row r="7" spans="1:50" ht="18" customHeight="1" thickBot="1">
      <c r="E7" s="27" t="s">
        <v>3</v>
      </c>
      <c r="I7" s="10"/>
      <c r="J7" s="28" t="s">
        <v>4</v>
      </c>
      <c r="K7" s="29" t="s">
        <v>5</v>
      </c>
      <c r="L7" s="10"/>
      <c r="M7" s="10"/>
      <c r="N7" s="10"/>
      <c r="O7" s="10"/>
      <c r="P7" s="10"/>
      <c r="Q7" s="10"/>
      <c r="R7" s="10"/>
      <c r="S7" s="10"/>
      <c r="T7" s="30" t="s">
        <v>6</v>
      </c>
      <c r="U7" s="10"/>
      <c r="V7" s="10"/>
      <c r="W7" s="10"/>
      <c r="X7" s="10"/>
      <c r="Y7" s="10"/>
      <c r="Z7" s="10"/>
      <c r="AA7" s="10"/>
      <c r="AB7" s="10"/>
      <c r="AD7" s="30" t="s">
        <v>28</v>
      </c>
      <c r="AE7" s="31"/>
      <c r="AF7" s="31"/>
      <c r="AH7" s="31"/>
      <c r="AI7" s="31"/>
      <c r="AJ7" s="31"/>
      <c r="AK7" s="31"/>
      <c r="AO7" s="3"/>
      <c r="AP7" s="3"/>
      <c r="AQ7" s="24">
        <v>1.7</v>
      </c>
      <c r="AR7" s="25">
        <v>15.42</v>
      </c>
      <c r="AS7" s="19">
        <v>0.65383999999999998</v>
      </c>
      <c r="AT7" s="20">
        <v>0.35515000000000002</v>
      </c>
      <c r="AU7" s="26">
        <v>0.76788000000000001</v>
      </c>
      <c r="AV7" s="22">
        <v>0.65383999999999998</v>
      </c>
      <c r="AW7" s="6"/>
      <c r="AX7" s="7"/>
    </row>
    <row r="8" spans="1:50" ht="18" customHeight="1" thickTop="1" thickBot="1">
      <c r="A8" s="31"/>
      <c r="B8" s="31"/>
      <c r="C8" s="31"/>
      <c r="D8" s="31"/>
      <c r="E8" s="32">
        <f>設定部!D4</f>
        <v>0.67837000000000003</v>
      </c>
      <c r="F8" s="31"/>
      <c r="G8" s="31"/>
      <c r="H8" s="31"/>
      <c r="I8" s="31"/>
      <c r="J8" s="102">
        <f>設定部!E4</f>
        <v>0.29909000000000002</v>
      </c>
      <c r="K8" s="33">
        <f>設定部!F4</f>
        <v>0.80837000000000003</v>
      </c>
      <c r="L8" s="31"/>
      <c r="M8" s="31"/>
      <c r="N8" s="31"/>
      <c r="O8" s="31"/>
      <c r="P8" s="31"/>
      <c r="Q8" s="31"/>
      <c r="R8" s="31"/>
      <c r="S8" s="31"/>
      <c r="T8" s="32">
        <f>設定部!G4</f>
        <v>0.67837000000000003</v>
      </c>
      <c r="U8" s="31"/>
      <c r="V8" s="31"/>
      <c r="W8" s="31"/>
      <c r="X8" s="31"/>
      <c r="Y8" s="31"/>
      <c r="Z8" s="31"/>
      <c r="AA8" s="31"/>
      <c r="AB8" s="31"/>
      <c r="AD8" s="32">
        <f>設定部!H4</f>
        <v>1</v>
      </c>
      <c r="AE8" s="31"/>
      <c r="AF8" s="31"/>
      <c r="AG8" s="31"/>
      <c r="AH8" s="31"/>
      <c r="AI8" s="31"/>
      <c r="AJ8" s="31"/>
      <c r="AK8" s="31"/>
      <c r="AO8" s="3"/>
      <c r="AP8" s="3"/>
      <c r="AQ8" s="34">
        <v>1.8</v>
      </c>
      <c r="AR8" s="35">
        <v>17.2</v>
      </c>
      <c r="AS8" s="36">
        <v>0.67837000000000003</v>
      </c>
      <c r="AT8" s="37">
        <v>0.29909000000000002</v>
      </c>
      <c r="AU8" s="38">
        <v>0.80837000000000003</v>
      </c>
      <c r="AV8" s="39">
        <v>0.67837000000000003</v>
      </c>
      <c r="AW8" s="6"/>
      <c r="AX8" s="7"/>
    </row>
    <row r="9" spans="1:50" ht="18" customHeight="1">
      <c r="AO9" s="3"/>
      <c r="AP9" s="3"/>
      <c r="AQ9" s="24">
        <v>1.9</v>
      </c>
      <c r="AR9" s="25">
        <v>18.86</v>
      </c>
      <c r="AS9" s="19">
        <v>0.69843999999999995</v>
      </c>
      <c r="AT9" s="20">
        <v>0.25651000000000002</v>
      </c>
      <c r="AU9" s="26">
        <v>0.84174000000000004</v>
      </c>
      <c r="AV9" s="22">
        <v>0.69843999999999995</v>
      </c>
      <c r="AW9" s="6"/>
      <c r="AX9" s="7"/>
    </row>
    <row r="10" spans="1:50" ht="18" customHeight="1">
      <c r="AO10" s="3"/>
      <c r="AP10" s="3"/>
      <c r="AQ10" s="24">
        <v>2</v>
      </c>
      <c r="AR10" s="25">
        <v>20.399999999999999</v>
      </c>
      <c r="AS10" s="19">
        <v>0.71511000000000002</v>
      </c>
      <c r="AT10" s="20">
        <v>0.22314999999999999</v>
      </c>
      <c r="AU10" s="26">
        <v>0.86960000000000004</v>
      </c>
      <c r="AV10" s="22">
        <v>0.71511000000000002</v>
      </c>
      <c r="AW10" s="6"/>
      <c r="AX10" s="7"/>
    </row>
    <row r="11" spans="1:50" ht="18" customHeight="1" thickBot="1">
      <c r="AO11" s="3"/>
      <c r="AP11" s="3"/>
      <c r="AQ11" s="40">
        <v>2.1</v>
      </c>
      <c r="AR11" s="41">
        <v>21.85</v>
      </c>
      <c r="AS11" s="42">
        <v>0.72912999999999994</v>
      </c>
      <c r="AT11" s="43">
        <v>0.22314999999999999</v>
      </c>
      <c r="AU11" s="44">
        <v>0.86960000000000004</v>
      </c>
      <c r="AV11" s="45">
        <v>0.72912999999999994</v>
      </c>
      <c r="AW11" s="6"/>
      <c r="AX11" s="7"/>
    </row>
    <row r="12" spans="1:50" ht="18" customHeight="1" thickBot="1">
      <c r="AQ12" s="47"/>
      <c r="AR12" s="18"/>
      <c r="AS12" s="48" t="s">
        <v>7</v>
      </c>
      <c r="AT12" s="49" t="s">
        <v>5</v>
      </c>
      <c r="AU12" s="50" t="s">
        <v>4</v>
      </c>
      <c r="AV12" s="51" t="s">
        <v>8</v>
      </c>
      <c r="AW12" s="6"/>
    </row>
    <row r="13" spans="1:50" ht="18.600000000000001" customHeight="1"/>
    <row r="15" spans="1:50" ht="18" customHeight="1" thickBot="1">
      <c r="B15" s="52"/>
      <c r="D15" s="10" t="s">
        <v>63</v>
      </c>
      <c r="E15" s="10"/>
      <c r="F15" s="10"/>
      <c r="G15" s="10"/>
      <c r="H15" s="10"/>
      <c r="I15" s="10" t="s">
        <v>64</v>
      </c>
      <c r="J15" s="10"/>
      <c r="K15" s="10"/>
      <c r="L15" s="10"/>
      <c r="M15" s="55"/>
      <c r="N15" s="55"/>
      <c r="O15" s="54" t="s">
        <v>65</v>
      </c>
      <c r="P15" s="55"/>
      <c r="Q15" s="55"/>
      <c r="R15" s="55"/>
      <c r="S15" s="10"/>
      <c r="T15" s="10" t="s">
        <v>66</v>
      </c>
      <c r="U15" s="55"/>
      <c r="V15" s="55"/>
      <c r="W15" s="55"/>
      <c r="X15" s="55"/>
      <c r="Y15" s="54" t="s">
        <v>67</v>
      </c>
      <c r="Z15" s="55"/>
      <c r="AA15" s="55"/>
      <c r="AB15" s="55"/>
      <c r="AC15" s="54" t="s">
        <v>68</v>
      </c>
      <c r="AD15" s="10"/>
      <c r="AE15" s="10"/>
      <c r="AF15" s="10"/>
      <c r="AG15" s="10"/>
      <c r="AH15" s="55"/>
      <c r="AI15" s="54" t="s">
        <v>69</v>
      </c>
      <c r="AJ15" s="55"/>
      <c r="AK15" s="55"/>
    </row>
    <row r="16" spans="1:50" ht="20.399999999999999" thickBot="1">
      <c r="B16" s="56" t="s">
        <v>9</v>
      </c>
      <c r="D16" s="273" t="s">
        <v>70</v>
      </c>
      <c r="E16" s="274"/>
      <c r="F16" s="275" t="s">
        <v>71</v>
      </c>
      <c r="G16" s="276"/>
      <c r="H16" s="263"/>
      <c r="I16" s="273" t="s">
        <v>72</v>
      </c>
      <c r="J16" s="274"/>
      <c r="K16" s="275" t="s">
        <v>73</v>
      </c>
      <c r="L16" s="276"/>
      <c r="M16" s="55"/>
      <c r="N16" s="269" t="s">
        <v>74</v>
      </c>
      <c r="O16" s="270"/>
      <c r="P16" s="271" t="s">
        <v>75</v>
      </c>
      <c r="Q16" s="272"/>
      <c r="R16" s="55"/>
      <c r="S16" s="273" t="s">
        <v>76</v>
      </c>
      <c r="T16" s="274"/>
      <c r="U16" s="275" t="s">
        <v>77</v>
      </c>
      <c r="V16" s="276"/>
      <c r="W16" s="10"/>
      <c r="X16" s="269" t="s">
        <v>78</v>
      </c>
      <c r="Y16" s="270"/>
      <c r="Z16" s="271" t="s">
        <v>79</v>
      </c>
      <c r="AA16" s="272"/>
      <c r="AB16" s="10"/>
      <c r="AC16" s="273" t="s">
        <v>80</v>
      </c>
      <c r="AD16" s="274"/>
      <c r="AE16" s="275" t="s">
        <v>81</v>
      </c>
      <c r="AF16" s="276"/>
      <c r="AG16" s="10"/>
      <c r="AH16" s="269" t="s">
        <v>82</v>
      </c>
      <c r="AI16" s="270"/>
      <c r="AJ16" s="271" t="s">
        <v>83</v>
      </c>
      <c r="AK16" s="272"/>
      <c r="AM16" s="57" t="s">
        <v>10</v>
      </c>
      <c r="AO16" s="109" t="s">
        <v>37</v>
      </c>
      <c r="AP16" s="4"/>
    </row>
    <row r="17" spans="2:49" ht="19.2" thickTop="1" thickBot="1">
      <c r="B17" s="58">
        <v>1</v>
      </c>
      <c r="D17" s="59">
        <v>1</v>
      </c>
      <c r="E17" s="60">
        <v>0</v>
      </c>
      <c r="F17" s="61">
        <v>0</v>
      </c>
      <c r="G17" s="62">
        <f>$E$8*$B17</f>
        <v>0.67837000000000003</v>
      </c>
      <c r="I17" s="59">
        <v>1</v>
      </c>
      <c r="J17" s="63">
        <v>0</v>
      </c>
      <c r="K17" s="61">
        <v>0</v>
      </c>
      <c r="L17" s="62">
        <v>0</v>
      </c>
      <c r="N17" s="59">
        <f>D17*I17+F17*I20-E17*J17-G17*J20</f>
        <v>0.2767658226573112</v>
      </c>
      <c r="O17" s="63">
        <f>(D17*J17+E17*I17+F17*J20+G17*I20)</f>
        <v>0</v>
      </c>
      <c r="P17" s="61">
        <f>D17*K17+F17*K20-E17*L17-G17*L20</f>
        <v>0</v>
      </c>
      <c r="Q17" s="62">
        <f>(D17*L17+E17*K17+F17*L20+G17*K20)</f>
        <v>0.67837000000000003</v>
      </c>
      <c r="S17" s="59">
        <v>1</v>
      </c>
      <c r="T17" s="60">
        <v>0</v>
      </c>
      <c r="U17" s="61">
        <v>0</v>
      </c>
      <c r="V17" s="62">
        <f>$T$8*$B17</f>
        <v>0.67837000000000003</v>
      </c>
      <c r="X17" s="59">
        <f>N17*S17+P17*S20-O17*T17-Q17*T20</f>
        <v>0.2767658226573112</v>
      </c>
      <c r="Y17" s="63">
        <f>(N17*T17+O17*S17+P17*T20+Q17*S20)</f>
        <v>0</v>
      </c>
      <c r="Z17" s="61">
        <f>N17*U17+P17*U20-O17*V17-Q17*V20</f>
        <v>0</v>
      </c>
      <c r="AA17" s="62">
        <f>(N17*V17+O17*U17+P17*V20+Q17*U20)</f>
        <v>0.86611963111604018</v>
      </c>
      <c r="AB17" s="10"/>
      <c r="AC17" s="64">
        <v>1</v>
      </c>
      <c r="AD17" s="65">
        <v>0</v>
      </c>
      <c r="AE17" s="23">
        <v>0</v>
      </c>
      <c r="AF17" s="66">
        <v>0</v>
      </c>
      <c r="AH17" s="59">
        <f>X17*AC17+Z17*AC20-Y17*AD17-AA17*AD20</f>
        <v>0.2767658226573112</v>
      </c>
      <c r="AI17" s="63">
        <f>(X17*AD17+Y17*AC17+Z17*AD20+AA17*AC20)</f>
        <v>0.86611963111604018</v>
      </c>
      <c r="AJ17" s="61">
        <f>X17*AE17+Z17*AE20-Y17*AF17-AA17*AF20</f>
        <v>0</v>
      </c>
      <c r="AK17" s="62">
        <f>(X17*AF17+Y17*AE17+Z17*AF20+AA17*AE20)</f>
        <v>0.86611963111604018</v>
      </c>
      <c r="AM17" s="67">
        <f>20*LOG(((1+$AD$8)/$AD$8)/((AH17+AH20)^2+(AI17+AI20)^2)^0.5)</f>
        <v>-4.3220459062885005E-2</v>
      </c>
      <c r="AO17" s="110">
        <f>((AH17^2+AI17^2)^0.5)/((AH20^2+AI20^2)^0.5)</f>
        <v>0.8254986531347398</v>
      </c>
      <c r="AP17" s="4"/>
      <c r="AQ17" s="68"/>
      <c r="AR17" s="68"/>
      <c r="AS17" s="68"/>
      <c r="AT17" s="68"/>
    </row>
    <row r="18" spans="2:49" ht="6" customHeight="1" thickBot="1">
      <c r="D18" s="69"/>
      <c r="G18" s="70"/>
      <c r="I18" s="69"/>
      <c r="L18" s="70"/>
      <c r="N18" s="69"/>
      <c r="Q18" s="70"/>
      <c r="S18" s="69"/>
      <c r="V18" s="70"/>
      <c r="X18" s="69"/>
      <c r="AA18" s="70"/>
      <c r="AC18" s="64"/>
      <c r="AD18" s="23"/>
      <c r="AE18" s="23"/>
      <c r="AF18" s="71"/>
      <c r="AH18" s="69"/>
      <c r="AK18" s="70"/>
      <c r="AO18" s="111"/>
      <c r="AP18" s="111"/>
      <c r="AQ18" s="73"/>
      <c r="AR18" s="73"/>
      <c r="AS18" s="73"/>
      <c r="AT18" s="73"/>
      <c r="AU18" s="74"/>
    </row>
    <row r="19" spans="2:49" ht="18.600000000000001" thickBot="1">
      <c r="D19" s="265" t="s">
        <v>11</v>
      </c>
      <c r="E19" s="266"/>
      <c r="F19" s="267" t="s">
        <v>84</v>
      </c>
      <c r="G19" s="268"/>
      <c r="H19" s="263"/>
      <c r="I19" s="265" t="s">
        <v>85</v>
      </c>
      <c r="J19" s="266"/>
      <c r="K19" s="267" t="s">
        <v>86</v>
      </c>
      <c r="L19" s="268"/>
      <c r="N19" s="269" t="s">
        <v>12</v>
      </c>
      <c r="O19" s="270"/>
      <c r="P19" s="271" t="s">
        <v>13</v>
      </c>
      <c r="Q19" s="272"/>
      <c r="S19" s="265" t="s">
        <v>87</v>
      </c>
      <c r="T19" s="266"/>
      <c r="U19" s="267" t="s">
        <v>88</v>
      </c>
      <c r="V19" s="268"/>
      <c r="W19" s="10"/>
      <c r="X19" s="269" t="s">
        <v>89</v>
      </c>
      <c r="Y19" s="270"/>
      <c r="Z19" s="271" t="s">
        <v>90</v>
      </c>
      <c r="AA19" s="272"/>
      <c r="AB19" s="10"/>
      <c r="AC19" s="265" t="s">
        <v>14</v>
      </c>
      <c r="AD19" s="266"/>
      <c r="AE19" s="267" t="s">
        <v>15</v>
      </c>
      <c r="AF19" s="268"/>
      <c r="AG19" s="10"/>
      <c r="AH19" s="269" t="s">
        <v>91</v>
      </c>
      <c r="AI19" s="270"/>
      <c r="AJ19" s="271" t="s">
        <v>92</v>
      </c>
      <c r="AK19" s="272"/>
      <c r="AM19" s="76" t="s">
        <v>16</v>
      </c>
      <c r="AO19" s="112" t="s">
        <v>38</v>
      </c>
      <c r="AP19" s="111"/>
      <c r="AQ19" s="73"/>
      <c r="AR19" s="73"/>
      <c r="AS19" s="73"/>
      <c r="AT19" s="73"/>
      <c r="AU19" s="74"/>
    </row>
    <row r="20" spans="2:49" ht="19.2" thickTop="1" thickBot="1">
      <c r="D20" s="59">
        <v>0</v>
      </c>
      <c r="E20" s="63">
        <v>0</v>
      </c>
      <c r="F20" s="61">
        <v>1</v>
      </c>
      <c r="G20" s="62">
        <v>0</v>
      </c>
      <c r="I20" s="59">
        <v>0</v>
      </c>
      <c r="J20" s="63">
        <f>IF(0=(1-$J$8*$K$8*$B17^2),10^14,$B17*$K$8/(1-$J$8*$K$8*$B17^2))</f>
        <v>1.0661352614984283</v>
      </c>
      <c r="K20" s="61">
        <v>1</v>
      </c>
      <c r="L20" s="62">
        <v>0</v>
      </c>
      <c r="N20" s="59">
        <f>D20*I17+F20*I20-E20*J17-G20*J20</f>
        <v>0</v>
      </c>
      <c r="O20" s="63">
        <f>(D20*J17+E20*I17+F20*J20+G20*I20)</f>
        <v>1.0661352614984283</v>
      </c>
      <c r="P20" s="61">
        <f>D20*K17+F20*K20-E20*L17-G20*L20</f>
        <v>1</v>
      </c>
      <c r="Q20" s="62">
        <f>(D20*L17+E20*K17+F20*L20+G20*K20)</f>
        <v>0</v>
      </c>
      <c r="S20" s="59">
        <v>0</v>
      </c>
      <c r="T20" s="63">
        <v>0</v>
      </c>
      <c r="U20" s="61">
        <v>1</v>
      </c>
      <c r="V20" s="62">
        <v>0</v>
      </c>
      <c r="X20" s="59">
        <f>N20*S17+P20*S20-O20*T17-Q20*T20</f>
        <v>0</v>
      </c>
      <c r="Y20" s="63">
        <f>(N20*T17+O20*S17+P20*T20+Q20*S20)</f>
        <v>1.0661352614984283</v>
      </c>
      <c r="Z20" s="61">
        <f>N20*U17+P20*U20-O20*V17-Q20*V20</f>
        <v>0.2767658226573112</v>
      </c>
      <c r="AA20" s="62">
        <f>(N20*V17+O20*U17+P20*V20+Q20*U20)</f>
        <v>0</v>
      </c>
      <c r="AB20" s="10"/>
      <c r="AC20" s="46">
        <f>1/$AD$8</f>
        <v>1</v>
      </c>
      <c r="AD20" s="77">
        <v>0</v>
      </c>
      <c r="AE20" s="78">
        <v>1</v>
      </c>
      <c r="AF20" s="79">
        <v>0</v>
      </c>
      <c r="AH20" s="59">
        <f>X20*AC17+Z20*AC20-Y20*AD17-AA20*AD20</f>
        <v>0.2767658226573112</v>
      </c>
      <c r="AI20" s="63">
        <f>(X20*AD17+Y20*AC17+Z20*AD20+AA20*AC20)</f>
        <v>1.0661352614984283</v>
      </c>
      <c r="AJ20" s="61">
        <f>X20*AE17+Z20*AE20-Y20*AF17-AA20*AF20</f>
        <v>0.2767658226573112</v>
      </c>
      <c r="AK20" s="62">
        <f>(X20*AF17+Y20*AE17+Z20*AF20+AA20*AE20)</f>
        <v>0</v>
      </c>
      <c r="AM20" s="80">
        <f>(180/PI())*ATAN(-1*(AI17+AI20)/(AH17+AH20))</f>
        <v>-74.014619465392073</v>
      </c>
      <c r="AO20" s="113">
        <f>20*LOG(((1-(10^(AM17/20)^2)*(1-((1-AO17)/(1+AO17))^2))^0.5))</f>
        <v>-17.223979613663531</v>
      </c>
      <c r="AP20" s="111"/>
      <c r="AQ20" s="73"/>
      <c r="AR20" s="73"/>
      <c r="AS20" s="73"/>
      <c r="AT20" s="73"/>
      <c r="AU20" s="74"/>
    </row>
    <row r="21" spans="2:49">
      <c r="AO21" s="72"/>
      <c r="AP21" s="72"/>
      <c r="AQ21" s="73"/>
      <c r="AR21" s="73"/>
      <c r="AS21" s="73"/>
      <c r="AT21" s="73"/>
      <c r="AU21" s="74"/>
    </row>
    <row r="22" spans="2:49" ht="18.600000000000001" thickBot="1">
      <c r="D22" s="10" t="s">
        <v>63</v>
      </c>
      <c r="E22" s="10"/>
      <c r="F22" s="10"/>
      <c r="G22" s="10"/>
      <c r="H22" s="10"/>
      <c r="I22" s="10" t="s">
        <v>64</v>
      </c>
      <c r="J22" s="10"/>
      <c r="K22" s="10"/>
      <c r="L22" s="10"/>
      <c r="M22" s="55"/>
      <c r="N22" s="55"/>
      <c r="O22" s="54" t="s">
        <v>65</v>
      </c>
      <c r="P22" s="55"/>
      <c r="Q22" s="55"/>
      <c r="R22" s="55"/>
      <c r="S22" s="10"/>
      <c r="T22" s="10" t="s">
        <v>66</v>
      </c>
      <c r="U22" s="55"/>
      <c r="V22" s="55"/>
      <c r="W22" s="55"/>
      <c r="X22" s="55"/>
      <c r="Y22" s="54" t="s">
        <v>67</v>
      </c>
      <c r="Z22" s="55"/>
      <c r="AA22" s="55"/>
      <c r="AB22" s="55"/>
      <c r="AC22" s="54" t="s">
        <v>68</v>
      </c>
      <c r="AD22" s="10"/>
      <c r="AE22" s="10"/>
      <c r="AF22" s="10"/>
      <c r="AG22" s="10"/>
      <c r="AH22" s="55"/>
      <c r="AI22" s="54" t="s">
        <v>69</v>
      </c>
      <c r="AJ22" s="55"/>
      <c r="AK22" s="55"/>
    </row>
    <row r="23" spans="2:49" ht="20.399999999999999" thickBot="1">
      <c r="B23" s="52"/>
      <c r="D23" s="273" t="s">
        <v>70</v>
      </c>
      <c r="E23" s="274"/>
      <c r="F23" s="275" t="s">
        <v>71</v>
      </c>
      <c r="G23" s="276"/>
      <c r="H23" s="263"/>
      <c r="I23" s="273" t="s">
        <v>72</v>
      </c>
      <c r="J23" s="274"/>
      <c r="K23" s="275" t="s">
        <v>73</v>
      </c>
      <c r="L23" s="276"/>
      <c r="M23" s="55"/>
      <c r="N23" s="269" t="s">
        <v>74</v>
      </c>
      <c r="O23" s="270"/>
      <c r="P23" s="271" t="s">
        <v>75</v>
      </c>
      <c r="Q23" s="272"/>
      <c r="R23" s="55"/>
      <c r="S23" s="273" t="s">
        <v>76</v>
      </c>
      <c r="T23" s="274"/>
      <c r="U23" s="275" t="s">
        <v>77</v>
      </c>
      <c r="V23" s="276"/>
      <c r="W23" s="10"/>
      <c r="X23" s="269" t="s">
        <v>78</v>
      </c>
      <c r="Y23" s="270"/>
      <c r="Z23" s="271" t="s">
        <v>79</v>
      </c>
      <c r="AA23" s="272"/>
      <c r="AB23" s="10"/>
      <c r="AC23" s="273" t="s">
        <v>80</v>
      </c>
      <c r="AD23" s="274"/>
      <c r="AE23" s="275" t="s">
        <v>81</v>
      </c>
      <c r="AF23" s="276"/>
      <c r="AG23" s="10"/>
      <c r="AH23" s="269" t="s">
        <v>82</v>
      </c>
      <c r="AI23" s="270"/>
      <c r="AJ23" s="271" t="s">
        <v>83</v>
      </c>
      <c r="AK23" s="272"/>
      <c r="AM23" s="57" t="s">
        <v>10</v>
      </c>
      <c r="AO23" s="109" t="s">
        <v>37</v>
      </c>
      <c r="AP23" s="4"/>
      <c r="AR23" s="68"/>
      <c r="AS23" s="68"/>
      <c r="AT23" s="68"/>
    </row>
    <row r="24" spans="2:49" ht="19.2" thickTop="1" thickBot="1">
      <c r="B24" s="81">
        <v>1E-4</v>
      </c>
      <c r="D24" s="59">
        <v>1</v>
      </c>
      <c r="E24" s="60">
        <v>0</v>
      </c>
      <c r="F24" s="61">
        <v>0</v>
      </c>
      <c r="G24" s="62">
        <f>$E$8*$B24</f>
        <v>6.7837000000000008E-5</v>
      </c>
      <c r="I24" s="59">
        <v>1</v>
      </c>
      <c r="J24" s="63">
        <v>0</v>
      </c>
      <c r="K24" s="61">
        <v>0</v>
      </c>
      <c r="L24" s="62">
        <v>0</v>
      </c>
      <c r="N24" s="59">
        <f>D24*I24+F24*I27-E24*J24-G24*J27</f>
        <v>0.99999999451626043</v>
      </c>
      <c r="O24" s="63">
        <f>(D24*J24+E24*I24+F24*J27+G24*I27)</f>
        <v>0</v>
      </c>
      <c r="P24" s="61">
        <f>D24*K24+F24*K27-E24*L24-G24*L27</f>
        <v>0</v>
      </c>
      <c r="Q24" s="62">
        <f>(D24*L24+E24*K24+F24*L27+G24*K27)</f>
        <v>6.7837000000000008E-5</v>
      </c>
      <c r="S24" s="59">
        <v>1</v>
      </c>
      <c r="T24" s="60">
        <v>0</v>
      </c>
      <c r="U24" s="61">
        <v>0</v>
      </c>
      <c r="V24" s="62">
        <f>$T$8*$B24</f>
        <v>6.7837000000000008E-5</v>
      </c>
      <c r="X24" s="59">
        <f>N24*S24+P24*S27-O24*T24-Q24*T27</f>
        <v>0.99999999451626043</v>
      </c>
      <c r="Y24" s="63">
        <f>(N24*T24+O24*S24+P24*T27+Q24*S27)</f>
        <v>0</v>
      </c>
      <c r="Z24" s="61">
        <f>N24*U24+P24*U27-O24*V24-Q24*V27</f>
        <v>0</v>
      </c>
      <c r="AA24" s="62">
        <f>(N24*V24+O24*U24+P24*V27+Q24*U27)</f>
        <v>1.3567399962799957E-4</v>
      </c>
      <c r="AB24" s="10"/>
      <c r="AC24" s="64">
        <v>1</v>
      </c>
      <c r="AD24" s="65">
        <v>0</v>
      </c>
      <c r="AE24" s="23">
        <v>0</v>
      </c>
      <c r="AF24" s="66">
        <v>0</v>
      </c>
      <c r="AH24" s="59">
        <f>X24*AC24+Z24*AC27-Y24*AD24-AA24*AD27</f>
        <v>0.99999999451626043</v>
      </c>
      <c r="AI24" s="63">
        <f>(X24*AD24+Y24*AC24+Z24*AD27+AA24*AC27)</f>
        <v>1.3567399962799957E-4</v>
      </c>
      <c r="AJ24" s="61">
        <f>X24*AE24+Z24*AE27-Y24*AF24-AA24*AF27</f>
        <v>0</v>
      </c>
      <c r="AK24" s="62">
        <f>(X24*AF24+Y24*AE24+Z24*AF27+AA24*AE27)</f>
        <v>1.3567399962799957E-4</v>
      </c>
      <c r="AM24" s="67">
        <f>20*LOG(((1+$AD$8)/$AD$8)/((AH24+AH27)^2+(AI24+AI27)^2)^0.5)</f>
        <v>-3.2649138608484183E-9</v>
      </c>
      <c r="AO24" s="110">
        <f>((AH24^2+AI24^2)^0.5)/((AH27^2+AI27^2)^0.5)</f>
        <v>1.0000000059364067</v>
      </c>
      <c r="AP24" s="4"/>
      <c r="AQ24" s="68"/>
      <c r="AR24" s="68"/>
      <c r="AS24" s="68"/>
      <c r="AT24" s="68"/>
    </row>
    <row r="25" spans="2:49" ht="18.600000000000001" thickBot="1">
      <c r="D25" s="69"/>
      <c r="G25" s="70"/>
      <c r="I25" s="69"/>
      <c r="L25" s="70"/>
      <c r="N25" s="69"/>
      <c r="Q25" s="70"/>
      <c r="S25" s="69"/>
      <c r="V25" s="70"/>
      <c r="X25" s="69"/>
      <c r="AA25" s="70"/>
      <c r="AC25" s="64"/>
      <c r="AD25" s="23"/>
      <c r="AE25" s="23"/>
      <c r="AF25" s="71"/>
      <c r="AH25" s="69"/>
      <c r="AK25" s="70"/>
      <c r="AO25" s="111"/>
      <c r="AP25" s="111"/>
      <c r="AQ25" s="73"/>
      <c r="AR25" s="68"/>
      <c r="AS25" s="68"/>
      <c r="AT25" s="68"/>
    </row>
    <row r="26" spans="2:49" ht="18.600000000000001" thickBot="1">
      <c r="D26" s="265" t="s">
        <v>11</v>
      </c>
      <c r="E26" s="266"/>
      <c r="F26" s="267" t="s">
        <v>84</v>
      </c>
      <c r="G26" s="268"/>
      <c r="H26" s="263"/>
      <c r="I26" s="265" t="s">
        <v>85</v>
      </c>
      <c r="J26" s="266"/>
      <c r="K26" s="267" t="s">
        <v>86</v>
      </c>
      <c r="L26" s="268"/>
      <c r="N26" s="269" t="s">
        <v>12</v>
      </c>
      <c r="O26" s="270"/>
      <c r="P26" s="271" t="s">
        <v>13</v>
      </c>
      <c r="Q26" s="272"/>
      <c r="S26" s="265" t="s">
        <v>87</v>
      </c>
      <c r="T26" s="266"/>
      <c r="U26" s="267" t="s">
        <v>88</v>
      </c>
      <c r="V26" s="268"/>
      <c r="W26" s="10"/>
      <c r="X26" s="269" t="s">
        <v>89</v>
      </c>
      <c r="Y26" s="270"/>
      <c r="Z26" s="271" t="s">
        <v>90</v>
      </c>
      <c r="AA26" s="272"/>
      <c r="AB26" s="10"/>
      <c r="AC26" s="265" t="s">
        <v>14</v>
      </c>
      <c r="AD26" s="266"/>
      <c r="AE26" s="267" t="s">
        <v>15</v>
      </c>
      <c r="AF26" s="268"/>
      <c r="AG26" s="10"/>
      <c r="AH26" s="269" t="s">
        <v>91</v>
      </c>
      <c r="AI26" s="270"/>
      <c r="AJ26" s="271" t="s">
        <v>92</v>
      </c>
      <c r="AK26" s="272"/>
      <c r="AM26" s="76" t="s">
        <v>16</v>
      </c>
      <c r="AO26" s="112" t="s">
        <v>38</v>
      </c>
      <c r="AP26" s="111"/>
      <c r="AQ26" s="73"/>
      <c r="AR26" s="68"/>
      <c r="AS26" s="68"/>
      <c r="AT26" s="68"/>
    </row>
    <row r="27" spans="2:49" ht="19.2" thickTop="1" thickBot="1">
      <c r="D27" s="59">
        <v>0</v>
      </c>
      <c r="E27" s="63">
        <v>0</v>
      </c>
      <c r="F27" s="61">
        <v>1</v>
      </c>
      <c r="G27" s="62">
        <v>0</v>
      </c>
      <c r="I27" s="59">
        <v>0</v>
      </c>
      <c r="J27" s="63">
        <f>IF(0=(1-$J$8*$K$8*$B24^2),10^14,$B24*$K$8/(1-$J$8*$K$8*$B24^2))</f>
        <v>8.0837000195443988E-5</v>
      </c>
      <c r="K27" s="61">
        <v>1</v>
      </c>
      <c r="L27" s="62">
        <v>0</v>
      </c>
      <c r="N27" s="59">
        <f>D27*I24+F27*I27-E27*J24-G27*J27</f>
        <v>0</v>
      </c>
      <c r="O27" s="63">
        <f>(D27*J24+E27*I24+F27*J27+G27*I27)</f>
        <v>8.0837000195443988E-5</v>
      </c>
      <c r="P27" s="61">
        <f>D27*K24+F27*K27-E27*L24-G27*L27</f>
        <v>1</v>
      </c>
      <c r="Q27" s="62">
        <f>(D27*L24+E27*K24+F27*L27+G27*K27)</f>
        <v>0</v>
      </c>
      <c r="S27" s="59">
        <v>0</v>
      </c>
      <c r="T27" s="63">
        <v>0</v>
      </c>
      <c r="U27" s="61">
        <v>1</v>
      </c>
      <c r="V27" s="62">
        <v>0</v>
      </c>
      <c r="X27" s="59">
        <f>N27*S24+P27*S27-O27*T24-Q27*T27</f>
        <v>0</v>
      </c>
      <c r="Y27" s="63">
        <f>(N27*T24+O27*S24+P27*T27+Q27*S27)</f>
        <v>8.0837000195443988E-5</v>
      </c>
      <c r="Z27" s="61">
        <f>N27*U24+P27*U27-O27*V24-Q27*V27</f>
        <v>0.99999999451626043</v>
      </c>
      <c r="AA27" s="62">
        <f>(N27*V24+O27*U24+P27*V27+Q27*U27)</f>
        <v>0</v>
      </c>
      <c r="AB27" s="10"/>
      <c r="AC27" s="46">
        <f>1/$AD$8</f>
        <v>1</v>
      </c>
      <c r="AD27" s="77">
        <v>0</v>
      </c>
      <c r="AE27" s="78">
        <v>1</v>
      </c>
      <c r="AF27" s="79">
        <v>0</v>
      </c>
      <c r="AH27" s="59">
        <f>X27*AC24+Z27*AC27-Y27*AD24-AA27*AD27</f>
        <v>0.99999999451626043</v>
      </c>
      <c r="AI27" s="63">
        <f>(X27*AD24+Y27*AC24+Z27*AD27+AA27*AC27)</f>
        <v>8.0837000195443988E-5</v>
      </c>
      <c r="AJ27" s="61">
        <f>X27*AE24+Z27*AE27-Y27*AF24-AA27*AF27</f>
        <v>0.99999999451626043</v>
      </c>
      <c r="AK27" s="62">
        <f>(X27*AF24+Y27*AE24+Z27*AF27+AA27*AE27)</f>
        <v>0</v>
      </c>
      <c r="AM27" s="80">
        <f>(180/PI())*ATAN(-1*(AI24+AI27)/(AH24+AH27))</f>
        <v>-6.2025832638039832E-3</v>
      </c>
      <c r="AO27" s="113">
        <f>20*LOG(((1-(10^(AM24/20)^2)*(1-((1-AO24)/(1+AO24))^2))^0.5))</f>
        <v>-91.23912583734834</v>
      </c>
      <c r="AP27" s="111"/>
      <c r="AQ27" s="68"/>
      <c r="AR27" s="68"/>
      <c r="AS27" s="68"/>
      <c r="AT27" s="68"/>
    </row>
    <row r="29" spans="2:49" ht="18.600000000000001" customHeight="1" thickBot="1">
      <c r="D29" s="10" t="s">
        <v>63</v>
      </c>
      <c r="E29" s="10"/>
      <c r="F29" s="10"/>
      <c r="G29" s="10"/>
      <c r="H29" s="10"/>
      <c r="I29" s="10" t="s">
        <v>64</v>
      </c>
      <c r="J29" s="10"/>
      <c r="K29" s="10"/>
      <c r="L29" s="10"/>
      <c r="M29" s="55"/>
      <c r="N29" s="55"/>
      <c r="O29" s="54" t="s">
        <v>65</v>
      </c>
      <c r="P29" s="55"/>
      <c r="Q29" s="55"/>
      <c r="R29" s="55"/>
      <c r="S29" s="10"/>
      <c r="T29" s="10" t="s">
        <v>66</v>
      </c>
      <c r="U29" s="55"/>
      <c r="V29" s="55"/>
      <c r="W29" s="55"/>
      <c r="X29" s="55"/>
      <c r="Y29" s="54" t="s">
        <v>67</v>
      </c>
      <c r="Z29" s="55"/>
      <c r="AA29" s="55"/>
      <c r="AB29" s="55"/>
      <c r="AC29" s="54" t="s">
        <v>68</v>
      </c>
      <c r="AD29" s="10"/>
      <c r="AE29" s="10"/>
      <c r="AF29" s="10"/>
      <c r="AG29" s="10"/>
      <c r="AH29" s="55"/>
      <c r="AI29" s="54" t="s">
        <v>69</v>
      </c>
      <c r="AJ29" s="55"/>
      <c r="AK29" s="55"/>
    </row>
    <row r="30" spans="2:49" ht="18.600000000000001" customHeight="1" thickBot="1">
      <c r="B30" s="52"/>
      <c r="D30" s="273" t="s">
        <v>70</v>
      </c>
      <c r="E30" s="274"/>
      <c r="F30" s="275" t="s">
        <v>71</v>
      </c>
      <c r="G30" s="276"/>
      <c r="H30" s="263"/>
      <c r="I30" s="273" t="s">
        <v>72</v>
      </c>
      <c r="J30" s="274"/>
      <c r="K30" s="275" t="s">
        <v>73</v>
      </c>
      <c r="L30" s="276"/>
      <c r="M30" s="55"/>
      <c r="N30" s="269" t="s">
        <v>74</v>
      </c>
      <c r="O30" s="270"/>
      <c r="P30" s="271" t="s">
        <v>75</v>
      </c>
      <c r="Q30" s="272"/>
      <c r="R30" s="55"/>
      <c r="S30" s="273" t="s">
        <v>76</v>
      </c>
      <c r="T30" s="274"/>
      <c r="U30" s="275" t="s">
        <v>77</v>
      </c>
      <c r="V30" s="276"/>
      <c r="W30" s="10"/>
      <c r="X30" s="269" t="s">
        <v>78</v>
      </c>
      <c r="Y30" s="270"/>
      <c r="Z30" s="271" t="s">
        <v>79</v>
      </c>
      <c r="AA30" s="272"/>
      <c r="AB30" s="10"/>
      <c r="AC30" s="273" t="s">
        <v>80</v>
      </c>
      <c r="AD30" s="274"/>
      <c r="AE30" s="275" t="s">
        <v>81</v>
      </c>
      <c r="AF30" s="276"/>
      <c r="AG30" s="10"/>
      <c r="AH30" s="269" t="s">
        <v>82</v>
      </c>
      <c r="AI30" s="270"/>
      <c r="AJ30" s="271" t="s">
        <v>83</v>
      </c>
      <c r="AK30" s="272"/>
      <c r="AM30" s="57" t="s">
        <v>10</v>
      </c>
      <c r="AO30" s="109" t="s">
        <v>37</v>
      </c>
      <c r="AP30" s="4"/>
      <c r="AQ30" s="82" t="s">
        <v>42</v>
      </c>
      <c r="AR30" s="68"/>
      <c r="AS30" s="68"/>
      <c r="AT30" s="68"/>
    </row>
    <row r="31" spans="2:49" ht="18.600000000000001" customHeight="1" thickTop="1" thickBot="1">
      <c r="B31" s="81">
        <v>0.1</v>
      </c>
      <c r="D31" s="59">
        <v>1</v>
      </c>
      <c r="E31" s="60">
        <v>0</v>
      </c>
      <c r="F31" s="61">
        <v>0</v>
      </c>
      <c r="G31" s="62">
        <f t="shared" ref="G31" si="0">$E$8*$B31</f>
        <v>6.7837000000000008E-2</v>
      </c>
      <c r="I31" s="59">
        <v>1</v>
      </c>
      <c r="J31" s="63">
        <v>0</v>
      </c>
      <c r="K31" s="61">
        <v>0</v>
      </c>
      <c r="L31" s="62">
        <v>0</v>
      </c>
      <c r="N31" s="59">
        <f t="shared" ref="N31" si="1">D31*I31+F31*I34-E31*J31-G31*J34</f>
        <v>0.99450296996556409</v>
      </c>
      <c r="O31" s="63">
        <f t="shared" ref="O31" si="2">(D31*J31+E31*I31+F31*J34+G31*I34)</f>
        <v>0</v>
      </c>
      <c r="P31" s="61">
        <f t="shared" ref="P31" si="3">D31*K31+F31*K34-E31*L31-G31*L34</f>
        <v>0</v>
      </c>
      <c r="Q31" s="62">
        <f t="shared" ref="Q31" si="4">(D31*L31+E31*K31+F31*L34+G31*K34)</f>
        <v>6.7837000000000008E-2</v>
      </c>
      <c r="S31" s="59">
        <v>1</v>
      </c>
      <c r="T31" s="60">
        <v>0</v>
      </c>
      <c r="U31" s="61">
        <v>0</v>
      </c>
      <c r="V31" s="62">
        <f t="shared" ref="V31" si="5">$T$8*$B31</f>
        <v>6.7837000000000008E-2</v>
      </c>
      <c r="X31" s="59">
        <f t="shared" ref="X31" si="6">N31*S31+P31*S34-O31*T31-Q31*T34</f>
        <v>0.99450296996556409</v>
      </c>
      <c r="Y31" s="63">
        <f t="shared" ref="Y31" si="7">(N31*T31+O31*S31+P31*T34+Q31*S34)</f>
        <v>0</v>
      </c>
      <c r="Z31" s="61">
        <f t="shared" ref="Z31" si="8">N31*U31+P31*U34-O31*V31-Q31*V34</f>
        <v>0</v>
      </c>
      <c r="AA31" s="62">
        <f t="shared" ref="AA31" si="9">(N31*V31+O31*U31+P31*V34+Q31*U34)</f>
        <v>0.135301097973554</v>
      </c>
      <c r="AB31" s="10"/>
      <c r="AC31" s="64">
        <v>1</v>
      </c>
      <c r="AD31" s="65">
        <v>0</v>
      </c>
      <c r="AE31" s="23">
        <v>0</v>
      </c>
      <c r="AF31" s="66">
        <v>0</v>
      </c>
      <c r="AH31" s="59">
        <f t="shared" ref="AH31" si="10">X31*AC31+Z31*AC34-Y31*AD31-AA31*AD34</f>
        <v>0.99450296996556409</v>
      </c>
      <c r="AI31" s="63">
        <f t="shared" ref="AI31" si="11">(X31*AD31+Y31*AC31+Z31*AD34+AA31*AC34)</f>
        <v>0.135301097973554</v>
      </c>
      <c r="AJ31" s="61">
        <f t="shared" ref="AJ31" si="12">X31*AE31+Z31*AE34-Y31*AF31-AA31*AF34</f>
        <v>0</v>
      </c>
      <c r="AK31" s="62">
        <f t="shared" ref="AK31" si="13">(X31*AF31+Y31*AE31+Z31*AF34+AA31*AE34)</f>
        <v>0.135301097973554</v>
      </c>
      <c r="AM31" s="67">
        <f t="shared" ref="AM31" si="14">20*LOG(((1+$AD$8)/$AD$8)/((AH31+AH34)^2+(AI31+AI34)^2)^0.5)</f>
        <v>-3.1963550256543113E-3</v>
      </c>
      <c r="AO31" s="110">
        <f t="shared" ref="AO31" si="15">((AH31^2+AI31^2)^0.5)/((AH34^2+AI34^2)^0.5)</f>
        <v>1.0058786747881487</v>
      </c>
      <c r="AP31" s="4"/>
      <c r="AQ31" s="83" t="s">
        <v>9</v>
      </c>
      <c r="AR31" s="75" t="s">
        <v>17</v>
      </c>
      <c r="AS31" s="84" t="s">
        <v>18</v>
      </c>
      <c r="AT31" s="85" t="s">
        <v>17</v>
      </c>
      <c r="AU31" s="85" t="s">
        <v>19</v>
      </c>
      <c r="AV31" s="75" t="s">
        <v>20</v>
      </c>
      <c r="AW31" s="115" t="s">
        <v>39</v>
      </c>
    </row>
    <row r="32" spans="2:49" ht="18.600000000000001" customHeight="1" thickBot="1">
      <c r="D32" s="69"/>
      <c r="G32" s="70"/>
      <c r="I32" s="69"/>
      <c r="L32" s="70"/>
      <c r="N32" s="69"/>
      <c r="Q32" s="70"/>
      <c r="S32" s="69"/>
      <c r="V32" s="70"/>
      <c r="X32" s="69"/>
      <c r="AA32" s="70"/>
      <c r="AC32" s="64"/>
      <c r="AD32" s="23"/>
      <c r="AE32" s="23"/>
      <c r="AF32" s="71"/>
      <c r="AH32" s="69"/>
      <c r="AK32" s="70"/>
      <c r="AO32" s="111"/>
      <c r="AP32" s="111"/>
      <c r="AQ32" s="86">
        <f t="shared" ref="AQ32:AQ63" si="16">INDEX(B:B,(ROW()-32)*7+24)</f>
        <v>1E-4</v>
      </c>
      <c r="AR32" s="87">
        <f t="shared" ref="AR32:AR63" si="17">INDEX(AM:AM,(ROW()-32)*7+24)</f>
        <v>-3.2649138608484183E-9</v>
      </c>
      <c r="AS32" s="87">
        <f t="shared" ref="AS32:AS63" si="18">INDEX(AM:AM,(ROW()-32)*7+27)</f>
        <v>-6.2025832638039832E-3</v>
      </c>
      <c r="AT32" s="21"/>
      <c r="AU32" s="117"/>
      <c r="AV32" s="118"/>
      <c r="AW32" s="116">
        <f>INDEX(AO:AO,(ROW()-32)*7+27)</f>
        <v>-91.23912583734834</v>
      </c>
    </row>
    <row r="33" spans="2:49" ht="18.600000000000001" customHeight="1" thickBot="1">
      <c r="D33" s="265" t="s">
        <v>11</v>
      </c>
      <c r="E33" s="266"/>
      <c r="F33" s="267" t="s">
        <v>84</v>
      </c>
      <c r="G33" s="268"/>
      <c r="H33" s="263"/>
      <c r="I33" s="265" t="s">
        <v>85</v>
      </c>
      <c r="J33" s="266"/>
      <c r="K33" s="267" t="s">
        <v>86</v>
      </c>
      <c r="L33" s="268"/>
      <c r="N33" s="269" t="s">
        <v>12</v>
      </c>
      <c r="O33" s="270"/>
      <c r="P33" s="271" t="s">
        <v>13</v>
      </c>
      <c r="Q33" s="272"/>
      <c r="S33" s="265" t="s">
        <v>87</v>
      </c>
      <c r="T33" s="266"/>
      <c r="U33" s="267" t="s">
        <v>88</v>
      </c>
      <c r="V33" s="268"/>
      <c r="W33" s="10"/>
      <c r="X33" s="269" t="s">
        <v>89</v>
      </c>
      <c r="Y33" s="270"/>
      <c r="Z33" s="271" t="s">
        <v>90</v>
      </c>
      <c r="AA33" s="272"/>
      <c r="AB33" s="10"/>
      <c r="AC33" s="265" t="s">
        <v>14</v>
      </c>
      <c r="AD33" s="266"/>
      <c r="AE33" s="267" t="s">
        <v>15</v>
      </c>
      <c r="AF33" s="268"/>
      <c r="AG33" s="10"/>
      <c r="AH33" s="269" t="s">
        <v>91</v>
      </c>
      <c r="AI33" s="270"/>
      <c r="AJ33" s="271" t="s">
        <v>92</v>
      </c>
      <c r="AK33" s="272"/>
      <c r="AM33" s="76" t="s">
        <v>16</v>
      </c>
      <c r="AO33" s="112" t="s">
        <v>38</v>
      </c>
      <c r="AP33" s="114"/>
      <c r="AQ33" s="86">
        <f t="shared" si="16"/>
        <v>0.1</v>
      </c>
      <c r="AR33" s="87">
        <f t="shared" si="17"/>
        <v>-3.1963550256543113E-3</v>
      </c>
      <c r="AS33" s="87">
        <f t="shared" si="18"/>
        <v>-6.2073686810281794</v>
      </c>
      <c r="AT33" s="91">
        <f>AR33</f>
        <v>-3.1963550256543113E-3</v>
      </c>
      <c r="AU33" s="23">
        <f>(AS34-AS33)/(AQ34-AQ33)</f>
        <v>-62.202305128089272</v>
      </c>
      <c r="AV33" s="90">
        <f>(IF(AU33&lt;0,AU33,(AU34+AU32)/2))*PI()/180</f>
        <v>-1.085635026815311</v>
      </c>
      <c r="AW33" s="71">
        <f>INDEX(AO:AO,(ROW()-32)*7+27)</f>
        <v>-31.28251987489303</v>
      </c>
    </row>
    <row r="34" spans="2:49" ht="18.600000000000001" customHeight="1" thickTop="1" thickBot="1">
      <c r="D34" s="59">
        <v>0</v>
      </c>
      <c r="E34" s="63">
        <v>0</v>
      </c>
      <c r="F34" s="61">
        <v>1</v>
      </c>
      <c r="G34" s="62">
        <v>0</v>
      </c>
      <c r="I34" s="59">
        <v>0</v>
      </c>
      <c r="J34" s="63">
        <f t="shared" ref="J34" si="19">IF(0=(1-$J$8*$K$8*$B31^2),10^14,$B31*$K$8/(1-$J$8*$K$8*$B31^2))</f>
        <v>8.1032917647240799E-2</v>
      </c>
      <c r="K34" s="61">
        <v>1</v>
      </c>
      <c r="L34" s="62">
        <v>0</v>
      </c>
      <c r="N34" s="59">
        <f t="shared" ref="N34" si="20">D34*I31+F34*I34-E34*J31-G34*J34</f>
        <v>0</v>
      </c>
      <c r="O34" s="63">
        <f t="shared" ref="O34" si="21">(D34*J31+E34*I31+F34*J34+G34*I34)</f>
        <v>8.1032917647240799E-2</v>
      </c>
      <c r="P34" s="61">
        <f t="shared" ref="P34" si="22">D34*K31+F34*K34-E34*L31-G34*L34</f>
        <v>1</v>
      </c>
      <c r="Q34" s="62">
        <f t="shared" ref="Q34" si="23">(D34*L31+E34*K31+F34*L34+G34*K34)</f>
        <v>0</v>
      </c>
      <c r="S34" s="59">
        <v>0</v>
      </c>
      <c r="T34" s="63">
        <v>0</v>
      </c>
      <c r="U34" s="61">
        <v>1</v>
      </c>
      <c r="V34" s="62">
        <v>0</v>
      </c>
      <c r="X34" s="59">
        <f t="shared" ref="X34" si="24">N34*S31+P34*S34-O34*T31-Q34*T34</f>
        <v>0</v>
      </c>
      <c r="Y34" s="63">
        <f t="shared" ref="Y34" si="25">(N34*T31+O34*S31+P34*T34+Q34*S34)</f>
        <v>8.1032917647240799E-2</v>
      </c>
      <c r="Z34" s="61">
        <f t="shared" ref="Z34" si="26">N34*U31+P34*U34-O34*V31-Q34*V34</f>
        <v>0.99450296996556409</v>
      </c>
      <c r="AA34" s="62">
        <f t="shared" ref="AA34" si="27">(N34*V31+O34*U31+P34*V34+Q34*U34)</f>
        <v>0</v>
      </c>
      <c r="AB34" s="10"/>
      <c r="AC34" s="46">
        <f t="shared" ref="AC34" si="28">1/$AD$8</f>
        <v>1</v>
      </c>
      <c r="AD34" s="77">
        <v>0</v>
      </c>
      <c r="AE34" s="78">
        <v>1</v>
      </c>
      <c r="AF34" s="79">
        <v>0</v>
      </c>
      <c r="AH34" s="59">
        <f t="shared" ref="AH34" si="29">X34*AC31+Z34*AC34-Y34*AD31-AA34*AD34</f>
        <v>0.99450296996556409</v>
      </c>
      <c r="AI34" s="63">
        <f t="shared" ref="AI34" si="30">(X34*AD31+Y34*AC31+Z34*AD34+AA34*AC34)</f>
        <v>8.1032917647240799E-2</v>
      </c>
      <c r="AJ34" s="61">
        <f t="shared" ref="AJ34" si="31">X34*AE31+Z34*AE34-Y34*AF31-AA34*AF34</f>
        <v>0.99450296996556409</v>
      </c>
      <c r="AK34" s="62">
        <f t="shared" ref="AK34" si="32">(X34*AF31+Y34*AE31+Z34*AF34+AA34*AE34)</f>
        <v>0</v>
      </c>
      <c r="AM34" s="80">
        <f t="shared" ref="AM34" si="33">(180/PI())*ATAN(-1*(AI31+AI34)/(AH31+AH34))</f>
        <v>-6.2073686810281794</v>
      </c>
      <c r="AO34" s="113">
        <f t="shared" ref="AO34" si="34">20*LOG(((1-(10^(AM31/20)^2)*(1-((1-AO31)/(1+AO31))^2))^0.5))</f>
        <v>-31.28251987489303</v>
      </c>
      <c r="AP34" s="114"/>
      <c r="AQ34" s="88">
        <f t="shared" si="16"/>
        <v>0.12</v>
      </c>
      <c r="AR34" s="89">
        <f t="shared" si="17"/>
        <v>-4.5595306872138214E-3</v>
      </c>
      <c r="AS34" s="90">
        <f t="shared" si="18"/>
        <v>-7.4514147835899642</v>
      </c>
      <c r="AT34" s="91">
        <f t="shared" ref="AT34:AT79" si="35">AR34</f>
        <v>-4.5595306872138214E-3</v>
      </c>
      <c r="AU34" s="23">
        <f>(AS35-AS34)/(AQ35-AQ34)</f>
        <v>-62.274565786584226</v>
      </c>
      <c r="AV34" s="90">
        <f t="shared" ref="AV34:AV97" si="36">(IF(AU34&lt;0,AU34,(AU35+AU33)/2))*PI()/180</f>
        <v>-1.086896213225707</v>
      </c>
      <c r="AW34" s="71">
        <f t="shared" ref="AW34:AW97" si="37">INDEX(AO:AO,(ROW()-32)*7+27)</f>
        <v>-29.718710883327965</v>
      </c>
    </row>
    <row r="35" spans="2:49" ht="18.600000000000001" customHeight="1">
      <c r="AQ35" s="88">
        <f t="shared" si="16"/>
        <v>0.14000000000000001</v>
      </c>
      <c r="AR35" s="89">
        <f t="shared" si="17"/>
        <v>-6.1367390838461527E-3</v>
      </c>
      <c r="AS35" s="90">
        <f t="shared" si="18"/>
        <v>-8.6969060993216498</v>
      </c>
      <c r="AT35" s="91">
        <f t="shared" si="35"/>
        <v>-6.1367390838461527E-3</v>
      </c>
      <c r="AU35" s="23">
        <f t="shared" ref="AU35:AU98" si="38">(AS36-AS35)/(AQ36-AQ35)</f>
        <v>-62.360632347999122</v>
      </c>
      <c r="AV35" s="90">
        <f t="shared" si="36"/>
        <v>-1.088398358098267</v>
      </c>
      <c r="AW35" s="71">
        <f t="shared" si="37"/>
        <v>-28.403760963994699</v>
      </c>
    </row>
    <row r="36" spans="2:49" ht="18.600000000000001" customHeight="1" thickBot="1">
      <c r="D36" s="10" t="s">
        <v>63</v>
      </c>
      <c r="E36" s="10"/>
      <c r="F36" s="10"/>
      <c r="G36" s="10"/>
      <c r="H36" s="10"/>
      <c r="I36" s="10" t="s">
        <v>64</v>
      </c>
      <c r="J36" s="10"/>
      <c r="K36" s="10"/>
      <c r="L36" s="10"/>
      <c r="M36" s="55"/>
      <c r="N36" s="55"/>
      <c r="O36" s="54" t="s">
        <v>65</v>
      </c>
      <c r="P36" s="55"/>
      <c r="Q36" s="55"/>
      <c r="R36" s="55"/>
      <c r="S36" s="10"/>
      <c r="T36" s="10" t="s">
        <v>66</v>
      </c>
      <c r="U36" s="55"/>
      <c r="V36" s="55"/>
      <c r="W36" s="55"/>
      <c r="X36" s="55"/>
      <c r="Y36" s="54" t="s">
        <v>67</v>
      </c>
      <c r="Z36" s="55"/>
      <c r="AA36" s="55"/>
      <c r="AB36" s="55"/>
      <c r="AC36" s="54" t="s">
        <v>68</v>
      </c>
      <c r="AD36" s="10"/>
      <c r="AE36" s="10"/>
      <c r="AF36" s="10"/>
      <c r="AG36" s="10"/>
      <c r="AH36" s="55"/>
      <c r="AI36" s="54" t="s">
        <v>69</v>
      </c>
      <c r="AJ36" s="55"/>
      <c r="AK36" s="55"/>
      <c r="AQ36" s="88">
        <f t="shared" si="16"/>
        <v>0.16</v>
      </c>
      <c r="AR36" s="89">
        <f t="shared" si="17"/>
        <v>-7.9113252283644474E-3</v>
      </c>
      <c r="AS36" s="90">
        <f t="shared" si="18"/>
        <v>-9.9441187462816316</v>
      </c>
      <c r="AT36" s="91">
        <f t="shared" si="35"/>
        <v>-7.9113252283644474E-3</v>
      </c>
      <c r="AU36" s="23">
        <f t="shared" si="38"/>
        <v>-62.461327165901658</v>
      </c>
      <c r="AV36" s="90">
        <f t="shared" si="36"/>
        <v>-1.0901558142103622</v>
      </c>
      <c r="AW36" s="71">
        <f t="shared" si="37"/>
        <v>-27.27235941868555</v>
      </c>
    </row>
    <row r="37" spans="2:49" ht="18.600000000000001" customHeight="1" thickBot="1">
      <c r="B37" s="52"/>
      <c r="D37" s="273" t="s">
        <v>70</v>
      </c>
      <c r="E37" s="274"/>
      <c r="F37" s="275" t="s">
        <v>71</v>
      </c>
      <c r="G37" s="276"/>
      <c r="H37" s="263"/>
      <c r="I37" s="273" t="s">
        <v>72</v>
      </c>
      <c r="J37" s="274"/>
      <c r="K37" s="275" t="s">
        <v>73</v>
      </c>
      <c r="L37" s="276"/>
      <c r="M37" s="55"/>
      <c r="N37" s="269" t="s">
        <v>74</v>
      </c>
      <c r="O37" s="270"/>
      <c r="P37" s="271" t="s">
        <v>75</v>
      </c>
      <c r="Q37" s="272"/>
      <c r="R37" s="55"/>
      <c r="S37" s="273" t="s">
        <v>76</v>
      </c>
      <c r="T37" s="274"/>
      <c r="U37" s="275" t="s">
        <v>77</v>
      </c>
      <c r="V37" s="276"/>
      <c r="W37" s="10"/>
      <c r="X37" s="269" t="s">
        <v>78</v>
      </c>
      <c r="Y37" s="270"/>
      <c r="Z37" s="271" t="s">
        <v>79</v>
      </c>
      <c r="AA37" s="272"/>
      <c r="AB37" s="10"/>
      <c r="AC37" s="273" t="s">
        <v>80</v>
      </c>
      <c r="AD37" s="274"/>
      <c r="AE37" s="275" t="s">
        <v>81</v>
      </c>
      <c r="AF37" s="276"/>
      <c r="AG37" s="10"/>
      <c r="AH37" s="269" t="s">
        <v>82</v>
      </c>
      <c r="AI37" s="270"/>
      <c r="AJ37" s="271" t="s">
        <v>83</v>
      </c>
      <c r="AK37" s="272"/>
      <c r="AM37" s="57" t="s">
        <v>10</v>
      </c>
      <c r="AO37" s="109" t="s">
        <v>37</v>
      </c>
      <c r="AP37" s="18"/>
      <c r="AQ37" s="88">
        <f t="shared" si="16"/>
        <v>0.18</v>
      </c>
      <c r="AR37" s="89">
        <f t="shared" si="17"/>
        <v>-9.8642693528779562E-3</v>
      </c>
      <c r="AS37" s="90">
        <f t="shared" si="18"/>
        <v>-11.193345289599664</v>
      </c>
      <c r="AT37" s="91">
        <f t="shared" si="35"/>
        <v>-9.8642693528779562E-3</v>
      </c>
      <c r="AU37" s="23">
        <f t="shared" si="38"/>
        <v>-62.577596654990884</v>
      </c>
      <c r="AV37" s="90">
        <f t="shared" si="36"/>
        <v>-1.092185099614581</v>
      </c>
      <c r="AW37" s="71">
        <f t="shared" si="37"/>
        <v>-26.282522010123316</v>
      </c>
    </row>
    <row r="38" spans="2:49" ht="18.600000000000001" customHeight="1" thickTop="1" thickBot="1">
      <c r="B38" s="81">
        <v>0.12</v>
      </c>
      <c r="D38" s="59">
        <v>1</v>
      </c>
      <c r="E38" s="60">
        <v>0</v>
      </c>
      <c r="F38" s="61">
        <v>0</v>
      </c>
      <c r="G38" s="62">
        <f t="shared" ref="G38" si="39">$E$8*$B38</f>
        <v>8.1404400000000002E-2</v>
      </c>
      <c r="I38" s="59">
        <v>1</v>
      </c>
      <c r="J38" s="63">
        <v>0</v>
      </c>
      <c r="K38" s="61">
        <v>0</v>
      </c>
      <c r="L38" s="62">
        <v>0</v>
      </c>
      <c r="N38" s="59">
        <f t="shared" ref="N38" si="40">D38*I38+F38*I41-E38*J38-G38*J41</f>
        <v>0.99207582649138171</v>
      </c>
      <c r="O38" s="63">
        <f t="shared" ref="O38" si="41">(D38*J38+E38*I38+F38*J41+G38*I41)</f>
        <v>0</v>
      </c>
      <c r="P38" s="61">
        <f t="shared" ref="P38" si="42">D38*K38+F38*K41-E38*L38-G38*L41</f>
        <v>0</v>
      </c>
      <c r="Q38" s="62">
        <f t="shared" ref="Q38" si="43">(D38*L38+E38*K38+F38*L41+G38*K41)</f>
        <v>8.1404400000000002E-2</v>
      </c>
      <c r="S38" s="59">
        <v>1</v>
      </c>
      <c r="T38" s="60">
        <v>0</v>
      </c>
      <c r="U38" s="61">
        <v>0</v>
      </c>
      <c r="V38" s="62">
        <f t="shared" ref="V38" si="44">$T$8*$B38</f>
        <v>8.1404400000000002E-2</v>
      </c>
      <c r="X38" s="59">
        <f t="shared" ref="X38" si="45">N38*S38+P38*S41-O38*T38-Q38*T41</f>
        <v>0.99207582649138171</v>
      </c>
      <c r="Y38" s="63">
        <f t="shared" ref="Y38" si="46">(N38*T38+O38*S38+P38*T41+Q38*S41)</f>
        <v>0</v>
      </c>
      <c r="Z38" s="61">
        <f t="shared" ref="Z38" si="47">N38*U38+P38*U41-O38*V38-Q38*V41</f>
        <v>0</v>
      </c>
      <c r="AA38" s="62">
        <f t="shared" ref="AA38" si="48">(N38*V38+O38*U38+P38*V41+Q38*U41)</f>
        <v>0.16216373741003504</v>
      </c>
      <c r="AB38" s="10"/>
      <c r="AC38" s="64">
        <v>1</v>
      </c>
      <c r="AD38" s="65">
        <v>0</v>
      </c>
      <c r="AE38" s="23">
        <v>0</v>
      </c>
      <c r="AF38" s="66">
        <v>0</v>
      </c>
      <c r="AH38" s="59">
        <f t="shared" ref="AH38" si="49">X38*AC38+Z38*AC41-Y38*AD38-AA38*AD41</f>
        <v>0.99207582649138171</v>
      </c>
      <c r="AI38" s="63">
        <f t="shared" ref="AI38" si="50">(X38*AD38+Y38*AC38+Z38*AD41+AA38*AC41)</f>
        <v>0.16216373741003504</v>
      </c>
      <c r="AJ38" s="61">
        <f t="shared" ref="AJ38" si="51">X38*AE38+Z38*AE41-Y38*AF38-AA38*AF41</f>
        <v>0</v>
      </c>
      <c r="AK38" s="62">
        <f t="shared" ref="AK38" si="52">(X38*AF38+Y38*AE38+Z38*AF41+AA38*AE41)</f>
        <v>0.16216373741003504</v>
      </c>
      <c r="AM38" s="67">
        <f t="shared" ref="AM38" si="53">20*LOG(((1+$AD$8)/$AD$8)/((AH38+AH41)^2+(AI38+AI41)^2)^0.5)</f>
        <v>-4.5595306872138214E-3</v>
      </c>
      <c r="AO38" s="110">
        <f t="shared" ref="AO38" si="54">((AH38^2+AI38^2)^0.5)/((AH41^2+AI41^2)^0.5)</f>
        <v>1.0084285657735499</v>
      </c>
      <c r="AP38" s="18"/>
      <c r="AQ38" s="88">
        <f t="shared" si="16"/>
        <v>0.2</v>
      </c>
      <c r="AR38" s="89">
        <f t="shared" si="17"/>
        <v>-1.1974274071982038E-2</v>
      </c>
      <c r="AS38" s="90">
        <f t="shared" si="18"/>
        <v>-12.444897222699483</v>
      </c>
      <c r="AT38" s="91">
        <f t="shared" si="35"/>
        <v>-1.1974274071982038E-2</v>
      </c>
      <c r="AU38" s="23">
        <f t="shared" si="38"/>
        <v>-62.710514124776424</v>
      </c>
      <c r="AV38" s="90">
        <f t="shared" si="36"/>
        <v>-1.0945049470957586</v>
      </c>
      <c r="AW38" s="71">
        <f t="shared" si="37"/>
        <v>-25.405727928083117</v>
      </c>
    </row>
    <row r="39" spans="2:49" ht="18.600000000000001" customHeight="1" thickBot="1">
      <c r="D39" s="69"/>
      <c r="G39" s="70"/>
      <c r="I39" s="69"/>
      <c r="L39" s="70"/>
      <c r="N39" s="69"/>
      <c r="Q39" s="70"/>
      <c r="S39" s="69"/>
      <c r="V39" s="70"/>
      <c r="X39" s="69"/>
      <c r="AA39" s="70"/>
      <c r="AC39" s="64"/>
      <c r="AD39" s="23"/>
      <c r="AE39" s="23"/>
      <c r="AF39" s="71"/>
      <c r="AH39" s="69"/>
      <c r="AK39" s="70"/>
      <c r="AO39" s="111"/>
      <c r="AP39" s="18"/>
      <c r="AQ39" s="88">
        <f t="shared" si="16"/>
        <v>0.22</v>
      </c>
      <c r="AR39" s="89">
        <f t="shared" si="17"/>
        <v>-1.4217865014365385E-2</v>
      </c>
      <c r="AS39" s="90">
        <f t="shared" si="18"/>
        <v>-13.699107505195011</v>
      </c>
      <c r="AT39" s="91">
        <f t="shared" si="35"/>
        <v>-1.4217865014365385E-2</v>
      </c>
      <c r="AU39" s="23">
        <f t="shared" si="38"/>
        <v>-62.861283090638437</v>
      </c>
      <c r="AV39" s="90">
        <f t="shared" si="36"/>
        <v>-1.0971363619598777</v>
      </c>
      <c r="AW39" s="71">
        <f t="shared" si="37"/>
        <v>-24.621783462087471</v>
      </c>
    </row>
    <row r="40" spans="2:49" ht="18.600000000000001" customHeight="1" thickBot="1">
      <c r="D40" s="265" t="s">
        <v>11</v>
      </c>
      <c r="E40" s="266"/>
      <c r="F40" s="267" t="s">
        <v>84</v>
      </c>
      <c r="G40" s="268"/>
      <c r="H40" s="263"/>
      <c r="I40" s="265" t="s">
        <v>85</v>
      </c>
      <c r="J40" s="266"/>
      <c r="K40" s="267" t="s">
        <v>86</v>
      </c>
      <c r="L40" s="268"/>
      <c r="N40" s="269" t="s">
        <v>12</v>
      </c>
      <c r="O40" s="270"/>
      <c r="P40" s="271" t="s">
        <v>13</v>
      </c>
      <c r="Q40" s="272"/>
      <c r="S40" s="265" t="s">
        <v>87</v>
      </c>
      <c r="T40" s="266"/>
      <c r="U40" s="267" t="s">
        <v>88</v>
      </c>
      <c r="V40" s="268"/>
      <c r="W40" s="10"/>
      <c r="X40" s="269" t="s">
        <v>89</v>
      </c>
      <c r="Y40" s="270"/>
      <c r="Z40" s="271" t="s">
        <v>90</v>
      </c>
      <c r="AA40" s="272"/>
      <c r="AB40" s="10"/>
      <c r="AC40" s="265" t="s">
        <v>14</v>
      </c>
      <c r="AD40" s="266"/>
      <c r="AE40" s="267" t="s">
        <v>15</v>
      </c>
      <c r="AF40" s="268"/>
      <c r="AG40" s="10"/>
      <c r="AH40" s="269" t="s">
        <v>91</v>
      </c>
      <c r="AI40" s="270"/>
      <c r="AJ40" s="271" t="s">
        <v>92</v>
      </c>
      <c r="AK40" s="272"/>
      <c r="AM40" s="76" t="s">
        <v>16</v>
      </c>
      <c r="AO40" s="112" t="s">
        <v>38</v>
      </c>
      <c r="AP40" s="18"/>
      <c r="AQ40" s="88">
        <f t="shared" si="16"/>
        <v>0.24</v>
      </c>
      <c r="AR40" s="89">
        <f t="shared" si="17"/>
        <v>-1.6569505770798069E-2</v>
      </c>
      <c r="AS40" s="90">
        <f t="shared" si="18"/>
        <v>-14.956333167007779</v>
      </c>
      <c r="AT40" s="91">
        <f t="shared" si="35"/>
        <v>-1.6569505770798069E-2</v>
      </c>
      <c r="AU40" s="23">
        <f t="shared" si="38"/>
        <v>-63.031241103641591</v>
      </c>
      <c r="AV40" s="90">
        <f t="shared" si="36"/>
        <v>-1.1001026888769301</v>
      </c>
      <c r="AW40" s="71">
        <f t="shared" si="37"/>
        <v>-23.915931082710912</v>
      </c>
    </row>
    <row r="41" spans="2:49" ht="18.600000000000001" customHeight="1" thickTop="1" thickBot="1">
      <c r="D41" s="59">
        <v>0</v>
      </c>
      <c r="E41" s="63">
        <v>0</v>
      </c>
      <c r="F41" s="61">
        <v>1</v>
      </c>
      <c r="G41" s="62">
        <v>0</v>
      </c>
      <c r="I41" s="59">
        <v>0</v>
      </c>
      <c r="J41" s="63">
        <f t="shared" ref="J41" si="55">IF(0=(1-$J$8*$K$8*$B38^2),10^14,$B38*$K$8/(1-$J$8*$K$8*$B38^2))</f>
        <v>9.7343307101560833E-2</v>
      </c>
      <c r="K41" s="61">
        <v>1</v>
      </c>
      <c r="L41" s="62">
        <v>0</v>
      </c>
      <c r="N41" s="59">
        <f t="shared" ref="N41" si="56">D41*I38+F41*I41-E41*J38-G41*J41</f>
        <v>0</v>
      </c>
      <c r="O41" s="63">
        <f t="shared" ref="O41" si="57">(D41*J38+E41*I38+F41*J41+G41*I41)</f>
        <v>9.7343307101560833E-2</v>
      </c>
      <c r="P41" s="61">
        <f t="shared" ref="P41" si="58">D41*K38+F41*K41-E41*L38-G41*L41</f>
        <v>1</v>
      </c>
      <c r="Q41" s="62">
        <f t="shared" ref="Q41" si="59">(D41*L38+E41*K38+F41*L41+G41*K41)</f>
        <v>0</v>
      </c>
      <c r="S41" s="59">
        <v>0</v>
      </c>
      <c r="T41" s="63">
        <v>0</v>
      </c>
      <c r="U41" s="61">
        <v>1</v>
      </c>
      <c r="V41" s="62">
        <v>0</v>
      </c>
      <c r="X41" s="59">
        <f t="shared" ref="X41" si="60">N41*S38+P41*S41-O41*T38-Q41*T41</f>
        <v>0</v>
      </c>
      <c r="Y41" s="63">
        <f t="shared" ref="Y41" si="61">(N41*T38+O41*S38+P41*T41+Q41*S41)</f>
        <v>9.7343307101560833E-2</v>
      </c>
      <c r="Z41" s="61">
        <f t="shared" ref="Z41" si="62">N41*U38+P41*U41-O41*V38-Q41*V41</f>
        <v>0.99207582649138171</v>
      </c>
      <c r="AA41" s="62">
        <f t="shared" ref="AA41" si="63">(N41*V38+O41*U38+P41*V41+Q41*U41)</f>
        <v>0</v>
      </c>
      <c r="AB41" s="10"/>
      <c r="AC41" s="46">
        <f t="shared" ref="AC41" si="64">1/$AD$8</f>
        <v>1</v>
      </c>
      <c r="AD41" s="77">
        <v>0</v>
      </c>
      <c r="AE41" s="78">
        <v>1</v>
      </c>
      <c r="AF41" s="79">
        <v>0</v>
      </c>
      <c r="AH41" s="59">
        <f t="shared" ref="AH41" si="65">X41*AC38+Z41*AC41-Y41*AD38-AA41*AD41</f>
        <v>0.99207582649138171</v>
      </c>
      <c r="AI41" s="63">
        <f t="shared" ref="AI41" si="66">(X41*AD38+Y41*AC38+Z41*AD41+AA41*AC41)</f>
        <v>9.7343307101560833E-2</v>
      </c>
      <c r="AJ41" s="61">
        <f t="shared" ref="AJ41" si="67">X41*AE38+Z41*AE41-Y41*AF38-AA41*AF41</f>
        <v>0.99207582649138171</v>
      </c>
      <c r="AK41" s="62">
        <f t="shared" ref="AK41" si="68">(X41*AF38+Y41*AE38+Z41*AF41+AA41*AE41)</f>
        <v>0</v>
      </c>
      <c r="AM41" s="80">
        <f t="shared" ref="AM41" si="69">(180/PI())*ATAN(-1*(AI38+AI41)/(AH38+AH41))</f>
        <v>-7.4514147835899642</v>
      </c>
      <c r="AO41" s="113">
        <f t="shared" ref="AO41" si="70">20*LOG(((1-(10^(AM38/20)^2)*(1-((1-AO38)/(1+AO38))^2))^0.5))</f>
        <v>-29.718710883327965</v>
      </c>
      <c r="AP41" s="18"/>
      <c r="AQ41" s="88">
        <f t="shared" si="16"/>
        <v>0.26</v>
      </c>
      <c r="AR41" s="89">
        <f t="shared" si="17"/>
        <v>-1.900172820157605E-2</v>
      </c>
      <c r="AS41" s="90">
        <f t="shared" si="18"/>
        <v>-16.216957989080612</v>
      </c>
      <c r="AT41" s="91">
        <f t="shared" si="35"/>
        <v>-1.900172820157605E-2</v>
      </c>
      <c r="AU41" s="23">
        <f t="shared" si="38"/>
        <v>-63.221864143729555</v>
      </c>
      <c r="AV41" s="90">
        <f t="shared" si="36"/>
        <v>-1.1034296885566262</v>
      </c>
      <c r="AW41" s="71">
        <f t="shared" si="37"/>
        <v>-23.277121062969591</v>
      </c>
    </row>
    <row r="42" spans="2:49" ht="18.600000000000001" customHeight="1">
      <c r="AQ42" s="88">
        <f t="shared" si="16"/>
        <v>0.28000000000000003</v>
      </c>
      <c r="AR42" s="89">
        <f t="shared" si="17"/>
        <v>-2.1485279376631229E-2</v>
      </c>
      <c r="AS42" s="90">
        <f t="shared" si="18"/>
        <v>-17.481395271955204</v>
      </c>
      <c r="AT42" s="91">
        <f t="shared" si="35"/>
        <v>-2.1485279376631229E-2</v>
      </c>
      <c r="AU42" s="23">
        <f t="shared" si="38"/>
        <v>-63.434771623614182</v>
      </c>
      <c r="AV42" s="90">
        <f t="shared" si="36"/>
        <v>-1.1071456250827365</v>
      </c>
      <c r="AW42" s="71">
        <f t="shared" si="37"/>
        <v>-22.696927285486911</v>
      </c>
    </row>
    <row r="43" spans="2:49" ht="18.600000000000001" customHeight="1" thickBot="1">
      <c r="D43" s="10" t="s">
        <v>63</v>
      </c>
      <c r="E43" s="10"/>
      <c r="F43" s="10"/>
      <c r="G43" s="10"/>
      <c r="H43" s="10"/>
      <c r="I43" s="10" t="s">
        <v>64</v>
      </c>
      <c r="J43" s="10"/>
      <c r="K43" s="10"/>
      <c r="L43" s="10"/>
      <c r="M43" s="55"/>
      <c r="N43" s="55"/>
      <c r="O43" s="54" t="s">
        <v>65</v>
      </c>
      <c r="P43" s="55"/>
      <c r="Q43" s="55"/>
      <c r="R43" s="55"/>
      <c r="S43" s="10"/>
      <c r="T43" s="10" t="s">
        <v>66</v>
      </c>
      <c r="U43" s="55"/>
      <c r="V43" s="55"/>
      <c r="W43" s="55"/>
      <c r="X43" s="55"/>
      <c r="Y43" s="54" t="s">
        <v>67</v>
      </c>
      <c r="Z43" s="55"/>
      <c r="AA43" s="55"/>
      <c r="AB43" s="55"/>
      <c r="AC43" s="54" t="s">
        <v>68</v>
      </c>
      <c r="AD43" s="10"/>
      <c r="AE43" s="10"/>
      <c r="AF43" s="10"/>
      <c r="AG43" s="10"/>
      <c r="AH43" s="55"/>
      <c r="AI43" s="54" t="s">
        <v>69</v>
      </c>
      <c r="AJ43" s="55"/>
      <c r="AK43" s="55"/>
      <c r="AQ43" s="88">
        <f t="shared" si="16"/>
        <v>0.3</v>
      </c>
      <c r="AR43" s="89">
        <f t="shared" si="17"/>
        <v>-2.3989286692351584E-2</v>
      </c>
      <c r="AS43" s="90">
        <f t="shared" si="18"/>
        <v>-18.750090704427485</v>
      </c>
      <c r="AT43" s="91">
        <f t="shared" si="35"/>
        <v>-2.3989286692351584E-2</v>
      </c>
      <c r="AU43" s="23">
        <f t="shared" si="38"/>
        <v>-63.671732052615525</v>
      </c>
      <c r="AV43" s="90">
        <f t="shared" si="36"/>
        <v>-1.1112813647657482</v>
      </c>
      <c r="AW43" s="71">
        <f t="shared" si="37"/>
        <v>-22.168840323047412</v>
      </c>
    </row>
    <row r="44" spans="2:49" ht="18.600000000000001" customHeight="1" thickBot="1">
      <c r="B44" s="52"/>
      <c r="D44" s="273" t="s">
        <v>70</v>
      </c>
      <c r="E44" s="274"/>
      <c r="F44" s="275" t="s">
        <v>71</v>
      </c>
      <c r="G44" s="276"/>
      <c r="H44" s="263"/>
      <c r="I44" s="273" t="s">
        <v>72</v>
      </c>
      <c r="J44" s="274"/>
      <c r="K44" s="275" t="s">
        <v>73</v>
      </c>
      <c r="L44" s="276"/>
      <c r="M44" s="55"/>
      <c r="N44" s="269" t="s">
        <v>74</v>
      </c>
      <c r="O44" s="270"/>
      <c r="P44" s="271" t="s">
        <v>75</v>
      </c>
      <c r="Q44" s="272"/>
      <c r="R44" s="55"/>
      <c r="S44" s="273" t="s">
        <v>76</v>
      </c>
      <c r="T44" s="274"/>
      <c r="U44" s="275" t="s">
        <v>77</v>
      </c>
      <c r="V44" s="276"/>
      <c r="W44" s="10"/>
      <c r="X44" s="269" t="s">
        <v>78</v>
      </c>
      <c r="Y44" s="270"/>
      <c r="Z44" s="271" t="s">
        <v>79</v>
      </c>
      <c r="AA44" s="272"/>
      <c r="AB44" s="10"/>
      <c r="AC44" s="273" t="s">
        <v>80</v>
      </c>
      <c r="AD44" s="274"/>
      <c r="AE44" s="275" t="s">
        <v>81</v>
      </c>
      <c r="AF44" s="276"/>
      <c r="AG44" s="10"/>
      <c r="AH44" s="269" t="s">
        <v>82</v>
      </c>
      <c r="AI44" s="270"/>
      <c r="AJ44" s="271" t="s">
        <v>83</v>
      </c>
      <c r="AK44" s="272"/>
      <c r="AM44" s="57" t="s">
        <v>10</v>
      </c>
      <c r="AO44" s="109" t="s">
        <v>37</v>
      </c>
      <c r="AP44" s="18"/>
      <c r="AQ44" s="88">
        <f t="shared" si="16"/>
        <v>0.32</v>
      </c>
      <c r="AR44" s="89">
        <f t="shared" si="17"/>
        <v>-2.6481443026755133E-2</v>
      </c>
      <c r="AS44" s="90">
        <f t="shared" si="18"/>
        <v>-20.023525345479797</v>
      </c>
      <c r="AT44" s="91">
        <f t="shared" si="35"/>
        <v>-2.6481443026755133E-2</v>
      </c>
      <c r="AU44" s="23">
        <f t="shared" si="38"/>
        <v>-63.93466941071123</v>
      </c>
      <c r="AV44" s="90">
        <f t="shared" si="36"/>
        <v>-1.1158704873910137</v>
      </c>
      <c r="AW44" s="71">
        <f t="shared" si="37"/>
        <v>-21.687791990745549</v>
      </c>
    </row>
    <row r="45" spans="2:49" ht="18.600000000000001" customHeight="1" thickTop="1" thickBot="1">
      <c r="B45" s="81">
        <v>0.14000000000000001</v>
      </c>
      <c r="D45" s="59">
        <v>1</v>
      </c>
      <c r="E45" s="60">
        <v>0</v>
      </c>
      <c r="F45" s="61">
        <v>0</v>
      </c>
      <c r="G45" s="62">
        <f t="shared" ref="G45" si="71">$E$8*$B45</f>
        <v>9.4971800000000009E-2</v>
      </c>
      <c r="I45" s="59">
        <v>1</v>
      </c>
      <c r="J45" s="63">
        <v>0</v>
      </c>
      <c r="K45" s="61">
        <v>0</v>
      </c>
      <c r="L45" s="62">
        <v>0</v>
      </c>
      <c r="N45" s="59">
        <f t="shared" ref="N45" si="72">D45*I45+F45*I48-E45*J45-G45*J48</f>
        <v>0.98920069472377836</v>
      </c>
      <c r="O45" s="63">
        <f t="shared" ref="O45" si="73">(D45*J45+E45*I45+F45*J48+G45*I48)</f>
        <v>0</v>
      </c>
      <c r="P45" s="61">
        <f t="shared" ref="P45" si="74">D45*K45+F45*K48-E45*L45-G45*L48</f>
        <v>0</v>
      </c>
      <c r="Q45" s="62">
        <f t="shared" ref="Q45" si="75">(D45*L45+E45*K45+F45*L48+G45*K48)</f>
        <v>9.4971800000000009E-2</v>
      </c>
      <c r="S45" s="59">
        <v>1</v>
      </c>
      <c r="T45" s="60">
        <v>0</v>
      </c>
      <c r="U45" s="61">
        <v>0</v>
      </c>
      <c r="V45" s="62">
        <f t="shared" ref="V45" si="76">$T$8*$B45</f>
        <v>9.4971800000000009E-2</v>
      </c>
      <c r="X45" s="59">
        <f t="shared" ref="X45" si="77">N45*S45+P45*S48-O45*T45-Q45*T48</f>
        <v>0.98920069472377836</v>
      </c>
      <c r="Y45" s="63">
        <f t="shared" ref="Y45" si="78">(N45*T45+O45*S45+P45*T48+Q45*S48)</f>
        <v>0</v>
      </c>
      <c r="Z45" s="61">
        <f t="shared" ref="Z45" si="79">N45*U45+P45*U48-O45*V45-Q45*V48</f>
        <v>0</v>
      </c>
      <c r="AA45" s="62">
        <f t="shared" ref="AA45" si="80">(N45*V45+O45*U45+P45*V48+Q45*U48)</f>
        <v>0.18891797053916776</v>
      </c>
      <c r="AB45" s="10"/>
      <c r="AC45" s="64">
        <v>1</v>
      </c>
      <c r="AD45" s="65">
        <v>0</v>
      </c>
      <c r="AE45" s="23">
        <v>0</v>
      </c>
      <c r="AF45" s="66">
        <v>0</v>
      </c>
      <c r="AH45" s="59">
        <f t="shared" ref="AH45" si="81">X45*AC45+Z45*AC48-Y45*AD45-AA45*AD48</f>
        <v>0.98920069472377836</v>
      </c>
      <c r="AI45" s="63">
        <f t="shared" ref="AI45" si="82">(X45*AD45+Y45*AC45+Z45*AD48+AA45*AC48)</f>
        <v>0.18891797053916776</v>
      </c>
      <c r="AJ45" s="61">
        <f t="shared" ref="AJ45" si="83">X45*AE45+Z45*AE48-Y45*AF45-AA45*AF48</f>
        <v>0</v>
      </c>
      <c r="AK45" s="62">
        <f t="shared" ref="AK45" si="84">(X45*AF45+Y45*AE45+Z45*AF48+AA45*AE48)</f>
        <v>0.18891797053916776</v>
      </c>
      <c r="AM45" s="67">
        <f t="shared" ref="AM45" si="85">20*LOG(((1+$AD$8)/$AD$8)/((AH45+AH48)^2+(AI45+AI48)^2)^0.5)</f>
        <v>-6.1367390838461527E-3</v>
      </c>
      <c r="AO45" s="110">
        <f t="shared" ref="AO45" si="86">((AH45^2+AI45^2)^0.5)/((AH48^2+AI48^2)^0.5)</f>
        <v>1.0114129749180807</v>
      </c>
      <c r="AP45" s="18"/>
      <c r="AQ45" s="88">
        <f t="shared" si="16"/>
        <v>0.34</v>
      </c>
      <c r="AR45" s="89">
        <f t="shared" si="17"/>
        <v>-2.8928214166475102E-2</v>
      </c>
      <c r="AS45" s="90">
        <f t="shared" si="18"/>
        <v>-21.302218733694023</v>
      </c>
      <c r="AT45" s="91">
        <f t="shared" si="35"/>
        <v>-2.8928214166475102E-2</v>
      </c>
      <c r="AU45" s="23">
        <f t="shared" si="38"/>
        <v>-64.225670282859269</v>
      </c>
      <c r="AV45" s="90">
        <f t="shared" si="36"/>
        <v>-1.1209494107361722</v>
      </c>
      <c r="AW45" s="71">
        <f t="shared" si="37"/>
        <v>-21.249827761170188</v>
      </c>
    </row>
    <row r="46" spans="2:49" ht="18.600000000000001" customHeight="1" thickBot="1">
      <c r="D46" s="69"/>
      <c r="G46" s="70"/>
      <c r="I46" s="69"/>
      <c r="L46" s="70"/>
      <c r="N46" s="69"/>
      <c r="Q46" s="70"/>
      <c r="S46" s="69"/>
      <c r="V46" s="70"/>
      <c r="X46" s="69"/>
      <c r="AA46" s="70"/>
      <c r="AC46" s="64"/>
      <c r="AD46" s="23"/>
      <c r="AE46" s="23"/>
      <c r="AF46" s="71"/>
      <c r="AH46" s="69"/>
      <c r="AK46" s="70"/>
      <c r="AO46" s="111"/>
      <c r="AP46" s="18"/>
      <c r="AQ46" s="88">
        <f t="shared" si="16"/>
        <v>0.36</v>
      </c>
      <c r="AR46" s="89">
        <f t="shared" si="17"/>
        <v>-3.1295071172730192E-2</v>
      </c>
      <c r="AS46" s="90">
        <f t="shared" si="18"/>
        <v>-22.586732139351206</v>
      </c>
      <c r="AT46" s="91">
        <f t="shared" si="35"/>
        <v>-3.1295071172730192E-2</v>
      </c>
      <c r="AU46" s="23">
        <f t="shared" si="38"/>
        <v>-64.546991801882513</v>
      </c>
      <c r="AV46" s="90">
        <f t="shared" si="36"/>
        <v>-1.1265575292006373</v>
      </c>
      <c r="AW46" s="71">
        <f t="shared" si="37"/>
        <v>-20.851877136732245</v>
      </c>
    </row>
    <row r="47" spans="2:49" ht="18.600000000000001" customHeight="1" thickBot="1">
      <c r="D47" s="265" t="s">
        <v>11</v>
      </c>
      <c r="E47" s="266"/>
      <c r="F47" s="267" t="s">
        <v>84</v>
      </c>
      <c r="G47" s="268"/>
      <c r="H47" s="263"/>
      <c r="I47" s="265" t="s">
        <v>85</v>
      </c>
      <c r="J47" s="266"/>
      <c r="K47" s="267" t="s">
        <v>86</v>
      </c>
      <c r="L47" s="268"/>
      <c r="N47" s="269" t="s">
        <v>12</v>
      </c>
      <c r="O47" s="270"/>
      <c r="P47" s="271" t="s">
        <v>13</v>
      </c>
      <c r="Q47" s="272"/>
      <c r="S47" s="265" t="s">
        <v>87</v>
      </c>
      <c r="T47" s="266"/>
      <c r="U47" s="267" t="s">
        <v>88</v>
      </c>
      <c r="V47" s="268"/>
      <c r="W47" s="10"/>
      <c r="X47" s="269" t="s">
        <v>89</v>
      </c>
      <c r="Y47" s="270"/>
      <c r="Z47" s="271" t="s">
        <v>90</v>
      </c>
      <c r="AA47" s="272"/>
      <c r="AB47" s="10"/>
      <c r="AC47" s="265" t="s">
        <v>14</v>
      </c>
      <c r="AD47" s="266"/>
      <c r="AE47" s="267" t="s">
        <v>15</v>
      </c>
      <c r="AF47" s="268"/>
      <c r="AG47" s="10"/>
      <c r="AH47" s="269" t="s">
        <v>91</v>
      </c>
      <c r="AI47" s="270"/>
      <c r="AJ47" s="271" t="s">
        <v>92</v>
      </c>
      <c r="AK47" s="272"/>
      <c r="AM47" s="76" t="s">
        <v>16</v>
      </c>
      <c r="AO47" s="112" t="s">
        <v>38</v>
      </c>
      <c r="AP47" s="18"/>
      <c r="AQ47" s="88">
        <f t="shared" si="16"/>
        <v>0.38</v>
      </c>
      <c r="AR47" s="89">
        <f t="shared" si="17"/>
        <v>-3.3546750858561875E-2</v>
      </c>
      <c r="AS47" s="90">
        <f t="shared" si="18"/>
        <v>-23.877671975388857</v>
      </c>
      <c r="AT47" s="91">
        <f t="shared" si="35"/>
        <v>-3.3546750858561875E-2</v>
      </c>
      <c r="AU47" s="23">
        <f t="shared" si="38"/>
        <v>-64.901070444448663</v>
      </c>
      <c r="AV47" s="90">
        <f t="shared" si="36"/>
        <v>-1.1327373673244088</v>
      </c>
      <c r="AW47" s="71">
        <f t="shared" si="37"/>
        <v>-20.491591205024072</v>
      </c>
    </row>
    <row r="48" spans="2:49" ht="18.600000000000001" customHeight="1" thickTop="1" thickBot="1">
      <c r="D48" s="59">
        <v>0</v>
      </c>
      <c r="E48" s="63">
        <v>0</v>
      </c>
      <c r="F48" s="61">
        <v>1</v>
      </c>
      <c r="G48" s="62">
        <v>0</v>
      </c>
      <c r="I48" s="59">
        <v>0</v>
      </c>
      <c r="J48" s="63">
        <f t="shared" ref="J48" si="87">IF(0=(1-$J$8*$K$8*$B45^2),10^14,$B45*$K$8/(1-$J$8*$K$8*$B45^2))</f>
        <v>0.11371065175369566</v>
      </c>
      <c r="K48" s="61">
        <v>1</v>
      </c>
      <c r="L48" s="62">
        <v>0</v>
      </c>
      <c r="N48" s="59">
        <f t="shared" ref="N48" si="88">D48*I45+F48*I48-E48*J45-G48*J48</f>
        <v>0</v>
      </c>
      <c r="O48" s="63">
        <f t="shared" ref="O48" si="89">(D48*J45+E48*I45+F48*J48+G48*I48)</f>
        <v>0.11371065175369566</v>
      </c>
      <c r="P48" s="61">
        <f t="shared" ref="P48" si="90">D48*K45+F48*K48-E48*L45-G48*L48</f>
        <v>1</v>
      </c>
      <c r="Q48" s="62">
        <f t="shared" ref="Q48" si="91">(D48*L45+E48*K45+F48*L48+G48*K48)</f>
        <v>0</v>
      </c>
      <c r="S48" s="59">
        <v>0</v>
      </c>
      <c r="T48" s="63">
        <v>0</v>
      </c>
      <c r="U48" s="61">
        <v>1</v>
      </c>
      <c r="V48" s="62">
        <v>0</v>
      </c>
      <c r="X48" s="59">
        <f t="shared" ref="X48" si="92">N48*S45+P48*S48-O48*T45-Q48*T48</f>
        <v>0</v>
      </c>
      <c r="Y48" s="63">
        <f t="shared" ref="Y48" si="93">(N48*T45+O48*S45+P48*T48+Q48*S48)</f>
        <v>0.11371065175369566</v>
      </c>
      <c r="Z48" s="61">
        <f t="shared" ref="Z48" si="94">N48*U45+P48*U48-O48*V45-Q48*V48</f>
        <v>0.98920069472377836</v>
      </c>
      <c r="AA48" s="62">
        <f t="shared" ref="AA48" si="95">(N48*V45+O48*U45+P48*V48+Q48*U48)</f>
        <v>0</v>
      </c>
      <c r="AB48" s="10"/>
      <c r="AC48" s="46">
        <f t="shared" ref="AC48" si="96">1/$AD$8</f>
        <v>1</v>
      </c>
      <c r="AD48" s="77">
        <v>0</v>
      </c>
      <c r="AE48" s="78">
        <v>1</v>
      </c>
      <c r="AF48" s="79">
        <v>0</v>
      </c>
      <c r="AH48" s="59">
        <f t="shared" ref="AH48" si="97">X48*AC45+Z48*AC48-Y48*AD45-AA48*AD48</f>
        <v>0.98920069472377836</v>
      </c>
      <c r="AI48" s="63">
        <f t="shared" ref="AI48" si="98">(X48*AD45+Y48*AC45+Z48*AD48+AA48*AC48)</f>
        <v>0.11371065175369566</v>
      </c>
      <c r="AJ48" s="61">
        <f t="shared" ref="AJ48" si="99">X48*AE45+Z48*AE48-Y48*AF45-AA48*AF48</f>
        <v>0.98920069472377836</v>
      </c>
      <c r="AK48" s="62">
        <f t="shared" ref="AK48" si="100">(X48*AF45+Y48*AE45+Z48*AF48+AA48*AE48)</f>
        <v>0</v>
      </c>
      <c r="AM48" s="80">
        <f t="shared" ref="AM48" si="101">(180/PI())*ATAN(-1*(AI45+AI48)/(AH45+AH48))</f>
        <v>-8.6969060993216498</v>
      </c>
      <c r="AO48" s="113">
        <f t="shared" ref="AO48" si="102">20*LOG(((1-(10^(AM45/20)^2)*(1-((1-AO45)/(1+AO45))^2))^0.5))</f>
        <v>-28.403760963994699</v>
      </c>
      <c r="AP48" s="18"/>
      <c r="AQ48" s="88">
        <f t="shared" si="16"/>
        <v>0.4</v>
      </c>
      <c r="AR48" s="89">
        <f t="shared" si="17"/>
        <v>-3.5647548136421452E-2</v>
      </c>
      <c r="AS48" s="90">
        <f t="shared" si="18"/>
        <v>-25.175693384277832</v>
      </c>
      <c r="AT48" s="91">
        <f t="shared" si="35"/>
        <v>-3.5647548136421452E-2</v>
      </c>
      <c r="AU48" s="23">
        <f t="shared" si="38"/>
        <v>-65.290531718331252</v>
      </c>
      <c r="AV48" s="90">
        <f t="shared" si="36"/>
        <v>-1.1395347488626713</v>
      </c>
      <c r="AW48" s="71">
        <f t="shared" si="37"/>
        <v>-20.167227926051222</v>
      </c>
    </row>
    <row r="49" spans="2:49" ht="18.600000000000001" customHeight="1">
      <c r="AQ49" s="88">
        <f t="shared" si="16"/>
        <v>0.42</v>
      </c>
      <c r="AR49" s="89">
        <f t="shared" si="17"/>
        <v>-3.7561644675542696E-2</v>
      </c>
      <c r="AS49" s="90">
        <f t="shared" si="18"/>
        <v>-26.481504018644454</v>
      </c>
      <c r="AT49" s="91">
        <f t="shared" si="35"/>
        <v>-3.7561644675542696E-2</v>
      </c>
      <c r="AU49" s="23">
        <f t="shared" si="38"/>
        <v>-65.718200769448501</v>
      </c>
      <c r="AV49" s="90">
        <f t="shared" si="36"/>
        <v>-1.1469989819135473</v>
      </c>
      <c r="AW49" s="71">
        <f t="shared" si="37"/>
        <v>-19.877572674433647</v>
      </c>
    </row>
    <row r="50" spans="2:49" ht="18.600000000000001" customHeight="1" thickBot="1">
      <c r="D50" s="10" t="s">
        <v>63</v>
      </c>
      <c r="E50" s="10"/>
      <c r="F50" s="10"/>
      <c r="G50" s="10"/>
      <c r="H50" s="10"/>
      <c r="I50" s="10" t="s">
        <v>64</v>
      </c>
      <c r="J50" s="10"/>
      <c r="K50" s="10"/>
      <c r="L50" s="10"/>
      <c r="M50" s="55"/>
      <c r="N50" s="55"/>
      <c r="O50" s="54" t="s">
        <v>65</v>
      </c>
      <c r="P50" s="55"/>
      <c r="Q50" s="55"/>
      <c r="R50" s="55"/>
      <c r="S50" s="10"/>
      <c r="T50" s="10" t="s">
        <v>66</v>
      </c>
      <c r="U50" s="55"/>
      <c r="V50" s="55"/>
      <c r="W50" s="55"/>
      <c r="X50" s="55"/>
      <c r="Y50" s="54" t="s">
        <v>67</v>
      </c>
      <c r="Z50" s="55"/>
      <c r="AA50" s="55"/>
      <c r="AB50" s="55"/>
      <c r="AC50" s="54" t="s">
        <v>68</v>
      </c>
      <c r="AD50" s="10"/>
      <c r="AE50" s="10"/>
      <c r="AF50" s="10"/>
      <c r="AG50" s="10"/>
      <c r="AH50" s="55"/>
      <c r="AI50" s="54" t="s">
        <v>69</v>
      </c>
      <c r="AJ50" s="55"/>
      <c r="AK50" s="55"/>
      <c r="AQ50" s="88">
        <f t="shared" si="16"/>
        <v>0.44</v>
      </c>
      <c r="AR50" s="89">
        <f t="shared" si="17"/>
        <v>-3.9253479096022635E-2</v>
      </c>
      <c r="AS50" s="90">
        <f t="shared" si="18"/>
        <v>-27.795868034033425</v>
      </c>
      <c r="AT50" s="91">
        <f t="shared" si="35"/>
        <v>-3.9253479096022635E-2</v>
      </c>
      <c r="AU50" s="23">
        <f t="shared" si="38"/>
        <v>-66.18711392325676</v>
      </c>
      <c r="AV50" s="90">
        <f t="shared" si="36"/>
        <v>-1.1551830603534119</v>
      </c>
      <c r="AW50" s="71">
        <f t="shared" si="37"/>
        <v>-19.621886041009979</v>
      </c>
    </row>
    <row r="51" spans="2:49" ht="18.600000000000001" customHeight="1" thickBot="1">
      <c r="B51" s="52"/>
      <c r="D51" s="273" t="s">
        <v>70</v>
      </c>
      <c r="E51" s="274"/>
      <c r="F51" s="275" t="s">
        <v>71</v>
      </c>
      <c r="G51" s="276"/>
      <c r="H51" s="263"/>
      <c r="I51" s="273" t="s">
        <v>72</v>
      </c>
      <c r="J51" s="274"/>
      <c r="K51" s="275" t="s">
        <v>73</v>
      </c>
      <c r="L51" s="276"/>
      <c r="M51" s="55"/>
      <c r="N51" s="269" t="s">
        <v>74</v>
      </c>
      <c r="O51" s="270"/>
      <c r="P51" s="271" t="s">
        <v>75</v>
      </c>
      <c r="Q51" s="272"/>
      <c r="R51" s="55"/>
      <c r="S51" s="273" t="s">
        <v>76</v>
      </c>
      <c r="T51" s="274"/>
      <c r="U51" s="275" t="s">
        <v>77</v>
      </c>
      <c r="V51" s="276"/>
      <c r="W51" s="10"/>
      <c r="X51" s="269" t="s">
        <v>78</v>
      </c>
      <c r="Y51" s="270"/>
      <c r="Z51" s="271" t="s">
        <v>79</v>
      </c>
      <c r="AA51" s="272"/>
      <c r="AB51" s="10"/>
      <c r="AC51" s="273" t="s">
        <v>80</v>
      </c>
      <c r="AD51" s="274"/>
      <c r="AE51" s="275" t="s">
        <v>81</v>
      </c>
      <c r="AF51" s="276"/>
      <c r="AG51" s="10"/>
      <c r="AH51" s="269" t="s">
        <v>82</v>
      </c>
      <c r="AI51" s="270"/>
      <c r="AJ51" s="271" t="s">
        <v>83</v>
      </c>
      <c r="AK51" s="272"/>
      <c r="AM51" s="57" t="s">
        <v>10</v>
      </c>
      <c r="AO51" s="109" t="s">
        <v>37</v>
      </c>
      <c r="AP51" s="18"/>
      <c r="AQ51" s="88">
        <f t="shared" si="16"/>
        <v>0.46</v>
      </c>
      <c r="AR51" s="89">
        <f t="shared" si="17"/>
        <v>-4.0688164836262045E-2</v>
      </c>
      <c r="AS51" s="90">
        <f t="shared" si="18"/>
        <v>-29.119610312498562</v>
      </c>
      <c r="AT51" s="91">
        <f t="shared" si="35"/>
        <v>-4.0688164836262045E-2</v>
      </c>
      <c r="AU51" s="23">
        <f t="shared" si="38"/>
        <v>-66.700531155631936</v>
      </c>
      <c r="AV51" s="90">
        <f t="shared" si="36"/>
        <v>-1.1641438814948355</v>
      </c>
      <c r="AW51" s="71">
        <f t="shared" si="37"/>
        <v>-19.399873929039877</v>
      </c>
    </row>
    <row r="52" spans="2:49" ht="18.600000000000001" customHeight="1" thickTop="1" thickBot="1">
      <c r="B52" s="81">
        <v>0.16</v>
      </c>
      <c r="D52" s="59">
        <v>1</v>
      </c>
      <c r="E52" s="60">
        <v>0</v>
      </c>
      <c r="F52" s="61">
        <v>0</v>
      </c>
      <c r="G52" s="62">
        <f t="shared" ref="G52" si="103">$E$8*$B52</f>
        <v>0.1085392</v>
      </c>
      <c r="I52" s="59">
        <v>1</v>
      </c>
      <c r="J52" s="63">
        <v>0</v>
      </c>
      <c r="K52" s="61">
        <v>0</v>
      </c>
      <c r="L52" s="62">
        <v>0</v>
      </c>
      <c r="N52" s="59">
        <f t="shared" ref="N52" si="104">D52*I52+F52*I55-E52*J52-G52*J55</f>
        <v>0.9858741957468744</v>
      </c>
      <c r="O52" s="63">
        <f t="shared" ref="O52" si="105">(D52*J52+E52*I52+F52*J55+G52*I55)</f>
        <v>0</v>
      </c>
      <c r="P52" s="61">
        <f t="shared" ref="P52" si="106">D52*K52+F52*K55-E52*L52-G52*L55</f>
        <v>0</v>
      </c>
      <c r="Q52" s="62">
        <f t="shared" ref="Q52" si="107">(D52*L52+E52*K52+F52*L55+G52*K55)</f>
        <v>0.1085392</v>
      </c>
      <c r="S52" s="59">
        <v>1</v>
      </c>
      <c r="T52" s="60">
        <v>0</v>
      </c>
      <c r="U52" s="61">
        <v>0</v>
      </c>
      <c r="V52" s="62">
        <f t="shared" ref="V52" si="108">$T$8*$B52</f>
        <v>0.1085392</v>
      </c>
      <c r="X52" s="59">
        <f t="shared" ref="X52" si="109">N52*S52+P52*S55-O52*T52-Q52*T55</f>
        <v>0.9858741957468744</v>
      </c>
      <c r="Y52" s="63">
        <f t="shared" ref="Y52" si="110">(N52*T52+O52*S52+P52*T55+Q52*S55)</f>
        <v>0</v>
      </c>
      <c r="Z52" s="61">
        <f t="shared" ref="Z52" si="111">N52*U52+P52*U55-O52*V52-Q52*V55</f>
        <v>0</v>
      </c>
      <c r="AA52" s="62">
        <f t="shared" ref="AA52" si="112">(N52*V52+O52*U52+P52*V55+Q52*U55)</f>
        <v>0.21554519650700915</v>
      </c>
      <c r="AB52" s="10"/>
      <c r="AC52" s="64">
        <v>1</v>
      </c>
      <c r="AD52" s="65">
        <v>0</v>
      </c>
      <c r="AE52" s="23">
        <v>0</v>
      </c>
      <c r="AF52" s="66">
        <v>0</v>
      </c>
      <c r="AH52" s="59">
        <f t="shared" ref="AH52" si="113">X52*AC52+Z52*AC55-Y52*AD52-AA52*AD55</f>
        <v>0.9858741957468744</v>
      </c>
      <c r="AI52" s="63">
        <f t="shared" ref="AI52" si="114">(X52*AD52+Y52*AC52+Z52*AD55+AA52*AC55)</f>
        <v>0.21554519650700915</v>
      </c>
      <c r="AJ52" s="61">
        <f t="shared" ref="AJ52" si="115">X52*AE52+Z52*AE55-Y52*AF52-AA52*AF55</f>
        <v>0</v>
      </c>
      <c r="AK52" s="62">
        <f t="shared" ref="AK52" si="116">(X52*AF52+Y52*AE52+Z52*AF55+AA52*AE55)</f>
        <v>0.21554519650700915</v>
      </c>
      <c r="AM52" s="67">
        <f t="shared" ref="AM52" si="117">20*LOG(((1+$AD$8)/$AD$8)/((AH52+AH55)^2+(AI52+AI55)^2)^0.5)</f>
        <v>-7.9113252283644474E-3</v>
      </c>
      <c r="AO52" s="110">
        <f t="shared" ref="AO52" si="118">((AH52^2+AI52^2)^0.5)/((AH55^2+AI55^2)^0.5)</f>
        <v>1.0148171713184175</v>
      </c>
      <c r="AP52" s="18"/>
      <c r="AQ52" s="88">
        <f t="shared" si="16"/>
        <v>0.48</v>
      </c>
      <c r="AR52" s="89">
        <f t="shared" si="17"/>
        <v>-4.1831962879322608E-2</v>
      </c>
      <c r="AS52" s="90">
        <f t="shared" si="18"/>
        <v>-30.453620935611198</v>
      </c>
      <c r="AT52" s="91">
        <f t="shared" si="35"/>
        <v>-4.1831962879322608E-2</v>
      </c>
      <c r="AU52" s="23">
        <f t="shared" si="38"/>
        <v>-67.261949461930413</v>
      </c>
      <c r="AV52" s="90">
        <f t="shared" si="36"/>
        <v>-1.1739424794207141</v>
      </c>
      <c r="AW52" s="71">
        <f t="shared" si="37"/>
        <v>-19.211677177835927</v>
      </c>
    </row>
    <row r="53" spans="2:49" ht="18.600000000000001" customHeight="1" thickBot="1">
      <c r="D53" s="69"/>
      <c r="G53" s="70"/>
      <c r="I53" s="69"/>
      <c r="L53" s="70"/>
      <c r="N53" s="69"/>
      <c r="Q53" s="70"/>
      <c r="S53" s="69"/>
      <c r="V53" s="70"/>
      <c r="X53" s="69"/>
      <c r="AA53" s="70"/>
      <c r="AC53" s="64"/>
      <c r="AD53" s="23"/>
      <c r="AE53" s="23"/>
      <c r="AF53" s="71"/>
      <c r="AH53" s="69"/>
      <c r="AK53" s="70"/>
      <c r="AO53" s="111"/>
      <c r="AP53" s="18"/>
      <c r="AQ53" s="88">
        <f t="shared" si="16"/>
        <v>0.5</v>
      </c>
      <c r="AR53" s="89">
        <f t="shared" si="17"/>
        <v>-4.265281773098778E-2</v>
      </c>
      <c r="AS53" s="90">
        <f t="shared" si="18"/>
        <v>-31.798859924849808</v>
      </c>
      <c r="AT53" s="91">
        <f t="shared" si="35"/>
        <v>-4.265281773098778E-2</v>
      </c>
      <c r="AU53" s="23">
        <f t="shared" si="38"/>
        <v>-67.875117057578947</v>
      </c>
      <c r="AV53" s="90">
        <f t="shared" si="36"/>
        <v>-1.1846442728313182</v>
      </c>
      <c r="AW53" s="71">
        <f t="shared" si="37"/>
        <v>-19.057879705376632</v>
      </c>
    </row>
    <row r="54" spans="2:49" ht="18.600000000000001" customHeight="1" thickBot="1">
      <c r="D54" s="265" t="s">
        <v>11</v>
      </c>
      <c r="E54" s="266"/>
      <c r="F54" s="267" t="s">
        <v>84</v>
      </c>
      <c r="G54" s="268"/>
      <c r="H54" s="263"/>
      <c r="I54" s="265" t="s">
        <v>85</v>
      </c>
      <c r="J54" s="266"/>
      <c r="K54" s="267" t="s">
        <v>86</v>
      </c>
      <c r="L54" s="268"/>
      <c r="N54" s="269" t="s">
        <v>12</v>
      </c>
      <c r="O54" s="270"/>
      <c r="P54" s="271" t="s">
        <v>13</v>
      </c>
      <c r="Q54" s="272"/>
      <c r="S54" s="265" t="s">
        <v>87</v>
      </c>
      <c r="T54" s="266"/>
      <c r="U54" s="267" t="s">
        <v>88</v>
      </c>
      <c r="V54" s="268"/>
      <c r="W54" s="10"/>
      <c r="X54" s="269" t="s">
        <v>89</v>
      </c>
      <c r="Y54" s="270"/>
      <c r="Z54" s="271" t="s">
        <v>90</v>
      </c>
      <c r="AA54" s="272"/>
      <c r="AB54" s="10"/>
      <c r="AC54" s="265" t="s">
        <v>14</v>
      </c>
      <c r="AD54" s="266"/>
      <c r="AE54" s="267" t="s">
        <v>15</v>
      </c>
      <c r="AF54" s="268"/>
      <c r="AG54" s="10"/>
      <c r="AH54" s="269" t="s">
        <v>91</v>
      </c>
      <c r="AI54" s="270"/>
      <c r="AJ54" s="271" t="s">
        <v>92</v>
      </c>
      <c r="AK54" s="272"/>
      <c r="AM54" s="76" t="s">
        <v>16</v>
      </c>
      <c r="AO54" s="112" t="s">
        <v>38</v>
      </c>
      <c r="AP54" s="18"/>
      <c r="AQ54" s="88">
        <f t="shared" si="16"/>
        <v>0.52</v>
      </c>
      <c r="AR54" s="89">
        <f t="shared" si="17"/>
        <v>-4.3120966428244589E-2</v>
      </c>
      <c r="AS54" s="90">
        <f t="shared" si="18"/>
        <v>-33.156362266001388</v>
      </c>
      <c r="AT54" s="91">
        <f t="shared" si="35"/>
        <v>-4.3120966428244589E-2</v>
      </c>
      <c r="AU54" s="23">
        <f t="shared" si="38"/>
        <v>-68.544048296734715</v>
      </c>
      <c r="AV54" s="90">
        <f t="shared" si="36"/>
        <v>-1.1963193254240321</v>
      </c>
      <c r="AW54" s="71">
        <f t="shared" si="37"/>
        <v>-18.939535765423742</v>
      </c>
    </row>
    <row r="55" spans="2:49" ht="18.600000000000001" customHeight="1" thickTop="1" thickBot="1">
      <c r="D55" s="59">
        <v>0</v>
      </c>
      <c r="E55" s="63">
        <v>0</v>
      </c>
      <c r="F55" s="61">
        <v>1</v>
      </c>
      <c r="G55" s="62">
        <v>0</v>
      </c>
      <c r="I55" s="59">
        <v>0</v>
      </c>
      <c r="J55" s="63">
        <f t="shared" ref="J55" si="119">IF(0=(1-$J$8*$K$8*$B52^2),10^14,$B52*$K$8/(1-$J$8*$K$8*$B52^2))</f>
        <v>0.13014472423903659</v>
      </c>
      <c r="K55" s="61">
        <v>1</v>
      </c>
      <c r="L55" s="62">
        <v>0</v>
      </c>
      <c r="N55" s="59">
        <f t="shared" ref="N55" si="120">D55*I52+F55*I55-E55*J52-G55*J55</f>
        <v>0</v>
      </c>
      <c r="O55" s="63">
        <f t="shared" ref="O55" si="121">(D55*J52+E55*I52+F55*J55+G55*I55)</f>
        <v>0.13014472423903659</v>
      </c>
      <c r="P55" s="61">
        <f t="shared" ref="P55" si="122">D55*K52+F55*K55-E55*L52-G55*L55</f>
        <v>1</v>
      </c>
      <c r="Q55" s="62">
        <f t="shared" ref="Q55" si="123">(D55*L52+E55*K52+F55*L55+G55*K55)</f>
        <v>0</v>
      </c>
      <c r="S55" s="59">
        <v>0</v>
      </c>
      <c r="T55" s="63">
        <v>0</v>
      </c>
      <c r="U55" s="61">
        <v>1</v>
      </c>
      <c r="V55" s="62">
        <v>0</v>
      </c>
      <c r="X55" s="59">
        <f t="shared" ref="X55" si="124">N55*S52+P55*S55-O55*T52-Q55*T55</f>
        <v>0</v>
      </c>
      <c r="Y55" s="63">
        <f t="shared" ref="Y55" si="125">(N55*T52+O55*S52+P55*T55+Q55*S55)</f>
        <v>0.13014472423903659</v>
      </c>
      <c r="Z55" s="61">
        <f t="shared" ref="Z55" si="126">N55*U52+P55*U55-O55*V52-Q55*V55</f>
        <v>0.9858741957468744</v>
      </c>
      <c r="AA55" s="62">
        <f t="shared" ref="AA55" si="127">(N55*V52+O55*U52+P55*V55+Q55*U55)</f>
        <v>0</v>
      </c>
      <c r="AB55" s="10"/>
      <c r="AC55" s="46">
        <f t="shared" ref="AC55" si="128">1/$AD$8</f>
        <v>1</v>
      </c>
      <c r="AD55" s="77">
        <v>0</v>
      </c>
      <c r="AE55" s="78">
        <v>1</v>
      </c>
      <c r="AF55" s="79">
        <v>0</v>
      </c>
      <c r="AH55" s="59">
        <f t="shared" ref="AH55" si="129">X55*AC52+Z55*AC55-Y55*AD52-AA55*AD55</f>
        <v>0.9858741957468744</v>
      </c>
      <c r="AI55" s="63">
        <f t="shared" ref="AI55" si="130">(X55*AD52+Y55*AC52+Z55*AD55+AA55*AC55)</f>
        <v>0.13014472423903659</v>
      </c>
      <c r="AJ55" s="61">
        <f t="shared" ref="AJ55" si="131">X55*AE52+Z55*AE55-Y55*AF52-AA55*AF55</f>
        <v>0.9858741957468744</v>
      </c>
      <c r="AK55" s="62">
        <f t="shared" ref="AK55" si="132">(X55*AF52+Y55*AE52+Z55*AF55+AA55*AE55)</f>
        <v>0</v>
      </c>
      <c r="AM55" s="80">
        <f t="shared" ref="AM55" si="133">(180/PI())*ATAN(-1*(AI52+AI55)/(AH52+AH55))</f>
        <v>-9.9441187462816316</v>
      </c>
      <c r="AO55" s="113">
        <f t="shared" ref="AO55" si="134">20*LOG(((1-(10^(AM52/20)^2)*(1-((1-AO52)/(1+AO52))^2))^0.5))</f>
        <v>-27.27235941868555</v>
      </c>
      <c r="AP55" s="18"/>
      <c r="AQ55" s="88">
        <f t="shared" si="16"/>
        <v>0.54</v>
      </c>
      <c r="AR55" s="89">
        <f t="shared" si="17"/>
        <v>-4.3209631943989482E-2</v>
      </c>
      <c r="AS55" s="90">
        <f t="shared" si="18"/>
        <v>-34.527243231936083</v>
      </c>
      <c r="AT55" s="91">
        <f t="shared" si="35"/>
        <v>-4.3209631943989482E-2</v>
      </c>
      <c r="AU55" s="23">
        <f t="shared" si="38"/>
        <v>-69.273039134464241</v>
      </c>
      <c r="AV55" s="90">
        <f t="shared" si="36"/>
        <v>-1.209042615759284</v>
      </c>
      <c r="AW55" s="71">
        <f t="shared" si="37"/>
        <v>-18.858218610540099</v>
      </c>
    </row>
    <row r="56" spans="2:49" ht="18.600000000000001" customHeight="1">
      <c r="AQ56" s="88">
        <f t="shared" si="16"/>
        <v>0.56000000000000005</v>
      </c>
      <c r="AR56" s="89">
        <f t="shared" si="17"/>
        <v>-4.2895814165311193E-2</v>
      </c>
      <c r="AS56" s="90">
        <f t="shared" si="18"/>
        <v>-35.912704014625369</v>
      </c>
      <c r="AT56" s="91">
        <f t="shared" si="35"/>
        <v>-4.2895814165311193E-2</v>
      </c>
      <c r="AU56" s="23">
        <f t="shared" si="38"/>
        <v>-70.066682878511315</v>
      </c>
      <c r="AV56" s="90">
        <f t="shared" si="36"/>
        <v>-1.2228943121807605</v>
      </c>
      <c r="AW56" s="71">
        <f t="shared" si="37"/>
        <v>-18.816094908807553</v>
      </c>
    </row>
    <row r="57" spans="2:49" ht="18.600000000000001" customHeight="1" thickBot="1">
      <c r="D57" s="10" t="s">
        <v>63</v>
      </c>
      <c r="E57" s="10"/>
      <c r="F57" s="10"/>
      <c r="G57" s="10"/>
      <c r="H57" s="10"/>
      <c r="I57" s="10" t="s">
        <v>64</v>
      </c>
      <c r="J57" s="10"/>
      <c r="K57" s="10"/>
      <c r="L57" s="10"/>
      <c r="M57" s="55"/>
      <c r="N57" s="55"/>
      <c r="O57" s="54" t="s">
        <v>65</v>
      </c>
      <c r="P57" s="55"/>
      <c r="Q57" s="55"/>
      <c r="R57" s="55"/>
      <c r="S57" s="10"/>
      <c r="T57" s="10" t="s">
        <v>66</v>
      </c>
      <c r="U57" s="55"/>
      <c r="V57" s="55"/>
      <c r="W57" s="55"/>
      <c r="X57" s="55"/>
      <c r="Y57" s="54" t="s">
        <v>67</v>
      </c>
      <c r="Z57" s="55"/>
      <c r="AA57" s="55"/>
      <c r="AB57" s="55"/>
      <c r="AC57" s="54" t="s">
        <v>68</v>
      </c>
      <c r="AD57" s="10"/>
      <c r="AE57" s="10"/>
      <c r="AF57" s="10"/>
      <c r="AG57" s="10"/>
      <c r="AH57" s="55"/>
      <c r="AI57" s="54" t="s">
        <v>69</v>
      </c>
      <c r="AJ57" s="55"/>
      <c r="AK57" s="55"/>
      <c r="AQ57" s="88">
        <f t="shared" si="16"/>
        <v>0.57999999999999996</v>
      </c>
      <c r="AR57" s="89">
        <f t="shared" si="17"/>
        <v>-4.2161193682392246E-2</v>
      </c>
      <c r="AS57" s="90">
        <f t="shared" si="18"/>
        <v>-37.314037672195589</v>
      </c>
      <c r="AT57" s="91">
        <f t="shared" si="35"/>
        <v>-4.2161193682392246E-2</v>
      </c>
      <c r="AU57" s="23">
        <f t="shared" si="38"/>
        <v>-70.929885874554742</v>
      </c>
      <c r="AV57" s="90">
        <f t="shared" si="36"/>
        <v>-1.237960046574798</v>
      </c>
      <c r="AW57" s="71">
        <f t="shared" si="37"/>
        <v>-18.816032036745526</v>
      </c>
    </row>
    <row r="58" spans="2:49" ht="18.600000000000001" customHeight="1" thickBot="1">
      <c r="B58" s="52"/>
      <c r="D58" s="273" t="s">
        <v>70</v>
      </c>
      <c r="E58" s="274"/>
      <c r="F58" s="275" t="s">
        <v>71</v>
      </c>
      <c r="G58" s="276"/>
      <c r="H58" s="263"/>
      <c r="I58" s="273" t="s">
        <v>72</v>
      </c>
      <c r="J58" s="274"/>
      <c r="K58" s="275" t="s">
        <v>73</v>
      </c>
      <c r="L58" s="276"/>
      <c r="M58" s="55"/>
      <c r="N58" s="269" t="s">
        <v>74</v>
      </c>
      <c r="O58" s="270"/>
      <c r="P58" s="271" t="s">
        <v>75</v>
      </c>
      <c r="Q58" s="272"/>
      <c r="R58" s="55"/>
      <c r="S58" s="273" t="s">
        <v>76</v>
      </c>
      <c r="T58" s="274"/>
      <c r="U58" s="275" t="s">
        <v>77</v>
      </c>
      <c r="V58" s="276"/>
      <c r="W58" s="10"/>
      <c r="X58" s="269" t="s">
        <v>78</v>
      </c>
      <c r="Y58" s="270"/>
      <c r="Z58" s="271" t="s">
        <v>79</v>
      </c>
      <c r="AA58" s="272"/>
      <c r="AB58" s="10"/>
      <c r="AC58" s="273" t="s">
        <v>80</v>
      </c>
      <c r="AD58" s="274"/>
      <c r="AE58" s="275" t="s">
        <v>81</v>
      </c>
      <c r="AF58" s="276"/>
      <c r="AG58" s="10"/>
      <c r="AH58" s="269" t="s">
        <v>82</v>
      </c>
      <c r="AI58" s="270"/>
      <c r="AJ58" s="271" t="s">
        <v>83</v>
      </c>
      <c r="AK58" s="272"/>
      <c r="AM58" s="57" t="s">
        <v>10</v>
      </c>
      <c r="AO58" s="109" t="s">
        <v>37</v>
      </c>
      <c r="AP58" s="18"/>
      <c r="AQ58" s="88">
        <f t="shared" si="16"/>
        <v>0.6</v>
      </c>
      <c r="AR58" s="89">
        <f t="shared" si="17"/>
        <v>-4.099316595537017E-2</v>
      </c>
      <c r="AS58" s="90">
        <f t="shared" si="18"/>
        <v>-38.732635389686685</v>
      </c>
      <c r="AT58" s="91">
        <f t="shared" si="35"/>
        <v>-4.099316595537017E-2</v>
      </c>
      <c r="AU58" s="23">
        <f t="shared" si="38"/>
        <v>-71.867882638164758</v>
      </c>
      <c r="AV58" s="90">
        <f t="shared" si="36"/>
        <v>-1.2543311784728435</v>
      </c>
      <c r="AW58" s="71">
        <f t="shared" si="37"/>
        <v>-18.861749410224814</v>
      </c>
    </row>
    <row r="59" spans="2:49" ht="18.600000000000001" customHeight="1" thickTop="1" thickBot="1">
      <c r="B59" s="81">
        <v>0.18</v>
      </c>
      <c r="D59" s="59">
        <v>1</v>
      </c>
      <c r="E59" s="60">
        <v>0</v>
      </c>
      <c r="F59" s="61">
        <v>0</v>
      </c>
      <c r="G59" s="62">
        <f t="shared" ref="G59" si="135">$E$8*$B59</f>
        <v>0.1221066</v>
      </c>
      <c r="I59" s="59">
        <v>1</v>
      </c>
      <c r="J59" s="63">
        <v>0</v>
      </c>
      <c r="K59" s="61">
        <v>0</v>
      </c>
      <c r="L59" s="62">
        <v>0</v>
      </c>
      <c r="N59" s="59">
        <f t="shared" ref="N59" si="136">D59*I59+F59*I62-E59*J59-G59*J62</f>
        <v>0.98209240424361344</v>
      </c>
      <c r="O59" s="63">
        <f t="shared" ref="O59" si="137">(D59*J59+E59*I59+F59*J62+G59*I62)</f>
        <v>0</v>
      </c>
      <c r="P59" s="61">
        <f t="shared" ref="P59" si="138">D59*K59+F59*K62-E59*L59-G59*L62</f>
        <v>0</v>
      </c>
      <c r="Q59" s="62">
        <f t="shared" ref="Q59" si="139">(D59*L59+E59*K59+F59*L62+G59*K62)</f>
        <v>0.1221066</v>
      </c>
      <c r="S59" s="59">
        <v>1</v>
      </c>
      <c r="T59" s="60">
        <v>0</v>
      </c>
      <c r="U59" s="61">
        <v>0</v>
      </c>
      <c r="V59" s="62">
        <f t="shared" ref="V59" si="140">$T$8*$B59</f>
        <v>0.1221066</v>
      </c>
      <c r="X59" s="59">
        <f t="shared" ref="X59" si="141">N59*S59+P59*S62-O59*T59-Q59*T62</f>
        <v>0.98209240424361344</v>
      </c>
      <c r="Y59" s="63">
        <f t="shared" ref="Y59" si="142">(N59*T59+O59*S59+P59*T62+Q59*S62)</f>
        <v>0</v>
      </c>
      <c r="Z59" s="61">
        <f t="shared" ref="Z59" si="143">N59*U59+P59*U62-O59*V59-Q59*V62</f>
        <v>0</v>
      </c>
      <c r="AA59" s="62">
        <f t="shared" ref="AA59" si="144">(N59*V59+O59*U59+P59*V62+Q59*U62)</f>
        <v>0.2420265643680132</v>
      </c>
      <c r="AB59" s="10"/>
      <c r="AC59" s="64">
        <v>1</v>
      </c>
      <c r="AD59" s="65">
        <v>0</v>
      </c>
      <c r="AE59" s="23">
        <v>0</v>
      </c>
      <c r="AF59" s="66">
        <v>0</v>
      </c>
      <c r="AH59" s="59">
        <f t="shared" ref="AH59" si="145">X59*AC59+Z59*AC62-Y59*AD59-AA59*AD62</f>
        <v>0.98209240424361344</v>
      </c>
      <c r="AI59" s="63">
        <f t="shared" ref="AI59" si="146">(X59*AD59+Y59*AC59+Z59*AD62+AA59*AC62)</f>
        <v>0.2420265643680132</v>
      </c>
      <c r="AJ59" s="61">
        <f t="shared" ref="AJ59" si="147">X59*AE59+Z59*AE62-Y59*AF59-AA59*AF62</f>
        <v>0</v>
      </c>
      <c r="AK59" s="62">
        <f t="shared" ref="AK59" si="148">(X59*AF59+Y59*AE59+Z59*AF62+AA59*AE62)</f>
        <v>0.2420265643680132</v>
      </c>
      <c r="AM59" s="67">
        <f t="shared" ref="AM59" si="149">20*LOG(((1+$AD$8)/$AD$8)/((AH59+AH62)^2+(AI59+AI62)^2)^0.5)</f>
        <v>-9.8642693528779562E-3</v>
      </c>
      <c r="AO59" s="110">
        <f t="shared" ref="AO59" si="150">((AH59^2+AI59^2)^0.5)/((AH62^2+AI62^2)^0.5)</f>
        <v>1.0186240087066383</v>
      </c>
      <c r="AP59" s="18"/>
      <c r="AQ59" s="88">
        <f t="shared" si="16"/>
        <v>0.62</v>
      </c>
      <c r="AR59" s="89">
        <f t="shared" si="17"/>
        <v>-3.9386026047046635E-2</v>
      </c>
      <c r="AS59" s="90">
        <f t="shared" si="18"/>
        <v>-40.169993042449981</v>
      </c>
      <c r="AT59" s="91">
        <f t="shared" si="35"/>
        <v>-3.9386026047046635E-2</v>
      </c>
      <c r="AU59" s="23">
        <f t="shared" si="38"/>
        <v>-72.886249780394436</v>
      </c>
      <c r="AV59" s="90">
        <f t="shared" si="36"/>
        <v>-1.2721050380988768</v>
      </c>
      <c r="AW59" s="71">
        <f t="shared" si="37"/>
        <v>-18.958031226582644</v>
      </c>
    </row>
    <row r="60" spans="2:49" ht="18.600000000000001" customHeight="1" thickBot="1">
      <c r="D60" s="69"/>
      <c r="G60" s="70"/>
      <c r="I60" s="69"/>
      <c r="L60" s="70"/>
      <c r="N60" s="69"/>
      <c r="Q60" s="70"/>
      <c r="S60" s="69"/>
      <c r="V60" s="70"/>
      <c r="X60" s="69"/>
      <c r="AA60" s="70"/>
      <c r="AC60" s="64"/>
      <c r="AD60" s="23"/>
      <c r="AE60" s="23"/>
      <c r="AF60" s="71"/>
      <c r="AH60" s="69"/>
      <c r="AK60" s="70"/>
      <c r="AO60" s="111"/>
      <c r="AP60" s="18"/>
      <c r="AQ60" s="88">
        <f t="shared" si="16"/>
        <v>0.64</v>
      </c>
      <c r="AR60" s="89">
        <f t="shared" si="17"/>
        <v>-3.734232703349686E-2</v>
      </c>
      <c r="AS60" s="90">
        <f t="shared" si="18"/>
        <v>-41.627718038057871</v>
      </c>
      <c r="AT60" s="91">
        <f t="shared" si="35"/>
        <v>-3.734232703349686E-2</v>
      </c>
      <c r="AU60" s="23">
        <f t="shared" si="38"/>
        <v>-73.990917863916934</v>
      </c>
      <c r="AV60" s="90">
        <f t="shared" si="36"/>
        <v>-1.2913851332980402</v>
      </c>
      <c r="AW60" s="71">
        <f t="shared" si="37"/>
        <v>-19.111027970547674</v>
      </c>
    </row>
    <row r="61" spans="2:49" ht="18.600000000000001" customHeight="1" thickBot="1">
      <c r="D61" s="265" t="s">
        <v>11</v>
      </c>
      <c r="E61" s="266"/>
      <c r="F61" s="267" t="s">
        <v>84</v>
      </c>
      <c r="G61" s="268"/>
      <c r="H61" s="263"/>
      <c r="I61" s="265" t="s">
        <v>85</v>
      </c>
      <c r="J61" s="266"/>
      <c r="K61" s="267" t="s">
        <v>86</v>
      </c>
      <c r="L61" s="268"/>
      <c r="N61" s="269" t="s">
        <v>12</v>
      </c>
      <c r="O61" s="270"/>
      <c r="P61" s="271" t="s">
        <v>13</v>
      </c>
      <c r="Q61" s="272"/>
      <c r="S61" s="265" t="s">
        <v>87</v>
      </c>
      <c r="T61" s="266"/>
      <c r="U61" s="267" t="s">
        <v>88</v>
      </c>
      <c r="V61" s="268"/>
      <c r="W61" s="10"/>
      <c r="X61" s="269" t="s">
        <v>89</v>
      </c>
      <c r="Y61" s="270"/>
      <c r="Z61" s="271" t="s">
        <v>90</v>
      </c>
      <c r="AA61" s="272"/>
      <c r="AB61" s="10"/>
      <c r="AC61" s="265" t="s">
        <v>14</v>
      </c>
      <c r="AD61" s="266"/>
      <c r="AE61" s="267" t="s">
        <v>15</v>
      </c>
      <c r="AF61" s="268"/>
      <c r="AG61" s="10"/>
      <c r="AH61" s="269" t="s">
        <v>91</v>
      </c>
      <c r="AI61" s="270"/>
      <c r="AJ61" s="271" t="s">
        <v>92</v>
      </c>
      <c r="AK61" s="272"/>
      <c r="AM61" s="76" t="s">
        <v>16</v>
      </c>
      <c r="AO61" s="112" t="s">
        <v>38</v>
      </c>
      <c r="AP61" s="18"/>
      <c r="AQ61" s="88">
        <f t="shared" si="16"/>
        <v>0.66</v>
      </c>
      <c r="AR61" s="89">
        <f t="shared" si="17"/>
        <v>-3.4874438434870376E-2</v>
      </c>
      <c r="AS61" s="90">
        <f t="shared" si="18"/>
        <v>-43.107536395336211</v>
      </c>
      <c r="AT61" s="91">
        <f t="shared" si="35"/>
        <v>-3.4874438434870376E-2</v>
      </c>
      <c r="AU61" s="23">
        <f t="shared" si="38"/>
        <v>-75.188180062858052</v>
      </c>
      <c r="AV61" s="90">
        <f t="shared" si="36"/>
        <v>-1.31228130067923</v>
      </c>
      <c r="AW61" s="71">
        <f t="shared" si="37"/>
        <v>-19.328690725469198</v>
      </c>
    </row>
    <row r="62" spans="2:49" ht="18.600000000000001" customHeight="1" thickTop="1" thickBot="1">
      <c r="D62" s="59">
        <v>0</v>
      </c>
      <c r="E62" s="63">
        <v>0</v>
      </c>
      <c r="F62" s="61">
        <v>1</v>
      </c>
      <c r="G62" s="62">
        <v>0</v>
      </c>
      <c r="I62" s="59">
        <v>0</v>
      </c>
      <c r="J62" s="63">
        <f t="shared" ref="J62" si="151">IF(0=(1-$J$8*$K$8*$B59^2),10^14,$B59*$K$8/(1-$J$8*$K$8*$B59^2))</f>
        <v>0.14665542858769806</v>
      </c>
      <c r="K62" s="61">
        <v>1</v>
      </c>
      <c r="L62" s="62">
        <v>0</v>
      </c>
      <c r="N62" s="59">
        <f t="shared" ref="N62" si="152">D62*I59+F62*I62-E62*J59-G62*J62</f>
        <v>0</v>
      </c>
      <c r="O62" s="63">
        <f t="shared" ref="O62" si="153">(D62*J59+E62*I59+F62*J62+G62*I62)</f>
        <v>0.14665542858769806</v>
      </c>
      <c r="P62" s="61">
        <f t="shared" ref="P62" si="154">D62*K59+F62*K62-E62*L59-G62*L62</f>
        <v>1</v>
      </c>
      <c r="Q62" s="62">
        <f t="shared" ref="Q62" si="155">(D62*L59+E62*K59+F62*L62+G62*K62)</f>
        <v>0</v>
      </c>
      <c r="S62" s="59">
        <v>0</v>
      </c>
      <c r="T62" s="63">
        <v>0</v>
      </c>
      <c r="U62" s="61">
        <v>1</v>
      </c>
      <c r="V62" s="62">
        <v>0</v>
      </c>
      <c r="X62" s="59">
        <f t="shared" ref="X62" si="156">N62*S59+P62*S62-O62*T59-Q62*T62</f>
        <v>0</v>
      </c>
      <c r="Y62" s="63">
        <f t="shared" ref="Y62" si="157">(N62*T59+O62*S59+P62*T62+Q62*S62)</f>
        <v>0.14665542858769806</v>
      </c>
      <c r="Z62" s="61">
        <f t="shared" ref="Z62" si="158">N62*U59+P62*U62-O62*V59-Q62*V62</f>
        <v>0.98209240424361344</v>
      </c>
      <c r="AA62" s="62">
        <f t="shared" ref="AA62" si="159">(N62*V59+O62*U59+P62*V62+Q62*U62)</f>
        <v>0</v>
      </c>
      <c r="AB62" s="10"/>
      <c r="AC62" s="46">
        <f t="shared" ref="AC62" si="160">1/$AD$8</f>
        <v>1</v>
      </c>
      <c r="AD62" s="77">
        <v>0</v>
      </c>
      <c r="AE62" s="78">
        <v>1</v>
      </c>
      <c r="AF62" s="79">
        <v>0</v>
      </c>
      <c r="AH62" s="59">
        <f t="shared" ref="AH62" si="161">X62*AC59+Z62*AC62-Y62*AD59-AA62*AD62</f>
        <v>0.98209240424361344</v>
      </c>
      <c r="AI62" s="63">
        <f t="shared" ref="AI62" si="162">(X62*AD59+Y62*AC59+Z62*AD62+AA62*AC62)</f>
        <v>0.14665542858769806</v>
      </c>
      <c r="AJ62" s="61">
        <f t="shared" ref="AJ62" si="163">X62*AE59+Z62*AE62-Y62*AF59-AA62*AF62</f>
        <v>0.98209240424361344</v>
      </c>
      <c r="AK62" s="62">
        <f t="shared" ref="AK62" si="164">(X62*AF59+Y62*AE59+Z62*AF62+AA62*AE62)</f>
        <v>0</v>
      </c>
      <c r="AM62" s="80">
        <f t="shared" ref="AM62" si="165">(180/PI())*ATAN(-1*(AI59+AI62)/(AH59+AH62))</f>
        <v>-11.193345289599664</v>
      </c>
      <c r="AO62" s="113">
        <f t="shared" ref="AO62" si="166">20*LOG(((1-(10^(AM59/20)^2)*(1-((1-AO59)/(1+AO59))^2))^0.5))</f>
        <v>-26.282522010123316</v>
      </c>
      <c r="AP62" s="18"/>
      <c r="AQ62" s="88">
        <f t="shared" si="16"/>
        <v>0.68</v>
      </c>
      <c r="AR62" s="89">
        <f t="shared" si="17"/>
        <v>-3.2006334531639043E-2</v>
      </c>
      <c r="AS62" s="90">
        <f t="shared" si="18"/>
        <v>-44.611299996593374</v>
      </c>
      <c r="AT62" s="91">
        <f t="shared" si="35"/>
        <v>-3.2006334531639043E-2</v>
      </c>
      <c r="AU62" s="23">
        <f t="shared" si="38"/>
        <v>-76.484696170422239</v>
      </c>
      <c r="AV62" s="90">
        <f t="shared" si="36"/>
        <v>-1.3349097755613661</v>
      </c>
      <c r="AW62" s="71">
        <f t="shared" si="37"/>
        <v>-19.621411408064887</v>
      </c>
    </row>
    <row r="63" spans="2:49" ht="18.600000000000001" customHeight="1">
      <c r="AQ63" s="88">
        <f t="shared" si="16"/>
        <v>0.7</v>
      </c>
      <c r="AR63" s="89">
        <f t="shared" si="17"/>
        <v>-2.8775646206865135E-2</v>
      </c>
      <c r="AS63" s="90">
        <f t="shared" si="18"/>
        <v>-46.140993920001812</v>
      </c>
      <c r="AT63" s="91">
        <f t="shared" si="35"/>
        <v>-2.8775646206865135E-2</v>
      </c>
      <c r="AU63" s="23">
        <f t="shared" si="38"/>
        <v>-77.887490091160245</v>
      </c>
      <c r="AV63" s="90">
        <f t="shared" si="36"/>
        <v>-1.3593931482052046</v>
      </c>
      <c r="AW63" s="71">
        <f t="shared" si="37"/>
        <v>-20.002995038199462</v>
      </c>
    </row>
    <row r="64" spans="2:49" ht="18.600000000000001" customHeight="1" thickBot="1">
      <c r="D64" s="10" t="s">
        <v>63</v>
      </c>
      <c r="E64" s="10"/>
      <c r="F64" s="10"/>
      <c r="G64" s="10"/>
      <c r="H64" s="10"/>
      <c r="I64" s="10" t="s">
        <v>64</v>
      </c>
      <c r="J64" s="10"/>
      <c r="K64" s="10"/>
      <c r="L64" s="10"/>
      <c r="M64" s="55"/>
      <c r="N64" s="55"/>
      <c r="O64" s="54" t="s">
        <v>65</v>
      </c>
      <c r="P64" s="55"/>
      <c r="Q64" s="55"/>
      <c r="R64" s="55"/>
      <c r="S64" s="10"/>
      <c r="T64" s="10" t="s">
        <v>66</v>
      </c>
      <c r="U64" s="55"/>
      <c r="V64" s="55"/>
      <c r="W64" s="55"/>
      <c r="X64" s="55"/>
      <c r="Y64" s="54" t="s">
        <v>67</v>
      </c>
      <c r="Z64" s="55"/>
      <c r="AA64" s="55"/>
      <c r="AB64" s="55"/>
      <c r="AC64" s="54" t="s">
        <v>68</v>
      </c>
      <c r="AD64" s="10"/>
      <c r="AE64" s="10"/>
      <c r="AF64" s="10"/>
      <c r="AG64" s="10"/>
      <c r="AH64" s="55"/>
      <c r="AI64" s="54" t="s">
        <v>69</v>
      </c>
      <c r="AJ64" s="55"/>
      <c r="AK64" s="55"/>
      <c r="AQ64" s="88">
        <f t="shared" ref="AQ64:AQ95" si="167">INDEX(B:B,(ROW()-32)*7+24)</f>
        <v>0.72</v>
      </c>
      <c r="AR64" s="89">
        <f t="shared" ref="AR64:AR95" si="168">INDEX(AM:AM,(ROW()-32)*7+24)</f>
        <v>-2.5236013906277707E-2</v>
      </c>
      <c r="AS64" s="90">
        <f t="shared" ref="AS64:AS95" si="169">INDEX(AM:AM,(ROW()-32)*7+27)</f>
        <v>-47.698743721825018</v>
      </c>
      <c r="AT64" s="91">
        <f t="shared" si="35"/>
        <v>-2.5236013906277707E-2</v>
      </c>
      <c r="AU64" s="23">
        <f t="shared" si="38"/>
        <v>-79.403938454742402</v>
      </c>
      <c r="AV64" s="90">
        <f t="shared" si="36"/>
        <v>-1.3858601650861933</v>
      </c>
      <c r="AW64" s="71">
        <f t="shared" si="37"/>
        <v>-20.492191861540931</v>
      </c>
    </row>
    <row r="65" spans="2:49" ht="18.600000000000001" customHeight="1" thickBot="1">
      <c r="B65" s="52"/>
      <c r="D65" s="273" t="s">
        <v>70</v>
      </c>
      <c r="E65" s="274"/>
      <c r="F65" s="275" t="s">
        <v>71</v>
      </c>
      <c r="G65" s="276"/>
      <c r="H65" s="263"/>
      <c r="I65" s="273" t="s">
        <v>72</v>
      </c>
      <c r="J65" s="274"/>
      <c r="K65" s="275" t="s">
        <v>73</v>
      </c>
      <c r="L65" s="276"/>
      <c r="M65" s="55"/>
      <c r="N65" s="269" t="s">
        <v>74</v>
      </c>
      <c r="O65" s="270"/>
      <c r="P65" s="271" t="s">
        <v>75</v>
      </c>
      <c r="Q65" s="272"/>
      <c r="R65" s="55"/>
      <c r="S65" s="273" t="s">
        <v>76</v>
      </c>
      <c r="T65" s="274"/>
      <c r="U65" s="275" t="s">
        <v>77</v>
      </c>
      <c r="V65" s="276"/>
      <c r="W65" s="10"/>
      <c r="X65" s="269" t="s">
        <v>78</v>
      </c>
      <c r="Y65" s="270"/>
      <c r="Z65" s="271" t="s">
        <v>79</v>
      </c>
      <c r="AA65" s="272"/>
      <c r="AB65" s="10"/>
      <c r="AC65" s="273" t="s">
        <v>80</v>
      </c>
      <c r="AD65" s="274"/>
      <c r="AE65" s="275" t="s">
        <v>81</v>
      </c>
      <c r="AF65" s="276"/>
      <c r="AG65" s="10"/>
      <c r="AH65" s="269" t="s">
        <v>82</v>
      </c>
      <c r="AI65" s="270"/>
      <c r="AJ65" s="271" t="s">
        <v>83</v>
      </c>
      <c r="AK65" s="272"/>
      <c r="AM65" s="57" t="s">
        <v>10</v>
      </c>
      <c r="AO65" s="109" t="s">
        <v>37</v>
      </c>
      <c r="AP65" s="18"/>
      <c r="AQ65" s="88">
        <f t="shared" si="167"/>
        <v>0.74</v>
      </c>
      <c r="AR65" s="89">
        <f t="shared" si="168"/>
        <v>-2.1459783303987848E-2</v>
      </c>
      <c r="AS65" s="90">
        <f t="shared" si="169"/>
        <v>-49.286822490919867</v>
      </c>
      <c r="AT65" s="91">
        <f t="shared" si="35"/>
        <v>-2.1459783303987848E-2</v>
      </c>
      <c r="AU65" s="23">
        <f t="shared" si="38"/>
        <v>-81.041747380446623</v>
      </c>
      <c r="AV65" s="90">
        <f t="shared" si="36"/>
        <v>-1.4144453233582832</v>
      </c>
      <c r="AW65" s="71">
        <f t="shared" si="37"/>
        <v>-21.115224648807303</v>
      </c>
    </row>
    <row r="66" spans="2:49" ht="18.600000000000001" customHeight="1" thickTop="1" thickBot="1">
      <c r="B66" s="81">
        <v>0.2</v>
      </c>
      <c r="D66" s="59">
        <v>1</v>
      </c>
      <c r="E66" s="60">
        <v>0</v>
      </c>
      <c r="F66" s="61">
        <v>0</v>
      </c>
      <c r="G66" s="62">
        <f t="shared" ref="G66" si="170">$E$8*$B66</f>
        <v>0.13567400000000002</v>
      </c>
      <c r="I66" s="59">
        <v>1</v>
      </c>
      <c r="J66" s="63">
        <v>0</v>
      </c>
      <c r="K66" s="61">
        <v>0</v>
      </c>
      <c r="L66" s="62">
        <v>0</v>
      </c>
      <c r="N66" s="59">
        <f t="shared" ref="N66" si="171">D66*I66+F66*I69-E66*J66-G66*J69</f>
        <v>0.97785083682736651</v>
      </c>
      <c r="O66" s="63">
        <f t="shared" ref="O66" si="172">(D66*J66+E66*I66+F66*J69+G66*I69)</f>
        <v>0</v>
      </c>
      <c r="P66" s="61">
        <f t="shared" ref="P66" si="173">D66*K66+F66*K69-E66*L66-G66*L69</f>
        <v>0</v>
      </c>
      <c r="Q66" s="62">
        <f t="shared" ref="Q66" si="174">(D66*L66+E66*K66+F66*L69+G66*K69)</f>
        <v>0.13567400000000002</v>
      </c>
      <c r="S66" s="59">
        <v>1</v>
      </c>
      <c r="T66" s="60">
        <v>0</v>
      </c>
      <c r="U66" s="61">
        <v>0</v>
      </c>
      <c r="V66" s="62">
        <f t="shared" ref="V66" si="175">$T$8*$B66</f>
        <v>0.13567400000000002</v>
      </c>
      <c r="X66" s="59">
        <f t="shared" ref="X66" si="176">N66*S66+P66*S69-O66*T66-Q66*T69</f>
        <v>0.97785083682736651</v>
      </c>
      <c r="Y66" s="63">
        <f t="shared" ref="Y66" si="177">(N66*T66+O66*S66+P66*T69+Q66*S69)</f>
        <v>0</v>
      </c>
      <c r="Z66" s="61">
        <f t="shared" ref="Z66" si="178">N66*U66+P66*U69-O66*V66-Q66*V69</f>
        <v>0</v>
      </c>
      <c r="AA66" s="62">
        <f t="shared" ref="AA66" si="179">(N66*V66+O66*U66+P66*V69+Q66*U69)</f>
        <v>0.26834293443571616</v>
      </c>
      <c r="AB66" s="10"/>
      <c r="AC66" s="64">
        <v>1</v>
      </c>
      <c r="AD66" s="65">
        <v>0</v>
      </c>
      <c r="AE66" s="23">
        <v>0</v>
      </c>
      <c r="AF66" s="66">
        <v>0</v>
      </c>
      <c r="AH66" s="59">
        <f t="shared" ref="AH66" si="180">X66*AC66+Z66*AC69-Y66*AD66-AA66*AD69</f>
        <v>0.97785083682736651</v>
      </c>
      <c r="AI66" s="63">
        <f t="shared" ref="AI66" si="181">(X66*AD66+Y66*AC66+Z66*AD69+AA66*AC69)</f>
        <v>0.26834293443571616</v>
      </c>
      <c r="AJ66" s="61">
        <f t="shared" ref="AJ66" si="182">X66*AE66+Z66*AE69-Y66*AF66-AA66*AF69</f>
        <v>0</v>
      </c>
      <c r="AK66" s="62">
        <f t="shared" ref="AK66" si="183">(X66*AF66+Y66*AE66+Z66*AF69+AA66*AE69)</f>
        <v>0.26834293443571616</v>
      </c>
      <c r="AM66" s="67">
        <f t="shared" ref="AM66" si="184">20*LOG(((1+$AD$8)/$AD$8)/((AH66+AH69)^2+(AI66+AI69)^2)^0.5)</f>
        <v>-1.1974274071982038E-2</v>
      </c>
      <c r="AO66" s="110">
        <f t="shared" ref="AO66" si="185">((AH66^2+AI66^2)^0.5)/((AH69^2+AI69^2)^0.5)</f>
        <v>1.0228138525946322</v>
      </c>
      <c r="AP66" s="18"/>
      <c r="AQ66" s="88">
        <f t="shared" si="167"/>
        <v>0.76</v>
      </c>
      <c r="AR66" s="89">
        <f t="shared" si="168"/>
        <v>-1.7541089096142964E-2</v>
      </c>
      <c r="AS66" s="90">
        <f t="shared" si="169"/>
        <v>-50.907657438528801</v>
      </c>
      <c r="AT66" s="91">
        <f t="shared" si="35"/>
        <v>-1.7541089096142964E-2</v>
      </c>
      <c r="AU66" s="23">
        <f t="shared" si="38"/>
        <v>-82.808913691908543</v>
      </c>
      <c r="AV66" s="90">
        <f t="shared" si="36"/>
        <v>-1.4452881939236173</v>
      </c>
      <c r="AW66" s="71">
        <f t="shared" si="37"/>
        <v>-21.910202464002133</v>
      </c>
    </row>
    <row r="67" spans="2:49" ht="18.600000000000001" customHeight="1" thickBot="1">
      <c r="D67" s="69"/>
      <c r="G67" s="70"/>
      <c r="I67" s="69"/>
      <c r="L67" s="70"/>
      <c r="N67" s="69"/>
      <c r="Q67" s="70"/>
      <c r="S67" s="69"/>
      <c r="V67" s="70"/>
      <c r="X67" s="69"/>
      <c r="AA67" s="70"/>
      <c r="AC67" s="64"/>
      <c r="AD67" s="23"/>
      <c r="AE67" s="23"/>
      <c r="AF67" s="71"/>
      <c r="AH67" s="69"/>
      <c r="AK67" s="70"/>
      <c r="AO67" s="111"/>
      <c r="AP67" s="18"/>
      <c r="AQ67" s="88">
        <f t="shared" si="167"/>
        <v>0.78</v>
      </c>
      <c r="AR67" s="89">
        <f t="shared" si="168"/>
        <v>-1.3599375708738008E-2</v>
      </c>
      <c r="AS67" s="90">
        <f t="shared" si="169"/>
        <v>-52.563835712366973</v>
      </c>
      <c r="AT67" s="91">
        <f t="shared" si="35"/>
        <v>-1.3599375708738008E-2</v>
      </c>
      <c r="AU67" s="23">
        <f t="shared" si="38"/>
        <v>-84.713666018118445</v>
      </c>
      <c r="AV67" s="90">
        <f t="shared" si="36"/>
        <v>-1.4785323934510011</v>
      </c>
      <c r="AW67" s="71">
        <f t="shared" si="37"/>
        <v>-22.935411285007355</v>
      </c>
    </row>
    <row r="68" spans="2:49" ht="18.600000000000001" customHeight="1" thickBot="1">
      <c r="D68" s="265" t="s">
        <v>11</v>
      </c>
      <c r="E68" s="266"/>
      <c r="F68" s="267" t="s">
        <v>84</v>
      </c>
      <c r="G68" s="268"/>
      <c r="H68" s="263"/>
      <c r="I68" s="265" t="s">
        <v>85</v>
      </c>
      <c r="J68" s="266"/>
      <c r="K68" s="267" t="s">
        <v>86</v>
      </c>
      <c r="L68" s="268"/>
      <c r="N68" s="269" t="s">
        <v>12</v>
      </c>
      <c r="O68" s="270"/>
      <c r="P68" s="271" t="s">
        <v>13</v>
      </c>
      <c r="Q68" s="272"/>
      <c r="S68" s="265" t="s">
        <v>87</v>
      </c>
      <c r="T68" s="266"/>
      <c r="U68" s="267" t="s">
        <v>88</v>
      </c>
      <c r="V68" s="268"/>
      <c r="W68" s="10"/>
      <c r="X68" s="269" t="s">
        <v>89</v>
      </c>
      <c r="Y68" s="270"/>
      <c r="Z68" s="271" t="s">
        <v>90</v>
      </c>
      <c r="AA68" s="272"/>
      <c r="AB68" s="10"/>
      <c r="AC68" s="265" t="s">
        <v>14</v>
      </c>
      <c r="AD68" s="266"/>
      <c r="AE68" s="267" t="s">
        <v>15</v>
      </c>
      <c r="AF68" s="268"/>
      <c r="AG68" s="10"/>
      <c r="AH68" s="269" t="s">
        <v>91</v>
      </c>
      <c r="AI68" s="270"/>
      <c r="AJ68" s="271" t="s">
        <v>92</v>
      </c>
      <c r="AK68" s="272"/>
      <c r="AM68" s="76" t="s">
        <v>16</v>
      </c>
      <c r="AO68" s="112" t="s">
        <v>38</v>
      </c>
      <c r="AP68" s="18"/>
      <c r="AQ68" s="88">
        <f t="shared" si="167"/>
        <v>0.8</v>
      </c>
      <c r="AR68" s="89">
        <f t="shared" si="168"/>
        <v>-9.7834061497306148E-3</v>
      </c>
      <c r="AS68" s="90">
        <f t="shared" si="169"/>
        <v>-54.258109032729344</v>
      </c>
      <c r="AT68" s="91">
        <f t="shared" si="35"/>
        <v>-9.7834061497306148E-3</v>
      </c>
      <c r="AU68" s="23">
        <f t="shared" si="38"/>
        <v>-86.764380213739088</v>
      </c>
      <c r="AV68" s="90">
        <f t="shared" si="36"/>
        <v>-1.5143241081819683</v>
      </c>
      <c r="AW68" s="71">
        <f t="shared" si="37"/>
        <v>-24.286457534980144</v>
      </c>
    </row>
    <row r="69" spans="2:49" ht="18.600000000000001" customHeight="1" thickTop="1" thickBot="1">
      <c r="D69" s="59">
        <v>0</v>
      </c>
      <c r="E69" s="63">
        <v>0</v>
      </c>
      <c r="F69" s="61">
        <v>1</v>
      </c>
      <c r="G69" s="62">
        <v>0</v>
      </c>
      <c r="I69" s="59">
        <v>0</v>
      </c>
      <c r="J69" s="63">
        <f t="shared" ref="J69" si="186">IF(0=(1-$J$8*$K$8*$B66^2),10^14,$B66*$K$8/(1-$J$8*$K$8*$B66^2))</f>
        <v>0.16325282053034118</v>
      </c>
      <c r="K69" s="61">
        <v>1</v>
      </c>
      <c r="L69" s="62">
        <v>0</v>
      </c>
      <c r="N69" s="59">
        <f t="shared" ref="N69" si="187">D69*I66+F69*I69-E69*J66-G69*J69</f>
        <v>0</v>
      </c>
      <c r="O69" s="63">
        <f t="shared" ref="O69" si="188">(D69*J66+E69*I66+F69*J69+G69*I69)</f>
        <v>0.16325282053034118</v>
      </c>
      <c r="P69" s="61">
        <f t="shared" ref="P69" si="189">D69*K66+F69*K69-E69*L66-G69*L69</f>
        <v>1</v>
      </c>
      <c r="Q69" s="62">
        <f t="shared" ref="Q69" si="190">(D69*L66+E69*K66+F69*L69+G69*K69)</f>
        <v>0</v>
      </c>
      <c r="S69" s="59">
        <v>0</v>
      </c>
      <c r="T69" s="63">
        <v>0</v>
      </c>
      <c r="U69" s="61">
        <v>1</v>
      </c>
      <c r="V69" s="62">
        <v>0</v>
      </c>
      <c r="X69" s="59">
        <f t="shared" ref="X69" si="191">N69*S66+P69*S69-O69*T66-Q69*T69</f>
        <v>0</v>
      </c>
      <c r="Y69" s="63">
        <f t="shared" ref="Y69" si="192">(N69*T66+O69*S66+P69*T69+Q69*S69)</f>
        <v>0.16325282053034118</v>
      </c>
      <c r="Z69" s="61">
        <f t="shared" ref="Z69" si="193">N69*U66+P69*U69-O69*V66-Q69*V69</f>
        <v>0.97785083682736651</v>
      </c>
      <c r="AA69" s="62">
        <f t="shared" ref="AA69" si="194">(N69*V66+O69*U66+P69*V69+Q69*U69)</f>
        <v>0</v>
      </c>
      <c r="AB69" s="10"/>
      <c r="AC69" s="46">
        <f t="shared" ref="AC69" si="195">1/$AD$8</f>
        <v>1</v>
      </c>
      <c r="AD69" s="77">
        <v>0</v>
      </c>
      <c r="AE69" s="78">
        <v>1</v>
      </c>
      <c r="AF69" s="79">
        <v>0</v>
      </c>
      <c r="AH69" s="59">
        <f t="shared" ref="AH69" si="196">X69*AC66+Z69*AC69-Y69*AD66-AA69*AD69</f>
        <v>0.97785083682736651</v>
      </c>
      <c r="AI69" s="63">
        <f t="shared" ref="AI69" si="197">(X69*AD66+Y69*AC66+Z69*AD69+AA69*AC69)</f>
        <v>0.16325282053034118</v>
      </c>
      <c r="AJ69" s="61">
        <f t="shared" ref="AJ69" si="198">X69*AE66+Z69*AE69-Y69*AF66-AA69*AF69</f>
        <v>0.97785083682736651</v>
      </c>
      <c r="AK69" s="62">
        <f t="shared" ref="AK69" si="199">(X69*AF66+Y69*AE66+Z69*AF69+AA69*AE69)</f>
        <v>0</v>
      </c>
      <c r="AM69" s="80">
        <f t="shared" ref="AM69" si="200">(180/PI())*ATAN(-1*(AI66+AI69)/(AH66+AH69))</f>
        <v>-12.444897222699483</v>
      </c>
      <c r="AO69" s="113">
        <f t="shared" ref="AO69" si="201">20*LOG(((1-(10^(AM66/20)^2)*(1-((1-AO66)/(1+AO66))^2))^0.5))</f>
        <v>-25.405727928083117</v>
      </c>
      <c r="AP69" s="18"/>
      <c r="AQ69" s="88">
        <f t="shared" si="167"/>
        <v>0.82</v>
      </c>
      <c r="AR69" s="89">
        <f t="shared" si="168"/>
        <v>-6.2758111276041322E-3</v>
      </c>
      <c r="AS69" s="90">
        <f t="shared" si="169"/>
        <v>-55.993396637004118</v>
      </c>
      <c r="AT69" s="91">
        <f t="shared" si="35"/>
        <v>-6.2758111276041322E-3</v>
      </c>
      <c r="AU69" s="23">
        <f t="shared" si="38"/>
        <v>-88.969462395088343</v>
      </c>
      <c r="AV69" s="90">
        <f t="shared" si="36"/>
        <v>-1.5528100525235717</v>
      </c>
      <c r="AW69" s="71">
        <f t="shared" si="37"/>
        <v>-26.136777966891408</v>
      </c>
    </row>
    <row r="70" spans="2:49" ht="18.600000000000001" customHeight="1">
      <c r="AQ70" s="88">
        <f t="shared" si="167"/>
        <v>0.84</v>
      </c>
      <c r="AR70" s="89">
        <f t="shared" si="168"/>
        <v>-3.2982290275931111E-3</v>
      </c>
      <c r="AS70" s="90">
        <f t="shared" si="169"/>
        <v>-57.772785884905886</v>
      </c>
      <c r="AT70" s="91">
        <f t="shared" si="35"/>
        <v>-3.2982290275931111E-3</v>
      </c>
      <c r="AU70" s="23">
        <f t="shared" si="38"/>
        <v>-91.337191642158103</v>
      </c>
      <c r="AV70" s="90">
        <f t="shared" si="36"/>
        <v>-1.5941347236807053</v>
      </c>
      <c r="AW70" s="71">
        <f t="shared" si="37"/>
        <v>-28.85464466199749</v>
      </c>
    </row>
    <row r="71" spans="2:49" ht="18.600000000000001" customHeight="1" thickBot="1">
      <c r="D71" s="10" t="s">
        <v>63</v>
      </c>
      <c r="E71" s="10"/>
      <c r="F71" s="10"/>
      <c r="G71" s="10"/>
      <c r="H71" s="10"/>
      <c r="I71" s="10" t="s">
        <v>64</v>
      </c>
      <c r="J71" s="10"/>
      <c r="K71" s="10"/>
      <c r="L71" s="10"/>
      <c r="M71" s="55"/>
      <c r="N71" s="55"/>
      <c r="O71" s="54" t="s">
        <v>65</v>
      </c>
      <c r="P71" s="55"/>
      <c r="Q71" s="55"/>
      <c r="R71" s="55"/>
      <c r="S71" s="10"/>
      <c r="T71" s="10" t="s">
        <v>66</v>
      </c>
      <c r="U71" s="55"/>
      <c r="V71" s="55"/>
      <c r="W71" s="55"/>
      <c r="X71" s="55"/>
      <c r="Y71" s="54" t="s">
        <v>67</v>
      </c>
      <c r="Z71" s="55"/>
      <c r="AA71" s="55"/>
      <c r="AB71" s="55"/>
      <c r="AC71" s="54" t="s">
        <v>68</v>
      </c>
      <c r="AD71" s="10"/>
      <c r="AE71" s="10"/>
      <c r="AF71" s="10"/>
      <c r="AG71" s="10"/>
      <c r="AH71" s="55"/>
      <c r="AI71" s="54" t="s">
        <v>69</v>
      </c>
      <c r="AJ71" s="55"/>
      <c r="AK71" s="55"/>
      <c r="AQ71" s="88">
        <f t="shared" si="167"/>
        <v>0.86</v>
      </c>
      <c r="AR71" s="89">
        <f t="shared" si="168"/>
        <v>-1.1170822146563458E-3</v>
      </c>
      <c r="AS71" s="90">
        <f t="shared" si="169"/>
        <v>-59.59952971774905</v>
      </c>
      <c r="AT71" s="91">
        <f t="shared" si="35"/>
        <v>-1.1170822146563458E-3</v>
      </c>
      <c r="AU71" s="23">
        <f t="shared" si="38"/>
        <v>-93.875513116237656</v>
      </c>
      <c r="AV71" s="90">
        <f t="shared" si="36"/>
        <v>-1.6384367908774693</v>
      </c>
      <c r="AW71" s="71">
        <f t="shared" si="37"/>
        <v>-33.482998555492841</v>
      </c>
    </row>
    <row r="72" spans="2:49" ht="18.600000000000001" customHeight="1" thickBot="1">
      <c r="B72" s="52"/>
      <c r="D72" s="273" t="s">
        <v>70</v>
      </c>
      <c r="E72" s="274"/>
      <c r="F72" s="275" t="s">
        <v>71</v>
      </c>
      <c r="G72" s="276"/>
      <c r="H72" s="263"/>
      <c r="I72" s="273" t="s">
        <v>72</v>
      </c>
      <c r="J72" s="274"/>
      <c r="K72" s="275" t="s">
        <v>73</v>
      </c>
      <c r="L72" s="276"/>
      <c r="M72" s="55"/>
      <c r="N72" s="269" t="s">
        <v>74</v>
      </c>
      <c r="O72" s="270"/>
      <c r="P72" s="271" t="s">
        <v>75</v>
      </c>
      <c r="Q72" s="272"/>
      <c r="R72" s="55"/>
      <c r="S72" s="273" t="s">
        <v>76</v>
      </c>
      <c r="T72" s="274"/>
      <c r="U72" s="275" t="s">
        <v>77</v>
      </c>
      <c r="V72" s="276"/>
      <c r="W72" s="10"/>
      <c r="X72" s="269" t="s">
        <v>78</v>
      </c>
      <c r="Y72" s="270"/>
      <c r="Z72" s="271" t="s">
        <v>79</v>
      </c>
      <c r="AA72" s="272"/>
      <c r="AB72" s="10"/>
      <c r="AC72" s="273" t="s">
        <v>80</v>
      </c>
      <c r="AD72" s="274"/>
      <c r="AE72" s="275" t="s">
        <v>81</v>
      </c>
      <c r="AF72" s="276"/>
      <c r="AG72" s="10"/>
      <c r="AH72" s="269" t="s">
        <v>82</v>
      </c>
      <c r="AI72" s="270"/>
      <c r="AJ72" s="271" t="s">
        <v>83</v>
      </c>
      <c r="AK72" s="272"/>
      <c r="AM72" s="57" t="s">
        <v>10</v>
      </c>
      <c r="AO72" s="109" t="s">
        <v>37</v>
      </c>
      <c r="AP72" s="18"/>
      <c r="AQ72" s="88">
        <f t="shared" si="167"/>
        <v>0.88</v>
      </c>
      <c r="AR72" s="89">
        <f t="shared" si="168"/>
        <v>-5.0024885034868445E-5</v>
      </c>
      <c r="AS72" s="90">
        <f t="shared" si="169"/>
        <v>-61.477039980073805</v>
      </c>
      <c r="AT72" s="91">
        <f t="shared" si="35"/>
        <v>-5.0024885034868445E-5</v>
      </c>
      <c r="AU72" s="23">
        <f t="shared" si="38"/>
        <v>-96.591771085936799</v>
      </c>
      <c r="AV72" s="90">
        <f t="shared" si="36"/>
        <v>-1.6858444357822557</v>
      </c>
      <c r="AW72" s="71">
        <f t="shared" si="37"/>
        <v>-46.901442494012485</v>
      </c>
    </row>
    <row r="73" spans="2:49" ht="18.600000000000001" customHeight="1" thickTop="1" thickBot="1">
      <c r="B73" s="81">
        <v>0.22</v>
      </c>
      <c r="D73" s="59">
        <v>1</v>
      </c>
      <c r="E73" s="60">
        <v>0</v>
      </c>
      <c r="F73" s="61">
        <v>0</v>
      </c>
      <c r="G73" s="62">
        <f t="shared" ref="G73" si="202">$E$8*$B73</f>
        <v>0.1492414</v>
      </c>
      <c r="I73" s="59">
        <v>1</v>
      </c>
      <c r="J73" s="63">
        <v>0</v>
      </c>
      <c r="K73" s="61">
        <v>0</v>
      </c>
      <c r="L73" s="62">
        <v>0</v>
      </c>
      <c r="N73" s="59">
        <f t="shared" ref="N73" si="203">D73*I73+F73*I76-E73*J73-G73*J76</f>
        <v>0.97314443862562072</v>
      </c>
      <c r="O73" s="63">
        <f t="shared" ref="O73" si="204">(D73*J73+E73*I73+F73*J76+G73*I76)</f>
        <v>0</v>
      </c>
      <c r="P73" s="61">
        <f t="shared" ref="P73" si="205">D73*K73+F73*K76-E73*L73-G73*L76</f>
        <v>0</v>
      </c>
      <c r="Q73" s="62">
        <f t="shared" ref="Q73" si="206">(D73*L73+E73*K73+F73*L76+G73*K76)</f>
        <v>0.1492414</v>
      </c>
      <c r="S73" s="59">
        <v>1</v>
      </c>
      <c r="T73" s="60">
        <v>0</v>
      </c>
      <c r="U73" s="61">
        <v>0</v>
      </c>
      <c r="V73" s="62">
        <f t="shared" ref="V73" si="207">$T$8*$B73</f>
        <v>0.1492414</v>
      </c>
      <c r="X73" s="59">
        <f t="shared" ref="X73" si="208">N73*S73+P73*S76-O73*T73-Q73*T76</f>
        <v>0.97314443862562072</v>
      </c>
      <c r="Y73" s="63">
        <f t="shared" ref="Y73" si="209">(N73*T73+O73*S73+P73*T76+Q73*S76)</f>
        <v>0</v>
      </c>
      <c r="Z73" s="61">
        <f t="shared" ref="Z73" si="210">N73*U73+P73*U76-O73*V73-Q73*V76</f>
        <v>0</v>
      </c>
      <c r="AA73" s="62">
        <f t="shared" ref="AA73" si="211">(N73*V73+O73*U73+P73*V76+Q73*U76)</f>
        <v>0.29447483842270172</v>
      </c>
      <c r="AB73" s="10"/>
      <c r="AC73" s="64">
        <v>1</v>
      </c>
      <c r="AD73" s="65">
        <v>0</v>
      </c>
      <c r="AE73" s="23">
        <v>0</v>
      </c>
      <c r="AF73" s="66">
        <v>0</v>
      </c>
      <c r="AH73" s="59">
        <f t="shared" ref="AH73" si="212">X73*AC73+Z73*AC76-Y73*AD73-AA73*AD76</f>
        <v>0.97314443862562072</v>
      </c>
      <c r="AI73" s="63">
        <f t="shared" ref="AI73" si="213">(X73*AD73+Y73*AC73+Z73*AD76+AA73*AC76)</f>
        <v>0.29447483842270172</v>
      </c>
      <c r="AJ73" s="61">
        <f t="shared" ref="AJ73" si="214">X73*AE73+Z73*AE76-Y73*AF73-AA73*AF76</f>
        <v>0</v>
      </c>
      <c r="AK73" s="62">
        <f t="shared" ref="AK73" si="215">(X73*AF73+Y73*AE73+Z73*AF76+AA73*AE76)</f>
        <v>0.29447483842270172</v>
      </c>
      <c r="AM73" s="67">
        <f t="shared" ref="AM73" si="216">20*LOG(((1+$AD$8)/$AD$8)/((AH73+AH76)^2+(AI73+AI76)^2)^0.5)</f>
        <v>-1.4217865014365385E-2</v>
      </c>
      <c r="AO73" s="110">
        <f t="shared" ref="AO73" si="217">((AH73^2+AI73^2)^0.5)/((AH76^2+AI76^2)^0.5)</f>
        <v>1.027364492116025</v>
      </c>
      <c r="AP73" s="18"/>
      <c r="AQ73" s="88">
        <f t="shared" si="167"/>
        <v>0.9</v>
      </c>
      <c r="AR73" s="89">
        <f t="shared" si="168"/>
        <v>-4.7308035754650945E-4</v>
      </c>
      <c r="AS73" s="90">
        <f t="shared" si="169"/>
        <v>-63.408875401792542</v>
      </c>
      <c r="AT73" s="91">
        <f t="shared" si="35"/>
        <v>-4.7308035754650945E-4</v>
      </c>
      <c r="AU73" s="23">
        <f t="shared" si="38"/>
        <v>-99.492370304560666</v>
      </c>
      <c r="AV73" s="90">
        <f t="shared" si="36"/>
        <v>-1.7364694424280172</v>
      </c>
      <c r="AW73" s="71">
        <f t="shared" si="37"/>
        <v>-37.077178623319192</v>
      </c>
    </row>
    <row r="74" spans="2:49" ht="18.600000000000001" customHeight="1" thickBot="1">
      <c r="D74" s="69"/>
      <c r="G74" s="70"/>
      <c r="I74" s="69"/>
      <c r="L74" s="70"/>
      <c r="N74" s="69"/>
      <c r="Q74" s="70"/>
      <c r="S74" s="69"/>
      <c r="V74" s="70"/>
      <c r="X74" s="69"/>
      <c r="AA74" s="70"/>
      <c r="AC74" s="64"/>
      <c r="AD74" s="23"/>
      <c r="AE74" s="23"/>
      <c r="AF74" s="71"/>
      <c r="AH74" s="69"/>
      <c r="AK74" s="70"/>
      <c r="AO74" s="111"/>
      <c r="AP74" s="18"/>
      <c r="AQ74" s="88">
        <f t="shared" si="167"/>
        <v>0.92</v>
      </c>
      <c r="AR74" s="89">
        <f t="shared" si="168"/>
        <v>-2.8284588558801448E-3</v>
      </c>
      <c r="AS74" s="90">
        <f t="shared" si="169"/>
        <v>-65.398722807883757</v>
      </c>
      <c r="AT74" s="91">
        <f t="shared" si="35"/>
        <v>-2.8284588558801448E-3</v>
      </c>
      <c r="AU74" s="23">
        <f t="shared" si="38"/>
        <v>-102.5823535891424</v>
      </c>
      <c r="AV74" s="90">
        <f t="shared" si="36"/>
        <v>-1.7903998245755572</v>
      </c>
      <c r="AW74" s="71">
        <f t="shared" si="37"/>
        <v>-29.248825342303579</v>
      </c>
    </row>
    <row r="75" spans="2:49" ht="18.600000000000001" customHeight="1" thickBot="1">
      <c r="D75" s="265" t="s">
        <v>11</v>
      </c>
      <c r="E75" s="266"/>
      <c r="F75" s="267" t="s">
        <v>84</v>
      </c>
      <c r="G75" s="268"/>
      <c r="H75" s="263"/>
      <c r="I75" s="265" t="s">
        <v>85</v>
      </c>
      <c r="J75" s="266"/>
      <c r="K75" s="267" t="s">
        <v>86</v>
      </c>
      <c r="L75" s="268"/>
      <c r="N75" s="269" t="s">
        <v>12</v>
      </c>
      <c r="O75" s="270"/>
      <c r="P75" s="271" t="s">
        <v>13</v>
      </c>
      <c r="Q75" s="272"/>
      <c r="S75" s="265" t="s">
        <v>87</v>
      </c>
      <c r="T75" s="266"/>
      <c r="U75" s="267" t="s">
        <v>88</v>
      </c>
      <c r="V75" s="268"/>
      <c r="W75" s="10"/>
      <c r="X75" s="269" t="s">
        <v>89</v>
      </c>
      <c r="Y75" s="270"/>
      <c r="Z75" s="271" t="s">
        <v>90</v>
      </c>
      <c r="AA75" s="272"/>
      <c r="AB75" s="10"/>
      <c r="AC75" s="265" t="s">
        <v>14</v>
      </c>
      <c r="AD75" s="266"/>
      <c r="AE75" s="267" t="s">
        <v>15</v>
      </c>
      <c r="AF75" s="268"/>
      <c r="AG75" s="10"/>
      <c r="AH75" s="269" t="s">
        <v>91</v>
      </c>
      <c r="AI75" s="270"/>
      <c r="AJ75" s="271" t="s">
        <v>92</v>
      </c>
      <c r="AK75" s="272"/>
      <c r="AM75" s="76" t="s">
        <v>16</v>
      </c>
      <c r="AO75" s="112" t="s">
        <v>38</v>
      </c>
      <c r="AP75" s="18"/>
      <c r="AQ75" s="88">
        <f t="shared" si="167"/>
        <v>0.94</v>
      </c>
      <c r="AR75" s="89">
        <f t="shared" si="168"/>
        <v>-7.6330075943545871E-3</v>
      </c>
      <c r="AS75" s="90">
        <f t="shared" si="169"/>
        <v>-67.450369879666596</v>
      </c>
      <c r="AT75" s="91">
        <f t="shared" si="35"/>
        <v>-7.6330075943545871E-3</v>
      </c>
      <c r="AU75" s="23">
        <f t="shared" si="38"/>
        <v>-105.86488368021766</v>
      </c>
      <c r="AV75" s="90">
        <f t="shared" si="36"/>
        <v>-1.8476907824606099</v>
      </c>
      <c r="AW75" s="71">
        <f t="shared" si="37"/>
        <v>-24.880632446756955</v>
      </c>
    </row>
    <row r="76" spans="2:49" ht="18.600000000000001" customHeight="1" thickTop="1" thickBot="1">
      <c r="D76" s="59">
        <v>0</v>
      </c>
      <c r="E76" s="63">
        <v>0</v>
      </c>
      <c r="F76" s="61">
        <v>1</v>
      </c>
      <c r="G76" s="62">
        <v>0</v>
      </c>
      <c r="I76" s="59">
        <v>0</v>
      </c>
      <c r="J76" s="63">
        <f t="shared" ref="J76" si="218">IF(0=(1-$J$8*$K$8*$B73^2),10^14,$B73*$K$8/(1-$J$8*$K$8*$B73^2))</f>
        <v>0.17994712844009317</v>
      </c>
      <c r="K76" s="61">
        <v>1</v>
      </c>
      <c r="L76" s="62">
        <v>0</v>
      </c>
      <c r="N76" s="59">
        <f t="shared" ref="N76" si="219">D76*I73+F76*I76-E76*J73-G76*J76</f>
        <v>0</v>
      </c>
      <c r="O76" s="63">
        <f t="shared" ref="O76" si="220">(D76*J73+E76*I73+F76*J76+G76*I76)</f>
        <v>0.17994712844009317</v>
      </c>
      <c r="P76" s="61">
        <f t="shared" ref="P76" si="221">D76*K73+F76*K76-E76*L73-G76*L76</f>
        <v>1</v>
      </c>
      <c r="Q76" s="62">
        <f t="shared" ref="Q76" si="222">(D76*L73+E76*K73+F76*L76+G76*K76)</f>
        <v>0</v>
      </c>
      <c r="S76" s="59">
        <v>0</v>
      </c>
      <c r="T76" s="63">
        <v>0</v>
      </c>
      <c r="U76" s="61">
        <v>1</v>
      </c>
      <c r="V76" s="62">
        <v>0</v>
      </c>
      <c r="X76" s="59">
        <f t="shared" ref="X76" si="223">N76*S73+P76*S76-O76*T73-Q76*T76</f>
        <v>0</v>
      </c>
      <c r="Y76" s="63">
        <f t="shared" ref="Y76" si="224">(N76*T73+O76*S73+P76*T76+Q76*S76)</f>
        <v>0.17994712844009317</v>
      </c>
      <c r="Z76" s="61">
        <f t="shared" ref="Z76" si="225">N76*U73+P76*U76-O76*V73-Q76*V76</f>
        <v>0.97314443862562072</v>
      </c>
      <c r="AA76" s="62">
        <f t="shared" ref="AA76" si="226">(N76*V73+O76*U73+P76*V76+Q76*U76)</f>
        <v>0</v>
      </c>
      <c r="AB76" s="10"/>
      <c r="AC76" s="46">
        <f t="shared" ref="AC76" si="227">1/$AD$8</f>
        <v>1</v>
      </c>
      <c r="AD76" s="77">
        <v>0</v>
      </c>
      <c r="AE76" s="78">
        <v>1</v>
      </c>
      <c r="AF76" s="79">
        <v>0</v>
      </c>
      <c r="AH76" s="59">
        <f t="shared" ref="AH76" si="228">X76*AC73+Z76*AC76-Y76*AD73-AA76*AD76</f>
        <v>0.97314443862562072</v>
      </c>
      <c r="AI76" s="63">
        <f t="shared" ref="AI76" si="229">(X76*AD73+Y76*AC73+Z76*AD76+AA76*AC76)</f>
        <v>0.17994712844009317</v>
      </c>
      <c r="AJ76" s="61">
        <f t="shared" ref="AJ76" si="230">X76*AE73+Z76*AE76-Y76*AF73-AA76*AF76</f>
        <v>0.97314443862562072</v>
      </c>
      <c r="AK76" s="62">
        <f t="shared" ref="AK76" si="231">(X76*AF73+Y76*AE73+Z76*AF76+AA76*AE76)</f>
        <v>0</v>
      </c>
      <c r="AM76" s="80">
        <f t="shared" ref="AM76" si="232">(180/PI())*ATAN(-1*(AI73+AI76)/(AH73+AH76))</f>
        <v>-13.699107505195011</v>
      </c>
      <c r="AO76" s="113">
        <f t="shared" ref="AO76" si="233">20*LOG(((1-(10^(AM73/20)^2)*(1-((1-AO73)/(1+AO73))^2))^0.5))</f>
        <v>-24.621783462087471</v>
      </c>
      <c r="AP76" s="18"/>
      <c r="AQ76" s="88">
        <f t="shared" si="167"/>
        <v>0.96</v>
      </c>
      <c r="AR76" s="89">
        <f t="shared" si="168"/>
        <v>-1.5487190074218733E-2</v>
      </c>
      <c r="AS76" s="90">
        <f t="shared" si="169"/>
        <v>-69.567667553270951</v>
      </c>
      <c r="AT76" s="91">
        <f t="shared" si="35"/>
        <v>-1.5487190074218733E-2</v>
      </c>
      <c r="AU76" s="23">
        <f t="shared" si="38"/>
        <v>-109.34061901559095</v>
      </c>
      <c r="AV76" s="90">
        <f t="shared" si="36"/>
        <v>-1.9083538079907829</v>
      </c>
      <c r="AW76" s="71">
        <f t="shared" si="37"/>
        <v>-21.757602402315392</v>
      </c>
    </row>
    <row r="77" spans="2:49" ht="18.600000000000001" customHeight="1">
      <c r="AQ77" s="88">
        <f t="shared" si="167"/>
        <v>0.98</v>
      </c>
      <c r="AR77" s="89">
        <f t="shared" si="168"/>
        <v>-2.7084417505870099E-2</v>
      </c>
      <c r="AS77" s="90">
        <f t="shared" si="169"/>
        <v>-71.754479933582772</v>
      </c>
      <c r="AT77" s="91">
        <f t="shared" si="35"/>
        <v>-2.7084417505870099E-2</v>
      </c>
      <c r="AU77" s="23">
        <f t="shared" si="38"/>
        <v>-113.00697659046496</v>
      </c>
      <c r="AV77" s="90">
        <f t="shared" si="36"/>
        <v>-1.9723438192277689</v>
      </c>
      <c r="AW77" s="71">
        <f t="shared" si="37"/>
        <v>-19.287473172786097</v>
      </c>
    </row>
    <row r="78" spans="2:49" ht="18.600000000000001" customHeight="1" thickBot="1">
      <c r="D78" s="10" t="s">
        <v>63</v>
      </c>
      <c r="E78" s="10"/>
      <c r="F78" s="10"/>
      <c r="G78" s="10"/>
      <c r="H78" s="10"/>
      <c r="I78" s="10" t="s">
        <v>64</v>
      </c>
      <c r="J78" s="10"/>
      <c r="K78" s="10"/>
      <c r="L78" s="10"/>
      <c r="M78" s="55"/>
      <c r="N78" s="55"/>
      <c r="O78" s="54" t="s">
        <v>65</v>
      </c>
      <c r="P78" s="55"/>
      <c r="Q78" s="55"/>
      <c r="R78" s="55"/>
      <c r="S78" s="10"/>
      <c r="T78" s="10" t="s">
        <v>66</v>
      </c>
      <c r="U78" s="55"/>
      <c r="V78" s="55"/>
      <c r="W78" s="55"/>
      <c r="X78" s="55"/>
      <c r="Y78" s="54" t="s">
        <v>67</v>
      </c>
      <c r="Z78" s="55"/>
      <c r="AA78" s="55"/>
      <c r="AB78" s="55"/>
      <c r="AC78" s="54" t="s">
        <v>68</v>
      </c>
      <c r="AD78" s="10"/>
      <c r="AE78" s="10"/>
      <c r="AF78" s="10"/>
      <c r="AG78" s="10"/>
      <c r="AH78" s="55"/>
      <c r="AI78" s="54" t="s">
        <v>69</v>
      </c>
      <c r="AJ78" s="55"/>
      <c r="AK78" s="55"/>
      <c r="AQ78" s="257">
        <f t="shared" si="167"/>
        <v>1</v>
      </c>
      <c r="AR78" s="258">
        <f t="shared" si="168"/>
        <v>-4.3220459062885005E-2</v>
      </c>
      <c r="AS78" s="259">
        <f t="shared" si="169"/>
        <v>-74.014619465392073</v>
      </c>
      <c r="AT78" s="260">
        <f t="shared" si="35"/>
        <v>-4.3220459062885005E-2</v>
      </c>
      <c r="AU78" s="261">
        <f t="shared" si="38"/>
        <v>-116.85728141123225</v>
      </c>
      <c r="AV78" s="259">
        <f t="shared" si="36"/>
        <v>-2.0395443155555686</v>
      </c>
      <c r="AW78" s="262">
        <f t="shared" si="37"/>
        <v>-17.223979613663531</v>
      </c>
    </row>
    <row r="79" spans="2:49" ht="18.600000000000001" customHeight="1" thickBot="1">
      <c r="B79" s="52"/>
      <c r="D79" s="273" t="s">
        <v>70</v>
      </c>
      <c r="E79" s="274"/>
      <c r="F79" s="275" t="s">
        <v>71</v>
      </c>
      <c r="G79" s="276"/>
      <c r="H79" s="263"/>
      <c r="I79" s="273" t="s">
        <v>72</v>
      </c>
      <c r="J79" s="274"/>
      <c r="K79" s="275" t="s">
        <v>73</v>
      </c>
      <c r="L79" s="276"/>
      <c r="M79" s="55"/>
      <c r="N79" s="269" t="s">
        <v>74</v>
      </c>
      <c r="O79" s="270"/>
      <c r="P79" s="271" t="s">
        <v>75</v>
      </c>
      <c r="Q79" s="272"/>
      <c r="R79" s="55"/>
      <c r="S79" s="273" t="s">
        <v>76</v>
      </c>
      <c r="T79" s="274"/>
      <c r="U79" s="275" t="s">
        <v>77</v>
      </c>
      <c r="V79" s="276"/>
      <c r="W79" s="10"/>
      <c r="X79" s="269" t="s">
        <v>78</v>
      </c>
      <c r="Y79" s="270"/>
      <c r="Z79" s="271" t="s">
        <v>79</v>
      </c>
      <c r="AA79" s="272"/>
      <c r="AB79" s="10"/>
      <c r="AC79" s="273" t="s">
        <v>80</v>
      </c>
      <c r="AD79" s="274"/>
      <c r="AE79" s="275" t="s">
        <v>81</v>
      </c>
      <c r="AF79" s="276"/>
      <c r="AG79" s="10"/>
      <c r="AH79" s="269" t="s">
        <v>82</v>
      </c>
      <c r="AI79" s="270"/>
      <c r="AJ79" s="271" t="s">
        <v>83</v>
      </c>
      <c r="AK79" s="272"/>
      <c r="AM79" s="57" t="s">
        <v>10</v>
      </c>
      <c r="AO79" s="109" t="s">
        <v>37</v>
      </c>
      <c r="AP79" s="18"/>
      <c r="AQ79" s="88">
        <f t="shared" si="167"/>
        <v>1.02</v>
      </c>
      <c r="AR79" s="89">
        <f t="shared" si="168"/>
        <v>-6.4802537146809391E-2</v>
      </c>
      <c r="AS79" s="90">
        <f t="shared" si="169"/>
        <v>-76.35176509361672</v>
      </c>
      <c r="AT79" s="91">
        <f t="shared" si="35"/>
        <v>-6.4802537146809391E-2</v>
      </c>
      <c r="AU79" s="23">
        <f t="shared" si="38"/>
        <v>-120.87981209288603</v>
      </c>
      <c r="AV79" s="90">
        <f t="shared" si="36"/>
        <v>-2.1097507202129191</v>
      </c>
      <c r="AW79" s="71">
        <f t="shared" si="37"/>
        <v>-15.441451055758609</v>
      </c>
    </row>
    <row r="80" spans="2:49" ht="18.600000000000001" customHeight="1" thickTop="1" thickBot="1">
      <c r="B80" s="81">
        <v>0.24</v>
      </c>
      <c r="D80" s="59">
        <v>1</v>
      </c>
      <c r="E80" s="60">
        <v>0</v>
      </c>
      <c r="F80" s="61">
        <v>0</v>
      </c>
      <c r="G80" s="62">
        <f t="shared" ref="G80" si="234">$E$8*$B80</f>
        <v>0.1628088</v>
      </c>
      <c r="I80" s="59">
        <v>1</v>
      </c>
      <c r="J80" s="63">
        <v>0</v>
      </c>
      <c r="K80" s="61">
        <v>0</v>
      </c>
      <c r="L80" s="62">
        <v>0</v>
      </c>
      <c r="N80" s="59">
        <f t="shared" ref="N80" si="235">D80*I80+F80*I83-E80*J80-G80*J83</f>
        <v>0.96796756804008799</v>
      </c>
      <c r="O80" s="63">
        <f t="shared" ref="O80" si="236">(D80*J80+E80*I80+F80*J83+G80*I83)</f>
        <v>0</v>
      </c>
      <c r="P80" s="61">
        <f t="shared" ref="P80" si="237">D80*K80+F80*K83-E80*L80-G80*L83</f>
        <v>0</v>
      </c>
      <c r="Q80" s="62">
        <f t="shared" ref="Q80" si="238">(D80*L80+E80*K80+F80*L83+G80*K83)</f>
        <v>0.1628088</v>
      </c>
      <c r="S80" s="59">
        <v>1</v>
      </c>
      <c r="T80" s="60">
        <v>0</v>
      </c>
      <c r="U80" s="61">
        <v>0</v>
      </c>
      <c r="V80" s="62">
        <f t="shared" ref="V80" si="239">$T$8*$B80</f>
        <v>0.1628088</v>
      </c>
      <c r="X80" s="59">
        <f t="shared" ref="X80" si="240">N80*S80+P80*S83-O80*T80-Q80*T83</f>
        <v>0.96796756804008799</v>
      </c>
      <c r="Y80" s="63">
        <f t="shared" ref="Y80" si="241">(N80*T80+O80*S80+P80*T83+Q80*S83)</f>
        <v>0</v>
      </c>
      <c r="Z80" s="61">
        <f t="shared" ref="Z80" si="242">N80*U80+P80*U83-O80*V80-Q80*V83</f>
        <v>0</v>
      </c>
      <c r="AA80" s="62">
        <f t="shared" ref="AA80" si="243">(N80*V80+O80*U80+P80*V83+Q80*U83)</f>
        <v>0.32040243819152509</v>
      </c>
      <c r="AB80" s="10"/>
      <c r="AC80" s="64">
        <v>1</v>
      </c>
      <c r="AD80" s="65">
        <v>0</v>
      </c>
      <c r="AE80" s="23">
        <v>0</v>
      </c>
      <c r="AF80" s="66">
        <v>0</v>
      </c>
      <c r="AH80" s="59">
        <f t="shared" ref="AH80" si="244">X80*AC80+Z80*AC83-Y80*AD80-AA80*AD83</f>
        <v>0.96796756804008799</v>
      </c>
      <c r="AI80" s="63">
        <f t="shared" ref="AI80" si="245">(X80*AD80+Y80*AC80+Z80*AD83+AA80*AC83)</f>
        <v>0.32040243819152509</v>
      </c>
      <c r="AJ80" s="61">
        <f t="shared" ref="AJ80" si="246">X80*AE80+Z80*AE83-Y80*AF80-AA80*AF83</f>
        <v>0</v>
      </c>
      <c r="AK80" s="62">
        <f t="shared" ref="AK80" si="247">(X80*AF80+Y80*AE80+Z80*AF83+AA80*AE83)</f>
        <v>0.32040243819152509</v>
      </c>
      <c r="AM80" s="67">
        <f t="shared" ref="AM80" si="248">20*LOG(((1+$AD$8)/$AD$8)/((AH80+AH83)^2+(AI80+AI83)^2)^0.5)</f>
        <v>-1.6569505770798069E-2</v>
      </c>
      <c r="AO80" s="110">
        <f t="shared" ref="AO80" si="249">((AH80^2+AI80^2)^0.5)/((AH83^2+AI83^2)^0.5)</f>
        <v>1.0322510348117402</v>
      </c>
      <c r="AP80" s="18"/>
      <c r="AQ80" s="88">
        <f t="shared" si="167"/>
        <v>1.04</v>
      </c>
      <c r="AR80" s="89">
        <f t="shared" si="168"/>
        <v>-9.2857569068685933E-2</v>
      </c>
      <c r="AS80" s="90">
        <f t="shared" si="169"/>
        <v>-78.769361335474443</v>
      </c>
      <c r="AT80" s="26"/>
      <c r="AU80" s="23">
        <f t="shared" si="38"/>
        <v>-125.05676679386031</v>
      </c>
      <c r="AV80" s="90">
        <f t="shared" si="36"/>
        <v>-2.1826523324515752</v>
      </c>
      <c r="AW80" s="71">
        <f t="shared" si="37"/>
        <v>-13.867604026074838</v>
      </c>
    </row>
    <row r="81" spans="2:49" ht="18.600000000000001" customHeight="1" thickBot="1">
      <c r="D81" s="69"/>
      <c r="G81" s="70"/>
      <c r="I81" s="69"/>
      <c r="L81" s="70"/>
      <c r="N81" s="69"/>
      <c r="Q81" s="70"/>
      <c r="S81" s="69"/>
      <c r="V81" s="70"/>
      <c r="X81" s="69"/>
      <c r="AA81" s="70"/>
      <c r="AC81" s="64"/>
      <c r="AD81" s="23"/>
      <c r="AE81" s="23"/>
      <c r="AF81" s="71"/>
      <c r="AH81" s="69"/>
      <c r="AK81" s="70"/>
      <c r="AO81" s="111"/>
      <c r="AP81" s="18"/>
      <c r="AQ81" s="88">
        <f t="shared" si="167"/>
        <v>1.06</v>
      </c>
      <c r="AR81" s="89">
        <f t="shared" si="168"/>
        <v>-0.12853885136968507</v>
      </c>
      <c r="AS81" s="90">
        <f t="shared" si="169"/>
        <v>-81.270496671351651</v>
      </c>
      <c r="AT81" s="26"/>
      <c r="AU81" s="23">
        <f t="shared" si="38"/>
        <v>-129.36319357590153</v>
      </c>
      <c r="AV81" s="90">
        <f t="shared" si="36"/>
        <v>-2.2578136587942588</v>
      </c>
      <c r="AW81" s="71">
        <f t="shared" si="37"/>
        <v>-12.457584661689207</v>
      </c>
    </row>
    <row r="82" spans="2:49" ht="18.600000000000001" customHeight="1" thickBot="1">
      <c r="D82" s="265" t="s">
        <v>11</v>
      </c>
      <c r="E82" s="266"/>
      <c r="F82" s="267" t="s">
        <v>84</v>
      </c>
      <c r="G82" s="268"/>
      <c r="H82" s="263"/>
      <c r="I82" s="265" t="s">
        <v>85</v>
      </c>
      <c r="J82" s="266"/>
      <c r="K82" s="267" t="s">
        <v>86</v>
      </c>
      <c r="L82" s="268"/>
      <c r="N82" s="269" t="s">
        <v>12</v>
      </c>
      <c r="O82" s="270"/>
      <c r="P82" s="271" t="s">
        <v>13</v>
      </c>
      <c r="Q82" s="272"/>
      <c r="S82" s="265" t="s">
        <v>87</v>
      </c>
      <c r="T82" s="266"/>
      <c r="U82" s="267" t="s">
        <v>88</v>
      </c>
      <c r="V82" s="268"/>
      <c r="W82" s="10"/>
      <c r="X82" s="269" t="s">
        <v>89</v>
      </c>
      <c r="Y82" s="270"/>
      <c r="Z82" s="271" t="s">
        <v>90</v>
      </c>
      <c r="AA82" s="272"/>
      <c r="AB82" s="10"/>
      <c r="AC82" s="265" t="s">
        <v>14</v>
      </c>
      <c r="AD82" s="266"/>
      <c r="AE82" s="267" t="s">
        <v>15</v>
      </c>
      <c r="AF82" s="268"/>
      <c r="AG82" s="10"/>
      <c r="AH82" s="269" t="s">
        <v>91</v>
      </c>
      <c r="AI82" s="270"/>
      <c r="AJ82" s="271" t="s">
        <v>92</v>
      </c>
      <c r="AK82" s="272"/>
      <c r="AM82" s="76" t="s">
        <v>16</v>
      </c>
      <c r="AO82" s="112" t="s">
        <v>38</v>
      </c>
      <c r="AP82" s="18"/>
      <c r="AQ82" s="88">
        <f t="shared" si="167"/>
        <v>1.08</v>
      </c>
      <c r="AR82" s="89">
        <f t="shared" si="168"/>
        <v>-0.17313030703087526</v>
      </c>
      <c r="AS82" s="90">
        <f t="shared" si="169"/>
        <v>-83.857760542869684</v>
      </c>
      <c r="AT82" s="26"/>
      <c r="AU82" s="23">
        <f t="shared" si="38"/>
        <v>-133.76595446372465</v>
      </c>
      <c r="AV82" s="90">
        <f t="shared" si="36"/>
        <v>-2.3346563324648009</v>
      </c>
      <c r="AW82" s="71">
        <f t="shared" si="37"/>
        <v>-11.18219349877964</v>
      </c>
    </row>
    <row r="83" spans="2:49" ht="18.600000000000001" customHeight="1" thickTop="1" thickBot="1">
      <c r="D83" s="59">
        <v>0</v>
      </c>
      <c r="E83" s="63">
        <v>0</v>
      </c>
      <c r="F83" s="61">
        <v>1</v>
      </c>
      <c r="G83" s="62">
        <v>0</v>
      </c>
      <c r="I83" s="59">
        <v>0</v>
      </c>
      <c r="J83" s="63">
        <f t="shared" ref="J83" si="250">IF(0=(1-$J$8*$K$8*$B80^2),10^14,$B80*$K$8/(1-$J$8*$K$8*$B80^2))</f>
        <v>0.19674877500425039</v>
      </c>
      <c r="K83" s="61">
        <v>1</v>
      </c>
      <c r="L83" s="62">
        <v>0</v>
      </c>
      <c r="N83" s="59">
        <f t="shared" ref="N83" si="251">D83*I80+F83*I83-E83*J80-G83*J83</f>
        <v>0</v>
      </c>
      <c r="O83" s="63">
        <f t="shared" ref="O83" si="252">(D83*J80+E83*I80+F83*J83+G83*I83)</f>
        <v>0.19674877500425039</v>
      </c>
      <c r="P83" s="61">
        <f t="shared" ref="P83" si="253">D83*K80+F83*K83-E83*L80-G83*L83</f>
        <v>1</v>
      </c>
      <c r="Q83" s="62">
        <f t="shared" ref="Q83" si="254">(D83*L80+E83*K80+F83*L83+G83*K83)</f>
        <v>0</v>
      </c>
      <c r="S83" s="59">
        <v>0</v>
      </c>
      <c r="T83" s="63">
        <v>0</v>
      </c>
      <c r="U83" s="61">
        <v>1</v>
      </c>
      <c r="V83" s="62">
        <v>0</v>
      </c>
      <c r="X83" s="59">
        <f t="shared" ref="X83" si="255">N83*S80+P83*S83-O83*T80-Q83*T83</f>
        <v>0</v>
      </c>
      <c r="Y83" s="63">
        <f t="shared" ref="Y83" si="256">(N83*T80+O83*S80+P83*T83+Q83*S83)</f>
        <v>0.19674877500425039</v>
      </c>
      <c r="Z83" s="61">
        <f t="shared" ref="Z83" si="257">N83*U80+P83*U83-O83*V80-Q83*V83</f>
        <v>0.96796756804008799</v>
      </c>
      <c r="AA83" s="62">
        <f t="shared" ref="AA83" si="258">(N83*V80+O83*U80+P83*V83+Q83*U83)</f>
        <v>0</v>
      </c>
      <c r="AB83" s="10"/>
      <c r="AC83" s="46">
        <f t="shared" ref="AC83" si="259">1/$AD$8</f>
        <v>1</v>
      </c>
      <c r="AD83" s="77">
        <v>0</v>
      </c>
      <c r="AE83" s="78">
        <v>1</v>
      </c>
      <c r="AF83" s="79">
        <v>0</v>
      </c>
      <c r="AH83" s="59">
        <f t="shared" ref="AH83" si="260">X83*AC80+Z83*AC83-Y83*AD80-AA83*AD83</f>
        <v>0.96796756804008799</v>
      </c>
      <c r="AI83" s="63">
        <f t="shared" ref="AI83" si="261">(X83*AD80+Y83*AC80+Z83*AD83+AA83*AC83)</f>
        <v>0.19674877500425039</v>
      </c>
      <c r="AJ83" s="61">
        <f t="shared" ref="AJ83" si="262">X83*AE80+Z83*AE83-Y83*AF80-AA83*AF83</f>
        <v>0.96796756804008799</v>
      </c>
      <c r="AK83" s="62">
        <f t="shared" ref="AK83" si="263">(X83*AF80+Y83*AE80+Z83*AF83+AA83*AE83)</f>
        <v>0</v>
      </c>
      <c r="AM83" s="80">
        <f t="shared" ref="AM83" si="264">(180/PI())*ATAN(-1*(AI80+AI83)/(AH80+AH83))</f>
        <v>-14.956333167007779</v>
      </c>
      <c r="AO83" s="113">
        <f t="shared" ref="AO83" si="265">20*LOG(((1-(10^(AM80/20)^2)*(1-((1-AO80)/(1+AO80))^2))^0.5))</f>
        <v>-23.915931082710912</v>
      </c>
      <c r="AP83" s="18"/>
      <c r="AQ83" s="88">
        <f t="shared" si="167"/>
        <v>1.1000000000000001</v>
      </c>
      <c r="AR83" s="89">
        <f t="shared" si="168"/>
        <v>-0.22804724672113846</v>
      </c>
      <c r="AS83" s="90">
        <f t="shared" si="169"/>
        <v>-86.53307963214418</v>
      </c>
      <c r="AT83" s="26"/>
      <c r="AU83" s="23">
        <f t="shared" si="38"/>
        <v>-138.2228218966161</v>
      </c>
      <c r="AV83" s="90">
        <f t="shared" si="36"/>
        <v>-2.4124433434936638</v>
      </c>
      <c r="AW83" s="71">
        <f t="shared" si="37"/>
        <v>-10.021917611876493</v>
      </c>
    </row>
    <row r="84" spans="2:49" ht="18.600000000000001" customHeight="1">
      <c r="AQ84" s="88">
        <f t="shared" si="167"/>
        <v>1.1200000000000001</v>
      </c>
      <c r="AR84" s="89">
        <f t="shared" si="168"/>
        <v>-0.29483246070416397</v>
      </c>
      <c r="AS84" s="90">
        <f t="shared" si="169"/>
        <v>-89.297536070076504</v>
      </c>
      <c r="AT84" s="23"/>
      <c r="AU84" s="23">
        <f t="shared" si="38"/>
        <v>8857.3181628532602</v>
      </c>
      <c r="AV84" s="90">
        <f t="shared" si="36"/>
        <v>-2.4897462948638331</v>
      </c>
      <c r="AW84" s="71">
        <f t="shared" si="37"/>
        <v>-8.9636468625205126</v>
      </c>
    </row>
    <row r="85" spans="2:49" ht="18.600000000000001" customHeight="1" thickBot="1">
      <c r="D85" s="10" t="s">
        <v>63</v>
      </c>
      <c r="E85" s="10"/>
      <c r="F85" s="10"/>
      <c r="G85" s="10"/>
      <c r="H85" s="10"/>
      <c r="I85" s="10" t="s">
        <v>64</v>
      </c>
      <c r="J85" s="10"/>
      <c r="K85" s="10"/>
      <c r="L85" s="10"/>
      <c r="M85" s="55"/>
      <c r="N85" s="55"/>
      <c r="O85" s="54" t="s">
        <v>65</v>
      </c>
      <c r="P85" s="55"/>
      <c r="Q85" s="55"/>
      <c r="R85" s="55"/>
      <c r="S85" s="10"/>
      <c r="T85" s="10" t="s">
        <v>66</v>
      </c>
      <c r="U85" s="55"/>
      <c r="V85" s="55"/>
      <c r="W85" s="55"/>
      <c r="X85" s="55"/>
      <c r="Y85" s="54" t="s">
        <v>67</v>
      </c>
      <c r="Z85" s="55"/>
      <c r="AA85" s="55"/>
      <c r="AB85" s="55"/>
      <c r="AC85" s="54" t="s">
        <v>68</v>
      </c>
      <c r="AD85" s="10"/>
      <c r="AE85" s="10"/>
      <c r="AF85" s="10"/>
      <c r="AG85" s="10"/>
      <c r="AH85" s="55"/>
      <c r="AI85" s="54" t="s">
        <v>69</v>
      </c>
      <c r="AJ85" s="55"/>
      <c r="AK85" s="55"/>
      <c r="AQ85" s="88">
        <f t="shared" si="167"/>
        <v>1.1399999999999999</v>
      </c>
      <c r="AR85" s="89">
        <f t="shared" si="168"/>
        <v>-0.37514639670895417</v>
      </c>
      <c r="AS85" s="90">
        <f t="shared" si="169"/>
        <v>87.848827186986895</v>
      </c>
      <c r="AT85" s="23"/>
      <c r="AU85" s="23">
        <f t="shared" si="38"/>
        <v>-147.08108761144757</v>
      </c>
      <c r="AV85" s="90">
        <f t="shared" si="36"/>
        <v>-2.5670492462340024</v>
      </c>
      <c r="AW85" s="71">
        <f t="shared" si="37"/>
        <v>-7.9987383773186362</v>
      </c>
    </row>
    <row r="86" spans="2:49" ht="18.600000000000001" customHeight="1" thickBot="1">
      <c r="B86" s="52"/>
      <c r="D86" s="273" t="s">
        <v>70</v>
      </c>
      <c r="E86" s="274"/>
      <c r="F86" s="275" t="s">
        <v>71</v>
      </c>
      <c r="G86" s="276"/>
      <c r="H86" s="263"/>
      <c r="I86" s="273" t="s">
        <v>72</v>
      </c>
      <c r="J86" s="274"/>
      <c r="K86" s="275" t="s">
        <v>73</v>
      </c>
      <c r="L86" s="276"/>
      <c r="M86" s="55"/>
      <c r="N86" s="269" t="s">
        <v>74</v>
      </c>
      <c r="O86" s="270"/>
      <c r="P86" s="271" t="s">
        <v>75</v>
      </c>
      <c r="Q86" s="272"/>
      <c r="R86" s="55"/>
      <c r="S86" s="273" t="s">
        <v>76</v>
      </c>
      <c r="T86" s="274"/>
      <c r="U86" s="275" t="s">
        <v>77</v>
      </c>
      <c r="V86" s="276"/>
      <c r="W86" s="10"/>
      <c r="X86" s="269" t="s">
        <v>78</v>
      </c>
      <c r="Y86" s="270"/>
      <c r="Z86" s="271" t="s">
        <v>79</v>
      </c>
      <c r="AA86" s="272"/>
      <c r="AB86" s="10"/>
      <c r="AC86" s="273" t="s">
        <v>80</v>
      </c>
      <c r="AD86" s="274"/>
      <c r="AE86" s="275" t="s">
        <v>81</v>
      </c>
      <c r="AF86" s="276"/>
      <c r="AG86" s="10"/>
      <c r="AH86" s="269" t="s">
        <v>82</v>
      </c>
      <c r="AI86" s="270"/>
      <c r="AJ86" s="271" t="s">
        <v>83</v>
      </c>
      <c r="AK86" s="272"/>
      <c r="AM86" s="57" t="s">
        <v>10</v>
      </c>
      <c r="AO86" s="109" t="s">
        <v>37</v>
      </c>
      <c r="AP86" s="18"/>
      <c r="AQ86" s="88">
        <f t="shared" si="167"/>
        <v>1.1599999999999999</v>
      </c>
      <c r="AR86" s="89">
        <f t="shared" si="168"/>
        <v>-0.47075023906694813</v>
      </c>
      <c r="AS86" s="90">
        <f t="shared" si="169"/>
        <v>84.907205434757941</v>
      </c>
      <c r="AT86" s="26"/>
      <c r="AU86" s="23">
        <f t="shared" si="38"/>
        <v>-151.34907615661305</v>
      </c>
      <c r="AV86" s="90">
        <f t="shared" si="36"/>
        <v>-2.641539698784543</v>
      </c>
      <c r="AW86" s="71">
        <f t="shared" si="37"/>
        <v>-7.1217849269472726</v>
      </c>
    </row>
    <row r="87" spans="2:49" ht="18.600000000000001" customHeight="1" thickTop="1" thickBot="1">
      <c r="B87" s="81">
        <v>0.26</v>
      </c>
      <c r="D87" s="59">
        <v>1</v>
      </c>
      <c r="E87" s="60">
        <v>0</v>
      </c>
      <c r="F87" s="61">
        <v>0</v>
      </c>
      <c r="G87" s="62">
        <f t="shared" ref="G87" si="266">$E$8*$B87</f>
        <v>0.17637620000000001</v>
      </c>
      <c r="I87" s="59">
        <v>1</v>
      </c>
      <c r="J87" s="63">
        <v>0</v>
      </c>
      <c r="K87" s="61">
        <v>0</v>
      </c>
      <c r="L87" s="62">
        <v>0</v>
      </c>
      <c r="N87" s="59">
        <f t="shared" ref="N87" si="267">D87*I87+F87*I90-E87*J87-G87*J90</f>
        <v>0.96231397959645926</v>
      </c>
      <c r="O87" s="63">
        <f t="shared" ref="O87" si="268">(D87*J87+E87*I87+F87*J90+G87*I90)</f>
        <v>0</v>
      </c>
      <c r="P87" s="61">
        <f t="shared" ref="P87" si="269">D87*K87+F87*K90-E87*L87-G87*L90</f>
        <v>0</v>
      </c>
      <c r="Q87" s="62">
        <f t="shared" ref="Q87" si="270">(D87*L87+E87*K87+F87*L90+G87*K90)</f>
        <v>0.17637620000000001</v>
      </c>
      <c r="S87" s="59">
        <v>1</v>
      </c>
      <c r="T87" s="60">
        <v>0</v>
      </c>
      <c r="U87" s="61">
        <v>0</v>
      </c>
      <c r="V87" s="62">
        <f t="shared" ref="V87" si="271">$T$8*$B87</f>
        <v>0.17637620000000001</v>
      </c>
      <c r="X87" s="59">
        <f t="shared" ref="X87" si="272">N87*S87+P87*S90-O87*T87-Q87*T90</f>
        <v>0.96231397959645926</v>
      </c>
      <c r="Y87" s="63">
        <f t="shared" ref="Y87" si="273">(N87*T87+O87*S87+P87*T90+Q87*S90)</f>
        <v>0</v>
      </c>
      <c r="Z87" s="61">
        <f t="shared" ref="Z87" si="274">N87*U87+P87*U90-O87*V87-Q87*V90</f>
        <v>0</v>
      </c>
      <c r="AA87" s="62">
        <f t="shared" ref="AA87" si="275">(N87*V87+O87*U87+P87*V90+Q87*U90)</f>
        <v>0.34610548292810106</v>
      </c>
      <c r="AB87" s="10"/>
      <c r="AC87" s="64">
        <v>1</v>
      </c>
      <c r="AD87" s="65">
        <v>0</v>
      </c>
      <c r="AE87" s="23">
        <v>0</v>
      </c>
      <c r="AF87" s="66">
        <v>0</v>
      </c>
      <c r="AH87" s="59">
        <f t="shared" ref="AH87" si="276">X87*AC87+Z87*AC90-Y87*AD87-AA87*AD90</f>
        <v>0.96231397959645926</v>
      </c>
      <c r="AI87" s="63">
        <f t="shared" ref="AI87" si="277">(X87*AD87+Y87*AC87+Z87*AD90+AA87*AC90)</f>
        <v>0.34610548292810106</v>
      </c>
      <c r="AJ87" s="61">
        <f t="shared" ref="AJ87" si="278">X87*AE87+Z87*AE90-Y87*AF87-AA87*AF90</f>
        <v>0</v>
      </c>
      <c r="AK87" s="62">
        <f t="shared" ref="AK87" si="279">(X87*AF87+Y87*AE87+Z87*AF90+AA87*AE90)</f>
        <v>0.34610548292810106</v>
      </c>
      <c r="AM87" s="67">
        <f t="shared" ref="AM87" si="280">20*LOG(((1+$AD$8)/$AD$8)/((AH87+AH90)^2+(AI87+AI90)^2)^0.5)</f>
        <v>-1.900172820157605E-2</v>
      </c>
      <c r="AO87" s="110">
        <f t="shared" ref="AO87" si="281">((AH87^2+AI87^2)^0.5)/((AH90^2+AI90^2)^0.5)</f>
        <v>1.0374457826035433</v>
      </c>
      <c r="AP87" s="18"/>
      <c r="AQ87" s="88">
        <f t="shared" si="167"/>
        <v>1.18</v>
      </c>
      <c r="AR87" s="89">
        <f t="shared" si="168"/>
        <v>-0.58348093796071998</v>
      </c>
      <c r="AS87" s="90">
        <f t="shared" si="169"/>
        <v>81.880223911625677</v>
      </c>
      <c r="AT87" s="26"/>
      <c r="AU87" s="23">
        <f t="shared" si="38"/>
        <v>-155.40585135729813</v>
      </c>
      <c r="AV87" s="90">
        <f t="shared" si="36"/>
        <v>-2.712343783049751</v>
      </c>
      <c r="AW87" s="71">
        <f t="shared" si="37"/>
        <v>-6.3297298583451997</v>
      </c>
    </row>
    <row r="88" spans="2:49" ht="18.600000000000001" customHeight="1" thickBot="1">
      <c r="D88" s="69"/>
      <c r="G88" s="70"/>
      <c r="I88" s="69"/>
      <c r="L88" s="70"/>
      <c r="N88" s="69"/>
      <c r="Q88" s="70"/>
      <c r="S88" s="69"/>
      <c r="V88" s="70"/>
      <c r="X88" s="69"/>
      <c r="AA88" s="70"/>
      <c r="AC88" s="64"/>
      <c r="AD88" s="23"/>
      <c r="AE88" s="23"/>
      <c r="AF88" s="71"/>
      <c r="AH88" s="69"/>
      <c r="AK88" s="70"/>
      <c r="AO88" s="111"/>
      <c r="AP88" s="18"/>
      <c r="AQ88" s="88">
        <f t="shared" si="167"/>
        <v>1.2</v>
      </c>
      <c r="AR88" s="89">
        <f t="shared" si="168"/>
        <v>-0.71521769060138951</v>
      </c>
      <c r="AS88" s="90">
        <f t="shared" si="169"/>
        <v>78.772106884479712</v>
      </c>
      <c r="AT88" s="26"/>
      <c r="AU88" s="23">
        <f t="shared" si="38"/>
        <v>-159.16503249459012</v>
      </c>
      <c r="AV88" s="90">
        <f t="shared" si="36"/>
        <v>-2.7779538710743612</v>
      </c>
      <c r="AW88" s="71">
        <f t="shared" si="37"/>
        <v>-5.62108938079641</v>
      </c>
    </row>
    <row r="89" spans="2:49" ht="18.600000000000001" customHeight="1" thickBot="1">
      <c r="D89" s="265" t="s">
        <v>11</v>
      </c>
      <c r="E89" s="266"/>
      <c r="F89" s="267" t="s">
        <v>84</v>
      </c>
      <c r="G89" s="268"/>
      <c r="H89" s="263"/>
      <c r="I89" s="265" t="s">
        <v>85</v>
      </c>
      <c r="J89" s="266"/>
      <c r="K89" s="267" t="s">
        <v>86</v>
      </c>
      <c r="L89" s="268"/>
      <c r="N89" s="269" t="s">
        <v>12</v>
      </c>
      <c r="O89" s="270"/>
      <c r="P89" s="271" t="s">
        <v>13</v>
      </c>
      <c r="Q89" s="272"/>
      <c r="S89" s="265" t="s">
        <v>87</v>
      </c>
      <c r="T89" s="266"/>
      <c r="U89" s="267" t="s">
        <v>88</v>
      </c>
      <c r="V89" s="268"/>
      <c r="W89" s="10"/>
      <c r="X89" s="269" t="s">
        <v>89</v>
      </c>
      <c r="Y89" s="270"/>
      <c r="Z89" s="271" t="s">
        <v>90</v>
      </c>
      <c r="AA89" s="272"/>
      <c r="AB89" s="10"/>
      <c r="AC89" s="265" t="s">
        <v>14</v>
      </c>
      <c r="AD89" s="266"/>
      <c r="AE89" s="267" t="s">
        <v>15</v>
      </c>
      <c r="AF89" s="268"/>
      <c r="AG89" s="10"/>
      <c r="AH89" s="269" t="s">
        <v>91</v>
      </c>
      <c r="AI89" s="270"/>
      <c r="AJ89" s="271" t="s">
        <v>92</v>
      </c>
      <c r="AK89" s="272"/>
      <c r="AM89" s="76" t="s">
        <v>16</v>
      </c>
      <c r="AO89" s="112" t="s">
        <v>38</v>
      </c>
      <c r="AP89" s="18"/>
      <c r="AQ89" s="88">
        <f t="shared" si="167"/>
        <v>1.22</v>
      </c>
      <c r="AR89" s="89">
        <f t="shared" si="168"/>
        <v>-0.86784007234443816</v>
      </c>
      <c r="AS89" s="90">
        <f t="shared" si="169"/>
        <v>75.588806234587906</v>
      </c>
      <c r="AT89" s="26"/>
      <c r="AU89" s="23">
        <f t="shared" si="38"/>
        <v>-162.53678991228128</v>
      </c>
      <c r="AV89" s="90">
        <f t="shared" si="36"/>
        <v>-2.8368021395916134</v>
      </c>
      <c r="AW89" s="71">
        <f t="shared" si="37"/>
        <v>-4.9950914985370982</v>
      </c>
    </row>
    <row r="90" spans="2:49" ht="18.600000000000001" customHeight="1" thickTop="1" thickBot="1">
      <c r="D90" s="59">
        <v>0</v>
      </c>
      <c r="E90" s="63">
        <v>0</v>
      </c>
      <c r="F90" s="61">
        <v>1</v>
      </c>
      <c r="G90" s="62">
        <v>0</v>
      </c>
      <c r="I90" s="59">
        <v>0</v>
      </c>
      <c r="J90" s="63">
        <f t="shared" ref="J90" si="282">IF(0=(1-$J$8*$K$8*$B87^2),10^14,$B87*$K$8/(1-$J$8*$K$8*$B87^2))</f>
        <v>0.21366839972479709</v>
      </c>
      <c r="K90" s="61">
        <v>1</v>
      </c>
      <c r="L90" s="62">
        <v>0</v>
      </c>
      <c r="N90" s="59">
        <f t="shared" ref="N90" si="283">D90*I87+F90*I90-E90*J87-G90*J90</f>
        <v>0</v>
      </c>
      <c r="O90" s="63">
        <f t="shared" ref="O90" si="284">(D90*J87+E90*I87+F90*J90+G90*I90)</f>
        <v>0.21366839972479709</v>
      </c>
      <c r="P90" s="61">
        <f t="shared" ref="P90" si="285">D90*K87+F90*K90-E90*L87-G90*L90</f>
        <v>1</v>
      </c>
      <c r="Q90" s="62">
        <f t="shared" ref="Q90" si="286">(D90*L87+E90*K87+F90*L90+G90*K90)</f>
        <v>0</v>
      </c>
      <c r="S90" s="59">
        <v>0</v>
      </c>
      <c r="T90" s="63">
        <v>0</v>
      </c>
      <c r="U90" s="61">
        <v>1</v>
      </c>
      <c r="V90" s="62">
        <v>0</v>
      </c>
      <c r="X90" s="59">
        <f t="shared" ref="X90" si="287">N90*S87+P90*S90-O90*T87-Q90*T90</f>
        <v>0</v>
      </c>
      <c r="Y90" s="63">
        <f t="shared" ref="Y90" si="288">(N90*T87+O90*S87+P90*T90+Q90*S90)</f>
        <v>0.21366839972479709</v>
      </c>
      <c r="Z90" s="61">
        <f t="shared" ref="Z90" si="289">N90*U87+P90*U90-O90*V87-Q90*V90</f>
        <v>0.96231397959645926</v>
      </c>
      <c r="AA90" s="62">
        <f t="shared" ref="AA90" si="290">(N90*V87+O90*U87+P90*V90+Q90*U90)</f>
        <v>0</v>
      </c>
      <c r="AB90" s="10"/>
      <c r="AC90" s="46">
        <f t="shared" ref="AC90" si="291">1/$AD$8</f>
        <v>1</v>
      </c>
      <c r="AD90" s="77">
        <v>0</v>
      </c>
      <c r="AE90" s="78">
        <v>1</v>
      </c>
      <c r="AF90" s="79">
        <v>0</v>
      </c>
      <c r="AH90" s="59">
        <f t="shared" ref="AH90" si="292">X90*AC87+Z90*AC90-Y90*AD87-AA90*AD90</f>
        <v>0.96231397959645926</v>
      </c>
      <c r="AI90" s="63">
        <f t="shared" ref="AI90" si="293">(X90*AD87+Y90*AC87+Z90*AD90+AA90*AC90)</f>
        <v>0.21366839972479709</v>
      </c>
      <c r="AJ90" s="61">
        <f t="shared" ref="AJ90" si="294">X90*AE87+Z90*AE90-Y90*AF87-AA90*AF90</f>
        <v>0.96231397959645926</v>
      </c>
      <c r="AK90" s="62">
        <f t="shared" ref="AK90" si="295">(X90*AF87+Y90*AE87+Z90*AF90+AA90*AE90)</f>
        <v>0</v>
      </c>
      <c r="AM90" s="80">
        <f t="shared" ref="AM90" si="296">(180/PI())*ATAN(-1*(AI87+AI90)/(AH87+AH90))</f>
        <v>-16.216957989080612</v>
      </c>
      <c r="AO90" s="113">
        <f t="shared" ref="AO90" si="297">20*LOG(((1-(10^(AM87/20)^2)*(1-((1-AO87)/(1+AO87))^2))^0.5))</f>
        <v>-23.277121062969591</v>
      </c>
      <c r="AP90" s="18"/>
      <c r="AQ90" s="88">
        <f t="shared" si="167"/>
        <v>1.24</v>
      </c>
      <c r="AR90" s="89">
        <f t="shared" si="168"/>
        <v>-1.0431789378488308</v>
      </c>
      <c r="AS90" s="90">
        <f t="shared" si="169"/>
        <v>72.338070436342278</v>
      </c>
      <c r="AT90" s="26"/>
      <c r="AU90" s="23">
        <f t="shared" si="38"/>
        <v>-165.43172852851797</v>
      </c>
      <c r="AV90" s="90">
        <f t="shared" si="36"/>
        <v>-2.8873283500880729</v>
      </c>
      <c r="AW90" s="71">
        <f t="shared" si="37"/>
        <v>-4.4505886113728739</v>
      </c>
    </row>
    <row r="91" spans="2:49" ht="18.600000000000001" customHeight="1">
      <c r="AQ91" s="88">
        <f t="shared" si="167"/>
        <v>1.26</v>
      </c>
      <c r="AR91" s="89">
        <f t="shared" si="168"/>
        <v>-1.2429622847784476</v>
      </c>
      <c r="AS91" s="90">
        <f t="shared" si="169"/>
        <v>69.029435865771916</v>
      </c>
      <c r="AT91" s="23"/>
      <c r="AU91" s="23">
        <f t="shared" si="38"/>
        <v>-167.76547905203842</v>
      </c>
      <c r="AV91" s="90">
        <f t="shared" si="36"/>
        <v>-2.9280599806436456</v>
      </c>
      <c r="AW91" s="71">
        <f t="shared" si="37"/>
        <v>-3.984726037659458</v>
      </c>
    </row>
    <row r="92" spans="2:49" ht="18.600000000000001" customHeight="1" thickBot="1">
      <c r="D92" s="10" t="s">
        <v>63</v>
      </c>
      <c r="E92" s="10"/>
      <c r="F92" s="10"/>
      <c r="G92" s="10"/>
      <c r="H92" s="10"/>
      <c r="I92" s="10" t="s">
        <v>64</v>
      </c>
      <c r="J92" s="10"/>
      <c r="K92" s="10"/>
      <c r="L92" s="10"/>
      <c r="M92" s="55"/>
      <c r="N92" s="55"/>
      <c r="O92" s="54" t="s">
        <v>65</v>
      </c>
      <c r="P92" s="55"/>
      <c r="Q92" s="55"/>
      <c r="R92" s="55"/>
      <c r="S92" s="10"/>
      <c r="T92" s="10" t="s">
        <v>66</v>
      </c>
      <c r="U92" s="55"/>
      <c r="V92" s="55"/>
      <c r="W92" s="55"/>
      <c r="X92" s="55"/>
      <c r="Y92" s="54" t="s">
        <v>67</v>
      </c>
      <c r="Z92" s="55"/>
      <c r="AA92" s="55"/>
      <c r="AB92" s="55"/>
      <c r="AC92" s="54" t="s">
        <v>68</v>
      </c>
      <c r="AD92" s="10"/>
      <c r="AE92" s="10"/>
      <c r="AF92" s="10"/>
      <c r="AG92" s="10"/>
      <c r="AH92" s="55"/>
      <c r="AI92" s="54" t="s">
        <v>69</v>
      </c>
      <c r="AJ92" s="55"/>
      <c r="AK92" s="55"/>
      <c r="AQ92" s="88">
        <f t="shared" si="167"/>
        <v>1.28</v>
      </c>
      <c r="AR92" s="89">
        <f t="shared" si="168"/>
        <v>-1.4687593539527768</v>
      </c>
      <c r="AS92" s="90">
        <f t="shared" si="169"/>
        <v>65.674126284731145</v>
      </c>
      <c r="AT92" s="23"/>
      <c r="AU92" s="23">
        <f t="shared" si="38"/>
        <v>-169.46364944119651</v>
      </c>
      <c r="AV92" s="90">
        <f t="shared" si="36"/>
        <v>-2.9576986451943279</v>
      </c>
      <c r="AW92" s="71">
        <f t="shared" si="37"/>
        <v>-3.5916145072396102</v>
      </c>
    </row>
    <row r="93" spans="2:49" ht="18.600000000000001" customHeight="1" thickBot="1">
      <c r="B93" s="52"/>
      <c r="D93" s="273" t="s">
        <v>70</v>
      </c>
      <c r="E93" s="274"/>
      <c r="F93" s="275" t="s">
        <v>71</v>
      </c>
      <c r="G93" s="276"/>
      <c r="H93" s="263"/>
      <c r="I93" s="273" t="s">
        <v>72</v>
      </c>
      <c r="J93" s="274"/>
      <c r="K93" s="275" t="s">
        <v>73</v>
      </c>
      <c r="L93" s="276"/>
      <c r="M93" s="55"/>
      <c r="N93" s="269" t="s">
        <v>74</v>
      </c>
      <c r="O93" s="270"/>
      <c r="P93" s="271" t="s">
        <v>75</v>
      </c>
      <c r="Q93" s="272"/>
      <c r="R93" s="55"/>
      <c r="S93" s="273" t="s">
        <v>76</v>
      </c>
      <c r="T93" s="274"/>
      <c r="U93" s="275" t="s">
        <v>77</v>
      </c>
      <c r="V93" s="276"/>
      <c r="W93" s="10"/>
      <c r="X93" s="269" t="s">
        <v>78</v>
      </c>
      <c r="Y93" s="270"/>
      <c r="Z93" s="271" t="s">
        <v>79</v>
      </c>
      <c r="AA93" s="272"/>
      <c r="AB93" s="10"/>
      <c r="AC93" s="273" t="s">
        <v>80</v>
      </c>
      <c r="AD93" s="274"/>
      <c r="AE93" s="275" t="s">
        <v>81</v>
      </c>
      <c r="AF93" s="276"/>
      <c r="AG93" s="10"/>
      <c r="AH93" s="269" t="s">
        <v>82</v>
      </c>
      <c r="AI93" s="270"/>
      <c r="AJ93" s="271" t="s">
        <v>83</v>
      </c>
      <c r="AK93" s="272"/>
      <c r="AM93" s="57" t="s">
        <v>10</v>
      </c>
      <c r="AO93" s="109" t="s">
        <v>37</v>
      </c>
      <c r="AP93" s="18"/>
      <c r="AQ93" s="88">
        <f t="shared" si="167"/>
        <v>1.3</v>
      </c>
      <c r="AR93" s="89">
        <f t="shared" si="168"/>
        <v>-1.7219271343624301</v>
      </c>
      <c r="AS93" s="90">
        <f t="shared" si="169"/>
        <v>62.284853295907212</v>
      </c>
      <c r="AT93" s="26"/>
      <c r="AU93" s="23">
        <f t="shared" si="38"/>
        <v>-170.24643111271232</v>
      </c>
      <c r="AV93" s="90">
        <f t="shared" si="36"/>
        <v>-2.9713607626865435</v>
      </c>
      <c r="AW93" s="71">
        <f t="shared" si="37"/>
        <v>-3.2615884714112631</v>
      </c>
    </row>
    <row r="94" spans="2:49" ht="18.600000000000001" customHeight="1" thickTop="1" thickBot="1">
      <c r="B94" s="81">
        <v>0.28000000000000003</v>
      </c>
      <c r="D94" s="59">
        <v>1</v>
      </c>
      <c r="E94" s="60">
        <v>0</v>
      </c>
      <c r="F94" s="61">
        <v>0</v>
      </c>
      <c r="G94" s="62">
        <f t="shared" ref="G94" si="298">$E$8*$B94</f>
        <v>0.18994360000000002</v>
      </c>
      <c r="I94" s="59">
        <v>1</v>
      </c>
      <c r="J94" s="63">
        <v>0</v>
      </c>
      <c r="K94" s="61">
        <v>0</v>
      </c>
      <c r="L94" s="62">
        <v>0</v>
      </c>
      <c r="N94" s="59">
        <f t="shared" ref="N94" si="299">D94*I94+F94*I97-E94*J94-G94*J97</f>
        <v>0.95617680478511202</v>
      </c>
      <c r="O94" s="63">
        <f t="shared" ref="O94" si="300">(D94*J94+E94*I94+F94*J97+G94*I97)</f>
        <v>0</v>
      </c>
      <c r="P94" s="61">
        <f t="shared" ref="P94" si="301">D94*K94+F94*K97-E94*L94-G94*L97</f>
        <v>0</v>
      </c>
      <c r="Q94" s="62">
        <f t="shared" ref="Q94" si="302">(D94*L94+E94*K94+F94*L97+G94*K97)</f>
        <v>0.18994360000000002</v>
      </c>
      <c r="S94" s="59">
        <v>1</v>
      </c>
      <c r="T94" s="60">
        <v>0</v>
      </c>
      <c r="U94" s="61">
        <v>0</v>
      </c>
      <c r="V94" s="62">
        <f t="shared" ref="V94" si="303">$T$8*$B94</f>
        <v>0.18994360000000002</v>
      </c>
      <c r="X94" s="59">
        <f t="shared" ref="X94" si="304">N94*S94+P94*S97-O94*T94-Q94*T97</f>
        <v>0.95617680478511202</v>
      </c>
      <c r="Y94" s="63">
        <f t="shared" ref="Y94" si="305">(N94*T94+O94*S94+P94*T97+Q94*S97)</f>
        <v>0</v>
      </c>
      <c r="Z94" s="61">
        <f t="shared" ref="Z94" si="306">N94*U94+P94*U97-O94*V94-Q94*V97</f>
        <v>0</v>
      </c>
      <c r="AA94" s="62">
        <f t="shared" ref="AA94" si="307">(N94*V94+O94*U94+P94*V97+Q94*U97)</f>
        <v>0.37156326453738142</v>
      </c>
      <c r="AB94" s="10"/>
      <c r="AC94" s="64">
        <v>1</v>
      </c>
      <c r="AD94" s="65">
        <v>0</v>
      </c>
      <c r="AE94" s="23">
        <v>0</v>
      </c>
      <c r="AF94" s="66">
        <v>0</v>
      </c>
      <c r="AH94" s="59">
        <f t="shared" ref="AH94" si="308">X94*AC94+Z94*AC97-Y94*AD94-AA94*AD97</f>
        <v>0.95617680478511202</v>
      </c>
      <c r="AI94" s="63">
        <f t="shared" ref="AI94" si="309">(X94*AD94+Y94*AC94+Z94*AD97+AA94*AC97)</f>
        <v>0.37156326453738142</v>
      </c>
      <c r="AJ94" s="61">
        <f t="shared" ref="AJ94" si="310">X94*AE94+Z94*AE97-Y94*AF94-AA94*AF97</f>
        <v>0</v>
      </c>
      <c r="AK94" s="62">
        <f t="shared" ref="AK94" si="311">(X94*AF94+Y94*AE94+Z94*AF97+AA94*AE97)</f>
        <v>0.37156326453738142</v>
      </c>
      <c r="AM94" s="67">
        <f t="shared" ref="AM94" si="312">20*LOG(((1+$AD$8)/$AD$8)/((AH94+AH97)^2+(AI94+AI97)^2)^0.5)</f>
        <v>-2.1485279376631229E-2</v>
      </c>
      <c r="AO94" s="110">
        <f t="shared" ref="AO94" si="313">((AH94^2+AI94^2)^0.5)/((AH97^2+AI97^2)^0.5)</f>
        <v>1.0429180872725399</v>
      </c>
      <c r="AP94" s="18"/>
      <c r="AQ94" s="88">
        <f t="shared" si="167"/>
        <v>1.3069999999999999</v>
      </c>
      <c r="AR94" s="89">
        <f t="shared" si="168"/>
        <v>-1.8172140027568462</v>
      </c>
      <c r="AS94" s="90">
        <f t="shared" si="169"/>
        <v>61.093128278118243</v>
      </c>
      <c r="AT94" s="26">
        <v>1.3069999999999999</v>
      </c>
      <c r="AU94" s="23">
        <f t="shared" si="38"/>
        <v>-170.67535434181082</v>
      </c>
      <c r="AV94" s="90">
        <f t="shared" si="36"/>
        <v>-2.9788468852725978</v>
      </c>
      <c r="AW94" s="71">
        <f t="shared" si="37"/>
        <v>-3.1586556787390374</v>
      </c>
    </row>
    <row r="95" spans="2:49" ht="18.600000000000001" customHeight="1" thickBot="1">
      <c r="D95" s="69"/>
      <c r="G95" s="70"/>
      <c r="I95" s="69"/>
      <c r="L95" s="70"/>
      <c r="N95" s="69"/>
      <c r="Q95" s="70"/>
      <c r="S95" s="69"/>
      <c r="V95" s="70"/>
      <c r="X95" s="69"/>
      <c r="AA95" s="70"/>
      <c r="AC95" s="64"/>
      <c r="AD95" s="23"/>
      <c r="AE95" s="23"/>
      <c r="AF95" s="71"/>
      <c r="AH95" s="69"/>
      <c r="AK95" s="70"/>
      <c r="AO95" s="111"/>
      <c r="AP95" s="18"/>
      <c r="AQ95" s="88">
        <f t="shared" si="167"/>
        <v>1.34</v>
      </c>
      <c r="AR95" s="89">
        <f t="shared" si="168"/>
        <v>-2.3144745796121917</v>
      </c>
      <c r="AS95" s="90">
        <f t="shared" si="169"/>
        <v>55.460841584838462</v>
      </c>
      <c r="AT95" s="26"/>
      <c r="AU95" s="23">
        <f t="shared" si="38"/>
        <v>-170.24683744504421</v>
      </c>
      <c r="AV95" s="90">
        <f t="shared" si="36"/>
        <v>-2.9713678545235918</v>
      </c>
      <c r="AW95" s="71">
        <f t="shared" si="37"/>
        <v>-2.7376998414900071</v>
      </c>
    </row>
    <row r="96" spans="2:49" ht="18.600000000000001" customHeight="1" thickBot="1">
      <c r="D96" s="265" t="s">
        <v>11</v>
      </c>
      <c r="E96" s="266"/>
      <c r="F96" s="267" t="s">
        <v>84</v>
      </c>
      <c r="G96" s="268"/>
      <c r="H96" s="263"/>
      <c r="I96" s="265" t="s">
        <v>85</v>
      </c>
      <c r="J96" s="266"/>
      <c r="K96" s="267" t="s">
        <v>86</v>
      </c>
      <c r="L96" s="268"/>
      <c r="N96" s="269" t="s">
        <v>12</v>
      </c>
      <c r="O96" s="270"/>
      <c r="P96" s="271" t="s">
        <v>13</v>
      </c>
      <c r="Q96" s="272"/>
      <c r="S96" s="265" t="s">
        <v>87</v>
      </c>
      <c r="T96" s="266"/>
      <c r="U96" s="267" t="s">
        <v>88</v>
      </c>
      <c r="V96" s="268"/>
      <c r="W96" s="10"/>
      <c r="X96" s="269" t="s">
        <v>89</v>
      </c>
      <c r="Y96" s="270"/>
      <c r="Z96" s="271" t="s">
        <v>90</v>
      </c>
      <c r="AA96" s="272"/>
      <c r="AB96" s="10"/>
      <c r="AC96" s="265" t="s">
        <v>14</v>
      </c>
      <c r="AD96" s="266"/>
      <c r="AE96" s="267" t="s">
        <v>15</v>
      </c>
      <c r="AF96" s="268"/>
      <c r="AG96" s="10"/>
      <c r="AH96" s="269" t="s">
        <v>91</v>
      </c>
      <c r="AI96" s="270"/>
      <c r="AJ96" s="271" t="s">
        <v>92</v>
      </c>
      <c r="AK96" s="272"/>
      <c r="AM96" s="76" t="s">
        <v>16</v>
      </c>
      <c r="AO96" s="112" t="s">
        <v>38</v>
      </c>
      <c r="AP96" s="18"/>
      <c r="AQ96" s="88">
        <f t="shared" ref="AQ96:AQ127" si="314">INDEX(B:B,(ROW()-32)*7+24)</f>
        <v>1.36</v>
      </c>
      <c r="AR96" s="89">
        <f t="shared" ref="AR96:AR127" si="315">INDEX(AM:AM,(ROW()-32)*7+24)</f>
        <v>-2.6551510707533117</v>
      </c>
      <c r="AS96" s="90">
        <f t="shared" ref="AS96:AS127" si="316">INDEX(AM:AM,(ROW()-32)*7+27)</f>
        <v>52.055904835937575</v>
      </c>
      <c r="AT96" s="26"/>
      <c r="AU96" s="23">
        <f t="shared" si="38"/>
        <v>-169.0101944449697</v>
      </c>
      <c r="AV96" s="90">
        <f t="shared" si="36"/>
        <v>-2.9497843625005511</v>
      </c>
      <c r="AW96" s="71">
        <f t="shared" si="37"/>
        <v>-2.5164820134274182</v>
      </c>
    </row>
    <row r="97" spans="2:49" ht="18.600000000000001" customHeight="1" thickTop="1" thickBot="1">
      <c r="D97" s="59">
        <v>0</v>
      </c>
      <c r="E97" s="63">
        <v>0</v>
      </c>
      <c r="F97" s="61">
        <v>1</v>
      </c>
      <c r="G97" s="62">
        <v>0</v>
      </c>
      <c r="I97" s="59">
        <v>0</v>
      </c>
      <c r="J97" s="63">
        <f t="shared" ref="J97" si="317">IF(0=(1-$J$8*$K$8*$B94^2),10^14,$B94*$K$8/(1-$J$8*$K$8*$B94^2))</f>
        <v>0.23071688235290902</v>
      </c>
      <c r="K97" s="61">
        <v>1</v>
      </c>
      <c r="L97" s="62">
        <v>0</v>
      </c>
      <c r="N97" s="59">
        <f t="shared" ref="N97" si="318">D97*I94+F97*I97-E97*J94-G97*J97</f>
        <v>0</v>
      </c>
      <c r="O97" s="63">
        <f t="shared" ref="O97" si="319">(D97*J94+E97*I94+F97*J97+G97*I97)</f>
        <v>0.23071688235290902</v>
      </c>
      <c r="P97" s="61">
        <f t="shared" ref="P97" si="320">D97*K94+F97*K97-E97*L94-G97*L97</f>
        <v>1</v>
      </c>
      <c r="Q97" s="62">
        <f t="shared" ref="Q97" si="321">(D97*L94+E97*K94+F97*L97+G97*K97)</f>
        <v>0</v>
      </c>
      <c r="S97" s="59">
        <v>0</v>
      </c>
      <c r="T97" s="63">
        <v>0</v>
      </c>
      <c r="U97" s="61">
        <v>1</v>
      </c>
      <c r="V97" s="62">
        <v>0</v>
      </c>
      <c r="X97" s="59">
        <f t="shared" ref="X97" si="322">N97*S94+P97*S97-O97*T94-Q97*T97</f>
        <v>0</v>
      </c>
      <c r="Y97" s="63">
        <f t="shared" ref="Y97" si="323">(N97*T94+O97*S94+P97*T97+Q97*S97)</f>
        <v>0.23071688235290902</v>
      </c>
      <c r="Z97" s="61">
        <f t="shared" ref="Z97" si="324">N97*U94+P97*U97-O97*V94-Q97*V97</f>
        <v>0.95617680478511202</v>
      </c>
      <c r="AA97" s="62">
        <f t="shared" ref="AA97" si="325">(N97*V94+O97*U94+P97*V97+Q97*U97)</f>
        <v>0</v>
      </c>
      <c r="AB97" s="10"/>
      <c r="AC97" s="46">
        <f t="shared" ref="AC97" si="326">1/$AD$8</f>
        <v>1</v>
      </c>
      <c r="AD97" s="77">
        <v>0</v>
      </c>
      <c r="AE97" s="78">
        <v>1</v>
      </c>
      <c r="AF97" s="79">
        <v>0</v>
      </c>
      <c r="AH97" s="59">
        <f t="shared" ref="AH97" si="327">X97*AC94+Z97*AC97-Y97*AD94-AA97*AD97</f>
        <v>0.95617680478511202</v>
      </c>
      <c r="AI97" s="63">
        <f t="shared" ref="AI97" si="328">(X97*AD94+Y97*AC94+Z97*AD97+AA97*AC97)</f>
        <v>0.23071688235290902</v>
      </c>
      <c r="AJ97" s="61">
        <f t="shared" ref="AJ97" si="329">X97*AE94+Z97*AE97-Y97*AF94-AA97*AF97</f>
        <v>0.95617680478511202</v>
      </c>
      <c r="AK97" s="62">
        <f t="shared" ref="AK97" si="330">(X97*AF94+Y97*AE94+Z97*AF97+AA97*AE97)</f>
        <v>0</v>
      </c>
      <c r="AM97" s="80">
        <f t="shared" ref="AM97" si="331">(180/PI())*ATAN(-1*(AI94+AI97)/(AH94+AH97))</f>
        <v>-17.481395271955204</v>
      </c>
      <c r="AO97" s="113">
        <f t="shared" ref="AO97" si="332">20*LOG(((1-(10^(AM94/20)^2)*(1-((1-AO94)/(1+AO94))^2))^0.5))</f>
        <v>-22.696927285486911</v>
      </c>
      <c r="AP97" s="18"/>
      <c r="AQ97" s="88">
        <f t="shared" si="314"/>
        <v>1.38</v>
      </c>
      <c r="AR97" s="89">
        <f t="shared" si="315"/>
        <v>-3.025771099927784</v>
      </c>
      <c r="AS97" s="90">
        <f t="shared" si="316"/>
        <v>48.675700947038216</v>
      </c>
      <c r="AT97" s="26"/>
      <c r="AU97" s="23">
        <f t="shared" si="38"/>
        <v>-167.05182368465032</v>
      </c>
      <c r="AV97" s="90">
        <f t="shared" si="36"/>
        <v>-2.9156043447581932</v>
      </c>
      <c r="AW97" s="71">
        <f t="shared" si="37"/>
        <v>-2.3082891758531892</v>
      </c>
    </row>
    <row r="98" spans="2:49" ht="18.600000000000001" customHeight="1">
      <c r="AQ98" s="88">
        <f t="shared" si="314"/>
        <v>1.4</v>
      </c>
      <c r="AR98" s="89">
        <f t="shared" si="315"/>
        <v>-3.4262151277031889</v>
      </c>
      <c r="AS98" s="90">
        <f t="shared" si="316"/>
        <v>45.334664473345207</v>
      </c>
      <c r="AT98" s="119"/>
      <c r="AU98" s="23">
        <f t="shared" si="38"/>
        <v>-164.42049297617615</v>
      </c>
      <c r="AV98" s="90">
        <f t="shared" ref="AV98:AV112" si="333">(IF(AU98&lt;0,AU98,(AU99+AU97)/2))*PI()/180</f>
        <v>-2.8696789601864845</v>
      </c>
      <c r="AW98" s="71">
        <f t="shared" ref="AW98:AW161" si="334">INDEX(AO:AO,(ROW()-32)*7+27)</f>
        <v>-2.1074185656143456</v>
      </c>
    </row>
    <row r="99" spans="2:49" ht="18.600000000000001" customHeight="1" thickBot="1">
      <c r="D99" s="10" t="s">
        <v>63</v>
      </c>
      <c r="E99" s="10"/>
      <c r="F99" s="10"/>
      <c r="G99" s="10"/>
      <c r="H99" s="10"/>
      <c r="I99" s="10" t="s">
        <v>64</v>
      </c>
      <c r="J99" s="10"/>
      <c r="K99" s="10"/>
      <c r="L99" s="10"/>
      <c r="M99" s="55"/>
      <c r="N99" s="55"/>
      <c r="O99" s="54" t="s">
        <v>65</v>
      </c>
      <c r="P99" s="55"/>
      <c r="Q99" s="55"/>
      <c r="R99" s="55"/>
      <c r="S99" s="10"/>
      <c r="T99" s="10" t="s">
        <v>66</v>
      </c>
      <c r="U99" s="55"/>
      <c r="V99" s="55"/>
      <c r="W99" s="55"/>
      <c r="X99" s="55"/>
      <c r="Y99" s="54" t="s">
        <v>67</v>
      </c>
      <c r="Z99" s="55"/>
      <c r="AA99" s="55"/>
      <c r="AB99" s="55"/>
      <c r="AC99" s="54" t="s">
        <v>68</v>
      </c>
      <c r="AD99" s="10"/>
      <c r="AE99" s="10"/>
      <c r="AF99" s="10"/>
      <c r="AG99" s="10"/>
      <c r="AH99" s="55"/>
      <c r="AI99" s="54" t="s">
        <v>69</v>
      </c>
      <c r="AJ99" s="55"/>
      <c r="AK99" s="55"/>
      <c r="AQ99" s="88">
        <f t="shared" si="314"/>
        <v>1.42</v>
      </c>
      <c r="AR99" s="89">
        <f t="shared" si="315"/>
        <v>-3.8561007847662854</v>
      </c>
      <c r="AS99" s="90">
        <f t="shared" si="316"/>
        <v>42.046254613821681</v>
      </c>
      <c r="AT99" s="119"/>
      <c r="AU99" s="23">
        <f t="shared" ref="AU99:AU128" si="335">(AS100-AS99)/(AQ100-AQ99)</f>
        <v>-161.18237696789654</v>
      </c>
      <c r="AV99" s="90">
        <f t="shared" si="333"/>
        <v>-2.813163174280469</v>
      </c>
      <c r="AW99" s="71">
        <f t="shared" si="334"/>
        <v>-1.9117728221772277</v>
      </c>
    </row>
    <row r="100" spans="2:49" ht="18.600000000000001" customHeight="1" thickBot="1">
      <c r="B100" s="52"/>
      <c r="D100" s="273" t="s">
        <v>70</v>
      </c>
      <c r="E100" s="274"/>
      <c r="F100" s="275" t="s">
        <v>71</v>
      </c>
      <c r="G100" s="276"/>
      <c r="H100" s="263"/>
      <c r="I100" s="273" t="s">
        <v>72</v>
      </c>
      <c r="J100" s="274"/>
      <c r="K100" s="275" t="s">
        <v>73</v>
      </c>
      <c r="L100" s="276"/>
      <c r="M100" s="55"/>
      <c r="N100" s="269" t="s">
        <v>74</v>
      </c>
      <c r="O100" s="270"/>
      <c r="P100" s="271" t="s">
        <v>75</v>
      </c>
      <c r="Q100" s="272"/>
      <c r="R100" s="55"/>
      <c r="S100" s="273" t="s">
        <v>76</v>
      </c>
      <c r="T100" s="274"/>
      <c r="U100" s="275" t="s">
        <v>77</v>
      </c>
      <c r="V100" s="276"/>
      <c r="W100" s="10"/>
      <c r="X100" s="269" t="s">
        <v>78</v>
      </c>
      <c r="Y100" s="270"/>
      <c r="Z100" s="271" t="s">
        <v>79</v>
      </c>
      <c r="AA100" s="272"/>
      <c r="AB100" s="10"/>
      <c r="AC100" s="273" t="s">
        <v>80</v>
      </c>
      <c r="AD100" s="274"/>
      <c r="AE100" s="275" t="s">
        <v>81</v>
      </c>
      <c r="AF100" s="276"/>
      <c r="AG100" s="10"/>
      <c r="AH100" s="269" t="s">
        <v>82</v>
      </c>
      <c r="AI100" s="270"/>
      <c r="AJ100" s="271" t="s">
        <v>83</v>
      </c>
      <c r="AK100" s="272"/>
      <c r="AM100" s="57" t="s">
        <v>10</v>
      </c>
      <c r="AO100" s="109" t="s">
        <v>37</v>
      </c>
      <c r="AP100" s="18"/>
      <c r="AQ100" s="88">
        <f t="shared" si="314"/>
        <v>1.44</v>
      </c>
      <c r="AR100" s="89">
        <f t="shared" si="315"/>
        <v>-4.3148317615930623</v>
      </c>
      <c r="AS100" s="90">
        <f t="shared" si="316"/>
        <v>38.822607074463747</v>
      </c>
      <c r="AT100" s="26"/>
      <c r="AU100" s="23">
        <f t="shared" si="335"/>
        <v>-157.41654623114044</v>
      </c>
      <c r="AV100" s="90">
        <f t="shared" si="333"/>
        <v>-2.7474370288512713</v>
      </c>
      <c r="AW100" s="71">
        <f t="shared" si="334"/>
        <v>-1.721732061117166</v>
      </c>
    </row>
    <row r="101" spans="2:49" ht="18.600000000000001" customHeight="1" thickTop="1" thickBot="1">
      <c r="B101" s="81">
        <v>0.3</v>
      </c>
      <c r="D101" s="59">
        <v>1</v>
      </c>
      <c r="E101" s="60">
        <v>0</v>
      </c>
      <c r="F101" s="61">
        <v>0</v>
      </c>
      <c r="G101" s="62">
        <f t="shared" ref="G101" si="336">$E$8*$B101</f>
        <v>0.203511</v>
      </c>
      <c r="I101" s="59">
        <v>1</v>
      </c>
      <c r="J101" s="63">
        <v>0</v>
      </c>
      <c r="K101" s="61">
        <v>0</v>
      </c>
      <c r="L101" s="62">
        <v>0</v>
      </c>
      <c r="N101" s="59">
        <f t="shared" ref="N101" si="337">D101*I101+F101*I104-E101*J101-G101*J104</f>
        <v>0.94954853078124279</v>
      </c>
      <c r="O101" s="63">
        <f t="shared" ref="O101" si="338">(D101*J101+E101*I101+F101*J104+G101*I104)</f>
        <v>0</v>
      </c>
      <c r="P101" s="61">
        <f t="shared" ref="P101" si="339">D101*K101+F101*K104-E101*L101-G101*L104</f>
        <v>0</v>
      </c>
      <c r="Q101" s="62">
        <f t="shared" ref="Q101" si="340">(D101*L101+E101*K101+F101*L104+G101*K104)</f>
        <v>0.203511</v>
      </c>
      <c r="S101" s="59">
        <v>1</v>
      </c>
      <c r="T101" s="60">
        <v>0</v>
      </c>
      <c r="U101" s="61">
        <v>0</v>
      </c>
      <c r="V101" s="62">
        <f t="shared" ref="V101" si="341">$T$8*$B101</f>
        <v>0.203511</v>
      </c>
      <c r="X101" s="59">
        <f t="shared" ref="X101" si="342">N101*S101+P101*S104-O101*T101-Q101*T104</f>
        <v>0.94954853078124279</v>
      </c>
      <c r="Y101" s="63">
        <f t="shared" ref="Y101" si="343">(N101*T101+O101*S101+P101*T104+Q101*S104)</f>
        <v>0</v>
      </c>
      <c r="Z101" s="61">
        <f t="shared" ref="Z101" si="344">N101*U101+P101*U104-O101*V101-Q101*V104</f>
        <v>0</v>
      </c>
      <c r="AA101" s="62">
        <f t="shared" ref="AA101" si="345">(N101*V101+O101*U101+P101*V104+Q101*U104)</f>
        <v>0.39675457104782152</v>
      </c>
      <c r="AB101" s="10"/>
      <c r="AC101" s="64">
        <v>1</v>
      </c>
      <c r="AD101" s="65">
        <v>0</v>
      </c>
      <c r="AE101" s="23">
        <v>0</v>
      </c>
      <c r="AF101" s="66">
        <v>0</v>
      </c>
      <c r="AH101" s="59">
        <f t="shared" ref="AH101" si="346">X101*AC101+Z101*AC104-Y101*AD101-AA101*AD104</f>
        <v>0.94954853078124279</v>
      </c>
      <c r="AI101" s="63">
        <f t="shared" ref="AI101" si="347">(X101*AD101+Y101*AC101+Z101*AD104+AA101*AC104)</f>
        <v>0.39675457104782152</v>
      </c>
      <c r="AJ101" s="61">
        <f t="shared" ref="AJ101" si="348">X101*AE101+Z101*AE104-Y101*AF101-AA101*AF104</f>
        <v>0</v>
      </c>
      <c r="AK101" s="62">
        <f t="shared" ref="AK101" si="349">(X101*AF101+Y101*AE101+Z101*AF104+AA101*AE104)</f>
        <v>0.39675457104782152</v>
      </c>
      <c r="AM101" s="67">
        <f t="shared" ref="AM101" si="350">20*LOG(((1+$AD$8)/$AD$8)/((AH101+AH104)^2+(AI101+AI104)^2)^0.5)</f>
        <v>-2.3989286692351584E-2</v>
      </c>
      <c r="AO101" s="110">
        <f t="shared" ref="AO101" si="351">((AH101^2+AI101^2)^0.5)/((AH104^2+AI104^2)^0.5)</f>
        <v>1.0486341839205628</v>
      </c>
      <c r="AP101" s="18"/>
      <c r="AQ101" s="88">
        <f t="shared" si="314"/>
        <v>1.46</v>
      </c>
      <c r="AR101" s="89">
        <f t="shared" si="315"/>
        <v>-4.801657223714491</v>
      </c>
      <c r="AS101" s="90">
        <f t="shared" si="316"/>
        <v>35.674276149840935</v>
      </c>
      <c r="AT101" s="26"/>
      <c r="AU101" s="23">
        <f t="shared" si="335"/>
        <v>-153.21002134356391</v>
      </c>
      <c r="AV101" s="90">
        <f t="shared" si="333"/>
        <v>-2.6740193194959767</v>
      </c>
      <c r="AW101" s="71">
        <f t="shared" si="334"/>
        <v>-1.5389524283917131</v>
      </c>
    </row>
    <row r="102" spans="2:49" ht="18.600000000000001" customHeight="1" thickBot="1">
      <c r="D102" s="69"/>
      <c r="G102" s="70"/>
      <c r="I102" s="69"/>
      <c r="L102" s="70"/>
      <c r="N102" s="69"/>
      <c r="Q102" s="70"/>
      <c r="S102" s="69"/>
      <c r="V102" s="70"/>
      <c r="X102" s="69"/>
      <c r="AA102" s="70"/>
      <c r="AC102" s="64"/>
      <c r="AD102" s="23"/>
      <c r="AE102" s="23"/>
      <c r="AF102" s="71"/>
      <c r="AH102" s="69"/>
      <c r="AK102" s="70"/>
      <c r="AO102" s="111"/>
      <c r="AP102" s="18"/>
      <c r="AQ102" s="88">
        <f t="shared" si="314"/>
        <v>1.48</v>
      </c>
      <c r="AR102" s="89">
        <f t="shared" si="315"/>
        <v>-5.3157373395010845</v>
      </c>
      <c r="AS102" s="90">
        <f t="shared" si="316"/>
        <v>32.610075722969654</v>
      </c>
      <c r="AT102" s="26"/>
      <c r="AU102" s="23">
        <f t="shared" si="335"/>
        <v>-148.65291746756904</v>
      </c>
      <c r="AV102" s="90">
        <f t="shared" si="333"/>
        <v>-2.5944828525044707</v>
      </c>
      <c r="AW102" s="71">
        <f t="shared" si="334"/>
        <v>-1.3654326093737574</v>
      </c>
    </row>
    <row r="103" spans="2:49" ht="18.600000000000001" customHeight="1" thickBot="1">
      <c r="D103" s="265" t="s">
        <v>11</v>
      </c>
      <c r="E103" s="266"/>
      <c r="F103" s="267" t="s">
        <v>84</v>
      </c>
      <c r="G103" s="268"/>
      <c r="H103" s="263"/>
      <c r="I103" s="265" t="s">
        <v>85</v>
      </c>
      <c r="J103" s="266"/>
      <c r="K103" s="267" t="s">
        <v>86</v>
      </c>
      <c r="L103" s="268"/>
      <c r="N103" s="269" t="s">
        <v>12</v>
      </c>
      <c r="O103" s="270"/>
      <c r="P103" s="271" t="s">
        <v>13</v>
      </c>
      <c r="Q103" s="272"/>
      <c r="S103" s="265" t="s">
        <v>87</v>
      </c>
      <c r="T103" s="266"/>
      <c r="U103" s="267" t="s">
        <v>88</v>
      </c>
      <c r="V103" s="268"/>
      <c r="W103" s="10"/>
      <c r="X103" s="269" t="s">
        <v>89</v>
      </c>
      <c r="Y103" s="270"/>
      <c r="Z103" s="271" t="s">
        <v>90</v>
      </c>
      <c r="AA103" s="272"/>
      <c r="AB103" s="10"/>
      <c r="AC103" s="265" t="s">
        <v>14</v>
      </c>
      <c r="AD103" s="266"/>
      <c r="AE103" s="267" t="s">
        <v>15</v>
      </c>
      <c r="AF103" s="268"/>
      <c r="AG103" s="10"/>
      <c r="AH103" s="269" t="s">
        <v>91</v>
      </c>
      <c r="AI103" s="270"/>
      <c r="AJ103" s="271" t="s">
        <v>92</v>
      </c>
      <c r="AK103" s="272"/>
      <c r="AM103" s="76" t="s">
        <v>16</v>
      </c>
      <c r="AO103" s="112" t="s">
        <v>38</v>
      </c>
      <c r="AP103" s="18"/>
      <c r="AQ103" s="88">
        <f t="shared" si="314"/>
        <v>1.5</v>
      </c>
      <c r="AR103" s="89">
        <f t="shared" si="315"/>
        <v>-5.8562107190103641</v>
      </c>
      <c r="AS103" s="90">
        <f t="shared" si="316"/>
        <v>29.637017373618271</v>
      </c>
      <c r="AT103" s="26"/>
      <c r="AU103" s="23">
        <f t="shared" si="335"/>
        <v>-143.83410818322955</v>
      </c>
      <c r="AV103" s="90">
        <f t="shared" si="333"/>
        <v>-2.5103787644670748</v>
      </c>
      <c r="AW103" s="71">
        <f t="shared" si="334"/>
        <v>-1.2029384969088359</v>
      </c>
    </row>
    <row r="104" spans="2:49" ht="18.600000000000001" customHeight="1" thickTop="1" thickBot="1">
      <c r="D104" s="59">
        <v>0</v>
      </c>
      <c r="E104" s="63">
        <v>0</v>
      </c>
      <c r="F104" s="61">
        <v>1</v>
      </c>
      <c r="G104" s="62">
        <v>0</v>
      </c>
      <c r="I104" s="59">
        <v>0</v>
      </c>
      <c r="J104" s="63">
        <f t="shared" ref="J104" si="352">IF(0=(1-$J$8*$K$8*$B101^2),10^14,$B101*$K$8/(1-$J$8*$K$8*$B101^2))</f>
        <v>0.24790536736961238</v>
      </c>
      <c r="K104" s="61">
        <v>1</v>
      </c>
      <c r="L104" s="62">
        <v>0</v>
      </c>
      <c r="N104" s="59">
        <f t="shared" ref="N104" si="353">D104*I101+F104*I104-E104*J101-G104*J104</f>
        <v>0</v>
      </c>
      <c r="O104" s="63">
        <f t="shared" ref="O104" si="354">(D104*J101+E104*I101+F104*J104+G104*I104)</f>
        <v>0.24790536736961238</v>
      </c>
      <c r="P104" s="61">
        <f t="shared" ref="P104" si="355">D104*K101+F104*K104-E104*L101-G104*L104</f>
        <v>1</v>
      </c>
      <c r="Q104" s="62">
        <f t="shared" ref="Q104" si="356">(D104*L101+E104*K101+F104*L104+G104*K104)</f>
        <v>0</v>
      </c>
      <c r="S104" s="59">
        <v>0</v>
      </c>
      <c r="T104" s="63">
        <v>0</v>
      </c>
      <c r="U104" s="61">
        <v>1</v>
      </c>
      <c r="V104" s="62">
        <v>0</v>
      </c>
      <c r="X104" s="59">
        <f t="shared" ref="X104" si="357">N104*S101+P104*S104-O104*T101-Q104*T104</f>
        <v>0</v>
      </c>
      <c r="Y104" s="63">
        <f t="shared" ref="Y104" si="358">(N104*T101+O104*S101+P104*T104+Q104*S104)</f>
        <v>0.24790536736961238</v>
      </c>
      <c r="Z104" s="61">
        <f t="shared" ref="Z104" si="359">N104*U101+P104*U104-O104*V101-Q104*V104</f>
        <v>0.94954853078124279</v>
      </c>
      <c r="AA104" s="62">
        <f t="shared" ref="AA104" si="360">(N104*V101+O104*U101+P104*V104+Q104*U104)</f>
        <v>0</v>
      </c>
      <c r="AB104" s="10"/>
      <c r="AC104" s="46">
        <f t="shared" ref="AC104" si="361">1/$AD$8</f>
        <v>1</v>
      </c>
      <c r="AD104" s="77">
        <v>0</v>
      </c>
      <c r="AE104" s="78">
        <v>1</v>
      </c>
      <c r="AF104" s="79">
        <v>0</v>
      </c>
      <c r="AH104" s="59">
        <f t="shared" ref="AH104" si="362">X104*AC101+Z104*AC104-Y104*AD101-AA104*AD104</f>
        <v>0.94954853078124279</v>
      </c>
      <c r="AI104" s="63">
        <f t="shared" ref="AI104" si="363">(X104*AD101+Y104*AC101+Z104*AD104+AA104*AC104)</f>
        <v>0.24790536736961238</v>
      </c>
      <c r="AJ104" s="61">
        <f t="shared" ref="AJ104" si="364">X104*AE101+Z104*AE104-Y104*AF101-AA104*AF104</f>
        <v>0.94954853078124279</v>
      </c>
      <c r="AK104" s="62">
        <f t="shared" ref="AK104" si="365">(X104*AF101+Y104*AE101+Z104*AF104+AA104*AE104)</f>
        <v>0</v>
      </c>
      <c r="AM104" s="80">
        <f t="shared" ref="AM104" si="366">(180/PI())*ATAN(-1*(AI101+AI104)/(AH101+AH104))</f>
        <v>-18.750090704427485</v>
      </c>
      <c r="AO104" s="113">
        <f t="shared" ref="AO104" si="367">20*LOG(((1-(10^(AM101/20)^2)*(1-((1-AO101)/(1+AO101))^2))^0.5))</f>
        <v>-22.168840323047412</v>
      </c>
      <c r="AP104" s="18"/>
      <c r="AQ104" s="88">
        <f t="shared" si="314"/>
        <v>1.52</v>
      </c>
      <c r="AR104" s="89">
        <f t="shared" si="315"/>
        <v>-6.422260311203468</v>
      </c>
      <c r="AS104" s="90">
        <f t="shared" si="316"/>
        <v>26.760335209953677</v>
      </c>
      <c r="AT104" s="26"/>
      <c r="AU104" s="23">
        <f t="shared" si="335"/>
        <v>-138.83769502267592</v>
      </c>
      <c r="AV104" s="90">
        <f t="shared" si="333"/>
        <v>-2.423174904025438</v>
      </c>
      <c r="AW104" s="71">
        <f t="shared" si="334"/>
        <v>-1.0527324528817135</v>
      </c>
    </row>
    <row r="105" spans="2:49" ht="18.600000000000001" customHeight="1">
      <c r="AQ105" s="88">
        <f t="shared" si="314"/>
        <v>1.54</v>
      </c>
      <c r="AR105" s="89">
        <f t="shared" si="315"/>
        <v>-7.0131753962120582</v>
      </c>
      <c r="AS105" s="90">
        <f t="shared" si="316"/>
        <v>23.983581309500156</v>
      </c>
      <c r="AT105" s="119"/>
      <c r="AU105" s="23">
        <f t="shared" si="335"/>
        <v>-133.74041729970637</v>
      </c>
      <c r="AV105" s="90">
        <f t="shared" si="333"/>
        <v>-2.3342106248710599</v>
      </c>
      <c r="AW105" s="71">
        <f t="shared" si="334"/>
        <v>-0.91550814009403103</v>
      </c>
    </row>
    <row r="106" spans="2:49" ht="18.600000000000001" customHeight="1" thickBot="1">
      <c r="D106" s="10" t="s">
        <v>63</v>
      </c>
      <c r="E106" s="10"/>
      <c r="F106" s="10"/>
      <c r="G106" s="10"/>
      <c r="H106" s="10"/>
      <c r="I106" s="10" t="s">
        <v>64</v>
      </c>
      <c r="J106" s="10"/>
      <c r="K106" s="10"/>
      <c r="L106" s="10"/>
      <c r="M106" s="55"/>
      <c r="N106" s="55"/>
      <c r="O106" s="54" t="s">
        <v>65</v>
      </c>
      <c r="P106" s="55"/>
      <c r="Q106" s="55"/>
      <c r="R106" s="55"/>
      <c r="S106" s="10"/>
      <c r="T106" s="10" t="s">
        <v>66</v>
      </c>
      <c r="U106" s="55"/>
      <c r="V106" s="55"/>
      <c r="W106" s="55"/>
      <c r="X106" s="55"/>
      <c r="Y106" s="54" t="s">
        <v>67</v>
      </c>
      <c r="Z106" s="55"/>
      <c r="AA106" s="55"/>
      <c r="AB106" s="55"/>
      <c r="AC106" s="54" t="s">
        <v>68</v>
      </c>
      <c r="AD106" s="10"/>
      <c r="AE106" s="10"/>
      <c r="AF106" s="10"/>
      <c r="AG106" s="10"/>
      <c r="AH106" s="55"/>
      <c r="AI106" s="54" t="s">
        <v>69</v>
      </c>
      <c r="AJ106" s="55"/>
      <c r="AK106" s="55"/>
      <c r="AQ106" s="88">
        <f t="shared" si="314"/>
        <v>1.56</v>
      </c>
      <c r="AR106" s="89">
        <f t="shared" si="315"/>
        <v>-7.6284085344918466</v>
      </c>
      <c r="AS106" s="90">
        <f t="shared" si="316"/>
        <v>21.308772963506026</v>
      </c>
      <c r="AT106" s="119"/>
      <c r="AU106" s="23">
        <f t="shared" si="335"/>
        <v>-128.61000407643536</v>
      </c>
      <c r="AV106" s="90">
        <f t="shared" si="333"/>
        <v>-2.2446680221371258</v>
      </c>
      <c r="AW106" s="71">
        <f t="shared" si="334"/>
        <v>-0.79144018063266774</v>
      </c>
    </row>
    <row r="107" spans="2:49" ht="18.600000000000001" customHeight="1" thickBot="1">
      <c r="B107" s="52"/>
      <c r="D107" s="273" t="s">
        <v>70</v>
      </c>
      <c r="E107" s="274"/>
      <c r="F107" s="275" t="s">
        <v>71</v>
      </c>
      <c r="G107" s="276"/>
      <c r="H107" s="263"/>
      <c r="I107" s="273" t="s">
        <v>72</v>
      </c>
      <c r="J107" s="274"/>
      <c r="K107" s="275" t="s">
        <v>73</v>
      </c>
      <c r="L107" s="276"/>
      <c r="M107" s="55"/>
      <c r="N107" s="269" t="s">
        <v>74</v>
      </c>
      <c r="O107" s="270"/>
      <c r="P107" s="271" t="s">
        <v>75</v>
      </c>
      <c r="Q107" s="272"/>
      <c r="R107" s="55"/>
      <c r="S107" s="273" t="s">
        <v>76</v>
      </c>
      <c r="T107" s="274"/>
      <c r="U107" s="275" t="s">
        <v>77</v>
      </c>
      <c r="V107" s="276"/>
      <c r="W107" s="10"/>
      <c r="X107" s="269" t="s">
        <v>78</v>
      </c>
      <c r="Y107" s="270"/>
      <c r="Z107" s="271" t="s">
        <v>79</v>
      </c>
      <c r="AA107" s="272"/>
      <c r="AB107" s="10"/>
      <c r="AC107" s="273" t="s">
        <v>80</v>
      </c>
      <c r="AD107" s="274"/>
      <c r="AE107" s="275" t="s">
        <v>81</v>
      </c>
      <c r="AF107" s="276"/>
      <c r="AG107" s="10"/>
      <c r="AH107" s="269" t="s">
        <v>82</v>
      </c>
      <c r="AI107" s="270"/>
      <c r="AJ107" s="271" t="s">
        <v>83</v>
      </c>
      <c r="AK107" s="272"/>
      <c r="AM107" s="57" t="s">
        <v>10</v>
      </c>
      <c r="AO107" s="109" t="s">
        <v>37</v>
      </c>
      <c r="AP107" s="18"/>
      <c r="AQ107" s="88">
        <f t="shared" si="314"/>
        <v>1.58</v>
      </c>
      <c r="AR107" s="89">
        <f t="shared" si="315"/>
        <v>-8.2676275316062391</v>
      </c>
      <c r="AS107" s="90">
        <f t="shared" si="316"/>
        <v>18.736572881977317</v>
      </c>
      <c r="AT107" s="26"/>
      <c r="AU107" s="23">
        <f t="shared" si="335"/>
        <v>-123.50437296073326</v>
      </c>
      <c r="AV107" s="90">
        <f t="shared" si="333"/>
        <v>-2.1555579487758529</v>
      </c>
      <c r="AW107" s="71">
        <f t="shared" si="334"/>
        <v>-0.68028403594200937</v>
      </c>
    </row>
    <row r="108" spans="2:49" ht="18.600000000000001" customHeight="1" thickTop="1" thickBot="1">
      <c r="B108" s="81">
        <v>0.32</v>
      </c>
      <c r="D108" s="59">
        <v>1</v>
      </c>
      <c r="E108" s="60">
        <v>0</v>
      </c>
      <c r="F108" s="61">
        <v>0</v>
      </c>
      <c r="G108" s="62">
        <f t="shared" ref="G108" si="368">$E$8*$B108</f>
        <v>0.2170784</v>
      </c>
      <c r="I108" s="59">
        <v>1</v>
      </c>
      <c r="J108" s="63">
        <v>0</v>
      </c>
      <c r="K108" s="61">
        <v>0</v>
      </c>
      <c r="L108" s="62">
        <v>0</v>
      </c>
      <c r="N108" s="59">
        <f t="shared" ref="N108" si="369">D108*I108+F108*I111-E108*J108-G108*J111</f>
        <v>0.94242097691899396</v>
      </c>
      <c r="O108" s="63">
        <f t="shared" ref="O108" si="370">(D108*J108+E108*I108+F108*J111+G108*I111)</f>
        <v>0</v>
      </c>
      <c r="P108" s="61">
        <f t="shared" ref="P108" si="371">D108*K108+F108*K111-E108*L108-G108*L111</f>
        <v>0</v>
      </c>
      <c r="Q108" s="62">
        <f t="shared" ref="Q108" si="372">(D108*L108+E108*K108+F108*L111+G108*K111)</f>
        <v>0.2170784</v>
      </c>
      <c r="S108" s="59">
        <v>1</v>
      </c>
      <c r="T108" s="60">
        <v>0</v>
      </c>
      <c r="U108" s="61">
        <v>0</v>
      </c>
      <c r="V108" s="62">
        <f t="shared" ref="V108" si="373">$T$8*$B108</f>
        <v>0.2170784</v>
      </c>
      <c r="X108" s="59">
        <f t="shared" ref="X108" si="374">N108*S108+P108*S111-O108*T108-Q108*T111</f>
        <v>0.94242097691899396</v>
      </c>
      <c r="Y108" s="63">
        <f t="shared" ref="Y108" si="375">(N108*T108+O108*S108+P108*T111+Q108*S111)</f>
        <v>0</v>
      </c>
      <c r="Z108" s="61">
        <f t="shared" ref="Z108" si="376">N108*U108+P108*U111-O108*V108-Q108*V111</f>
        <v>0</v>
      </c>
      <c r="AA108" s="62">
        <f t="shared" ref="AA108" si="377">(N108*V108+O108*U108+P108*V111+Q108*U111)</f>
        <v>0.42165763779601217</v>
      </c>
      <c r="AB108" s="10"/>
      <c r="AC108" s="64">
        <v>1</v>
      </c>
      <c r="AD108" s="65">
        <v>0</v>
      </c>
      <c r="AE108" s="23">
        <v>0</v>
      </c>
      <c r="AF108" s="66">
        <v>0</v>
      </c>
      <c r="AH108" s="59">
        <f t="shared" ref="AH108" si="378">X108*AC108+Z108*AC111-Y108*AD108-AA108*AD111</f>
        <v>0.94242097691899396</v>
      </c>
      <c r="AI108" s="63">
        <f t="shared" ref="AI108" si="379">(X108*AD108+Y108*AC108+Z108*AD111+AA108*AC111)</f>
        <v>0.42165763779601217</v>
      </c>
      <c r="AJ108" s="61">
        <f t="shared" ref="AJ108" si="380">X108*AE108+Z108*AE111-Y108*AF108-AA108*AF111</f>
        <v>0</v>
      </c>
      <c r="AK108" s="62">
        <f t="shared" ref="AK108" si="381">(X108*AF108+Y108*AE108+Z108*AF111+AA108*AE111)</f>
        <v>0.42165763779601217</v>
      </c>
      <c r="AM108" s="67">
        <f t="shared" ref="AM108" si="382">20*LOG(((1+$AD$8)/$AD$8)/((AH108+AH111)^2+(AI108+AI111)^2)^0.5)</f>
        <v>-2.6481443026755133E-2</v>
      </c>
      <c r="AO108" s="110">
        <f t="shared" ref="AO108" si="383">((AH108^2+AI108^2)^0.5)/((AH111^2+AI111^2)^0.5)</f>
        <v>1.0545570011592598</v>
      </c>
      <c r="AP108" s="18"/>
      <c r="AQ108" s="88">
        <f t="shared" si="314"/>
        <v>1.6</v>
      </c>
      <c r="AR108" s="89">
        <f t="shared" si="315"/>
        <v>-8.9307635495860325</v>
      </c>
      <c r="AS108" s="90">
        <f t="shared" si="316"/>
        <v>16.266485422762649</v>
      </c>
      <c r="AT108" s="26"/>
      <c r="AU108" s="23">
        <f t="shared" si="335"/>
        <v>-118.47152335278642</v>
      </c>
      <c r="AV108" s="90">
        <f t="shared" si="333"/>
        <v>-2.0677181523594745</v>
      </c>
      <c r="AW108" s="71">
        <f t="shared" si="334"/>
        <v>-0.581487058680908</v>
      </c>
    </row>
    <row r="109" spans="2:49" ht="18.600000000000001" customHeight="1" thickBot="1">
      <c r="D109" s="69"/>
      <c r="G109" s="70"/>
      <c r="I109" s="69"/>
      <c r="L109" s="70"/>
      <c r="N109" s="69"/>
      <c r="Q109" s="70"/>
      <c r="S109" s="69"/>
      <c r="V109" s="70"/>
      <c r="X109" s="69"/>
      <c r="AA109" s="70"/>
      <c r="AC109" s="64"/>
      <c r="AD109" s="23"/>
      <c r="AE109" s="23"/>
      <c r="AF109" s="71"/>
      <c r="AH109" s="69"/>
      <c r="AK109" s="70"/>
      <c r="AO109" s="111"/>
      <c r="AP109" s="18"/>
      <c r="AQ109" s="88">
        <f t="shared" si="314"/>
        <v>1.62</v>
      </c>
      <c r="AR109" s="89">
        <f t="shared" si="315"/>
        <v>-9.618057419997033</v>
      </c>
      <c r="AS109" s="90">
        <f t="shared" si="316"/>
        <v>13.897054955706919</v>
      </c>
      <c r="AT109" s="26"/>
      <c r="AU109" s="23">
        <f t="shared" si="335"/>
        <v>-113.54995038465772</v>
      </c>
      <c r="AV109" s="90">
        <f t="shared" si="333"/>
        <v>-1.9818204996884787</v>
      </c>
      <c r="AW109" s="71">
        <f t="shared" si="334"/>
        <v>-0.49429049477491982</v>
      </c>
    </row>
    <row r="110" spans="2:49" ht="18.600000000000001" customHeight="1" thickBot="1">
      <c r="D110" s="265" t="s">
        <v>11</v>
      </c>
      <c r="E110" s="266"/>
      <c r="F110" s="267" t="s">
        <v>84</v>
      </c>
      <c r="G110" s="268"/>
      <c r="H110" s="263"/>
      <c r="I110" s="265" t="s">
        <v>85</v>
      </c>
      <c r="J110" s="266"/>
      <c r="K110" s="267" t="s">
        <v>86</v>
      </c>
      <c r="L110" s="268"/>
      <c r="N110" s="269" t="s">
        <v>12</v>
      </c>
      <c r="O110" s="270"/>
      <c r="P110" s="271" t="s">
        <v>13</v>
      </c>
      <c r="Q110" s="272"/>
      <c r="S110" s="265" t="s">
        <v>87</v>
      </c>
      <c r="T110" s="266"/>
      <c r="U110" s="267" t="s">
        <v>88</v>
      </c>
      <c r="V110" s="268"/>
      <c r="W110" s="10"/>
      <c r="X110" s="269" t="s">
        <v>89</v>
      </c>
      <c r="Y110" s="270"/>
      <c r="Z110" s="271" t="s">
        <v>90</v>
      </c>
      <c r="AA110" s="272"/>
      <c r="AB110" s="10"/>
      <c r="AC110" s="265" t="s">
        <v>14</v>
      </c>
      <c r="AD110" s="266"/>
      <c r="AE110" s="267" t="s">
        <v>15</v>
      </c>
      <c r="AF110" s="268"/>
      <c r="AG110" s="10"/>
      <c r="AH110" s="269" t="s">
        <v>91</v>
      </c>
      <c r="AI110" s="270"/>
      <c r="AJ110" s="271" t="s">
        <v>92</v>
      </c>
      <c r="AK110" s="272"/>
      <c r="AM110" s="76" t="s">
        <v>16</v>
      </c>
      <c r="AO110" s="112" t="s">
        <v>38</v>
      </c>
      <c r="AP110" s="18"/>
      <c r="AQ110" s="88">
        <f t="shared" si="314"/>
        <v>1.64</v>
      </c>
      <c r="AR110" s="89">
        <f t="shared" si="315"/>
        <v>-10.330107032125547</v>
      </c>
      <c r="AS110" s="90">
        <f t="shared" si="316"/>
        <v>11.626055948013787</v>
      </c>
      <c r="AT110" s="26"/>
      <c r="AU110" s="23">
        <f t="shared" si="335"/>
        <v>-108.76941107953425</v>
      </c>
      <c r="AV110" s="90">
        <f t="shared" si="333"/>
        <v>-1.8983843487930725</v>
      </c>
      <c r="AW110" s="71">
        <f t="shared" si="334"/>
        <v>-0.41781409493375865</v>
      </c>
    </row>
    <row r="111" spans="2:49" ht="18.600000000000001" customHeight="1" thickTop="1" thickBot="1">
      <c r="D111" s="59">
        <v>0</v>
      </c>
      <c r="E111" s="63">
        <v>0</v>
      </c>
      <c r="F111" s="61">
        <v>1</v>
      </c>
      <c r="G111" s="62">
        <v>0</v>
      </c>
      <c r="I111" s="59">
        <v>0</v>
      </c>
      <c r="J111" s="63">
        <f t="shared" ref="J111" si="384">IF(0=(1-$J$8*$K$8*$B108^2),10^14,$B108*$K$8/(1-$J$8*$K$8*$B108^2))</f>
        <v>0.26524528963271365</v>
      </c>
      <c r="K111" s="61">
        <v>1</v>
      </c>
      <c r="L111" s="62">
        <v>0</v>
      </c>
      <c r="N111" s="59">
        <f t="shared" ref="N111" si="385">D111*I108+F111*I111-E111*J108-G111*J111</f>
        <v>0</v>
      </c>
      <c r="O111" s="63">
        <f t="shared" ref="O111" si="386">(D111*J108+E111*I108+F111*J111+G111*I111)</f>
        <v>0.26524528963271365</v>
      </c>
      <c r="P111" s="61">
        <f t="shared" ref="P111" si="387">D111*K108+F111*K111-E111*L108-G111*L111</f>
        <v>1</v>
      </c>
      <c r="Q111" s="62">
        <f t="shared" ref="Q111" si="388">(D111*L108+E111*K108+F111*L111+G111*K111)</f>
        <v>0</v>
      </c>
      <c r="S111" s="59">
        <v>0</v>
      </c>
      <c r="T111" s="63">
        <v>0</v>
      </c>
      <c r="U111" s="61">
        <v>1</v>
      </c>
      <c r="V111" s="62">
        <v>0</v>
      </c>
      <c r="X111" s="59">
        <f t="shared" ref="X111" si="389">N111*S108+P111*S111-O111*T108-Q111*T111</f>
        <v>0</v>
      </c>
      <c r="Y111" s="63">
        <f t="shared" ref="Y111" si="390">(N111*T108+O111*S108+P111*T111+Q111*S111)</f>
        <v>0.26524528963271365</v>
      </c>
      <c r="Z111" s="61">
        <f t="shared" ref="Z111" si="391">N111*U108+P111*U111-O111*V108-Q111*V111</f>
        <v>0.94242097691899396</v>
      </c>
      <c r="AA111" s="62">
        <f t="shared" ref="AA111" si="392">(N111*V108+O111*U108+P111*V111+Q111*U111)</f>
        <v>0</v>
      </c>
      <c r="AB111" s="10"/>
      <c r="AC111" s="46">
        <f t="shared" ref="AC111" si="393">1/$AD$8</f>
        <v>1</v>
      </c>
      <c r="AD111" s="77">
        <v>0</v>
      </c>
      <c r="AE111" s="78">
        <v>1</v>
      </c>
      <c r="AF111" s="79">
        <v>0</v>
      </c>
      <c r="AH111" s="59">
        <f t="shared" ref="AH111" si="394">X111*AC108+Z111*AC111-Y111*AD108-AA111*AD111</f>
        <v>0.94242097691899396</v>
      </c>
      <c r="AI111" s="63">
        <f t="shared" ref="AI111" si="395">(X111*AD108+Y111*AC108+Z111*AD111+AA111*AC111)</f>
        <v>0.26524528963271365</v>
      </c>
      <c r="AJ111" s="61">
        <f t="shared" ref="AJ111" si="396">X111*AE108+Z111*AE111-Y111*AF108-AA111*AF111</f>
        <v>0.94242097691899396</v>
      </c>
      <c r="AK111" s="62">
        <f t="shared" ref="AK111" si="397">(X111*AF108+Y111*AE108+Z111*AF111+AA111*AE111)</f>
        <v>0</v>
      </c>
      <c r="AM111" s="80">
        <f t="shared" ref="AM111" si="398">(180/PI())*ATAN(-1*(AI108+AI111)/(AH108+AH111))</f>
        <v>-20.023525345479797</v>
      </c>
      <c r="AO111" s="113">
        <f t="shared" ref="AO111" si="399">20*LOG(((1-(10^(AM108/20)^2)*(1-((1-AO108)/(1+AO108))^2))^0.5))</f>
        <v>-21.687791990745549</v>
      </c>
      <c r="AP111" s="18"/>
      <c r="AQ111" s="88">
        <f t="shared" si="314"/>
        <v>1.66</v>
      </c>
      <c r="AR111" s="89">
        <f t="shared" si="315"/>
        <v>-11.067919478553719</v>
      </c>
      <c r="AS111" s="90">
        <f t="shared" si="316"/>
        <v>9.4506677264231005</v>
      </c>
      <c r="AT111" s="26"/>
      <c r="AU111" s="23">
        <f t="shared" si="335"/>
        <v>-104.15189608749905</v>
      </c>
      <c r="AV111" s="90">
        <f t="shared" si="333"/>
        <v>-1.8177935089218584</v>
      </c>
      <c r="AW111" s="71">
        <f t="shared" si="334"/>
        <v>-0.35112164136578128</v>
      </c>
    </row>
    <row r="112" spans="2:49" ht="18.600000000000001" customHeight="1">
      <c r="AQ112" s="88">
        <f t="shared" si="314"/>
        <v>1.68</v>
      </c>
      <c r="AR112" s="89">
        <f t="shared" si="315"/>
        <v>-11.832972585408385</v>
      </c>
      <c r="AS112" s="90">
        <f t="shared" si="316"/>
        <v>7.3676298046731175</v>
      </c>
      <c r="AT112" s="119"/>
      <c r="AU112" s="23">
        <f t="shared" si="335"/>
        <v>-99.712689896583356</v>
      </c>
      <c r="AV112" s="90">
        <f t="shared" si="333"/>
        <v>-1.7403147447154637</v>
      </c>
      <c r="AW112" s="71">
        <f t="shared" si="334"/>
        <v>-0.29326895473105907</v>
      </c>
    </row>
    <row r="113" spans="2:49" ht="18.600000000000001" customHeight="1" thickBot="1">
      <c r="D113" s="10" t="s">
        <v>63</v>
      </c>
      <c r="E113" s="10"/>
      <c r="F113" s="10"/>
      <c r="G113" s="10"/>
      <c r="H113" s="10"/>
      <c r="I113" s="10" t="s">
        <v>64</v>
      </c>
      <c r="J113" s="10"/>
      <c r="K113" s="10"/>
      <c r="L113" s="10"/>
      <c r="M113" s="55"/>
      <c r="N113" s="55"/>
      <c r="O113" s="54" t="s">
        <v>65</v>
      </c>
      <c r="P113" s="55"/>
      <c r="Q113" s="55"/>
      <c r="R113" s="55"/>
      <c r="S113" s="10"/>
      <c r="T113" s="10" t="s">
        <v>66</v>
      </c>
      <c r="U113" s="55"/>
      <c r="V113" s="55"/>
      <c r="W113" s="55"/>
      <c r="X113" s="55"/>
      <c r="Y113" s="54" t="s">
        <v>67</v>
      </c>
      <c r="Z113" s="55"/>
      <c r="AA113" s="55"/>
      <c r="AB113" s="55"/>
      <c r="AC113" s="54" t="s">
        <v>68</v>
      </c>
      <c r="AD113" s="10"/>
      <c r="AE113" s="10"/>
      <c r="AF113" s="10"/>
      <c r="AG113" s="10"/>
      <c r="AH113" s="55"/>
      <c r="AI113" s="54" t="s">
        <v>69</v>
      </c>
      <c r="AJ113" s="55"/>
      <c r="AK113" s="55"/>
      <c r="AQ113" s="88">
        <f t="shared" si="314"/>
        <v>1.7</v>
      </c>
      <c r="AR113" s="89">
        <f t="shared" si="315"/>
        <v>-12.62729173844852</v>
      </c>
      <c r="AS113" s="90">
        <f t="shared" si="316"/>
        <v>5.3733760067414487</v>
      </c>
      <c r="AT113" s="119"/>
      <c r="AU113" s="23">
        <f t="shared" si="335"/>
        <v>-95.461433171702708</v>
      </c>
      <c r="AV113" s="90"/>
      <c r="AW113" s="71">
        <f t="shared" si="334"/>
        <v>-0.24333722944141079</v>
      </c>
    </row>
    <row r="114" spans="2:49" ht="18.600000000000001" customHeight="1" thickBot="1">
      <c r="B114" s="52"/>
      <c r="D114" s="273" t="s">
        <v>70</v>
      </c>
      <c r="E114" s="274"/>
      <c r="F114" s="275" t="s">
        <v>71</v>
      </c>
      <c r="G114" s="276"/>
      <c r="H114" s="263"/>
      <c r="I114" s="273" t="s">
        <v>72</v>
      </c>
      <c r="J114" s="274"/>
      <c r="K114" s="275" t="s">
        <v>73</v>
      </c>
      <c r="L114" s="276"/>
      <c r="M114" s="55"/>
      <c r="N114" s="269" t="s">
        <v>74</v>
      </c>
      <c r="O114" s="270"/>
      <c r="P114" s="271" t="s">
        <v>75</v>
      </c>
      <c r="Q114" s="272"/>
      <c r="R114" s="55"/>
      <c r="S114" s="273" t="s">
        <v>76</v>
      </c>
      <c r="T114" s="274"/>
      <c r="U114" s="275" t="s">
        <v>77</v>
      </c>
      <c r="V114" s="276"/>
      <c r="W114" s="10"/>
      <c r="X114" s="269" t="s">
        <v>78</v>
      </c>
      <c r="Y114" s="270"/>
      <c r="Z114" s="271" t="s">
        <v>79</v>
      </c>
      <c r="AA114" s="272"/>
      <c r="AB114" s="10"/>
      <c r="AC114" s="273" t="s">
        <v>80</v>
      </c>
      <c r="AD114" s="274"/>
      <c r="AE114" s="275" t="s">
        <v>81</v>
      </c>
      <c r="AF114" s="276"/>
      <c r="AG114" s="10"/>
      <c r="AH114" s="269" t="s">
        <v>82</v>
      </c>
      <c r="AI114" s="270"/>
      <c r="AJ114" s="271" t="s">
        <v>83</v>
      </c>
      <c r="AK114" s="272"/>
      <c r="AM114" s="57" t="s">
        <v>10</v>
      </c>
      <c r="AO114" s="109" t="s">
        <v>37</v>
      </c>
      <c r="AP114" s="18"/>
      <c r="AQ114" s="88">
        <f t="shared" si="314"/>
        <v>1.72</v>
      </c>
      <c r="AR114" s="89">
        <f t="shared" si="315"/>
        <v>-13.453549828483373</v>
      </c>
      <c r="AS114" s="90">
        <f t="shared" si="316"/>
        <v>3.4641473433073928</v>
      </c>
      <c r="AT114" s="26"/>
      <c r="AU114" s="23">
        <f t="shared" si="335"/>
        <v>-91.403128793647042</v>
      </c>
      <c r="AV114" s="90"/>
      <c r="AW114" s="71">
        <f t="shared" si="334"/>
        <v>-0.20045477882817803</v>
      </c>
    </row>
    <row r="115" spans="2:49" ht="18.600000000000001" customHeight="1" thickTop="1" thickBot="1">
      <c r="B115" s="81">
        <v>0.34</v>
      </c>
      <c r="D115" s="59">
        <v>1</v>
      </c>
      <c r="E115" s="60">
        <v>0</v>
      </c>
      <c r="F115" s="61">
        <v>0</v>
      </c>
      <c r="G115" s="62">
        <f t="shared" ref="G115" si="400">$E$8*$B115</f>
        <v>0.23064580000000004</v>
      </c>
      <c r="I115" s="59">
        <v>1</v>
      </c>
      <c r="J115" s="63">
        <v>0</v>
      </c>
      <c r="K115" s="61">
        <v>0</v>
      </c>
      <c r="L115" s="62">
        <v>0</v>
      </c>
      <c r="N115" s="59">
        <f t="shared" ref="N115" si="401">D115*I115+F115*I118-E115*J115-G115*J118</f>
        <v>0.93478526877903545</v>
      </c>
      <c r="O115" s="63">
        <f t="shared" ref="O115" si="402">(D115*J115+E115*I115+F115*J118+G115*I118)</f>
        <v>0</v>
      </c>
      <c r="P115" s="61">
        <f t="shared" ref="P115" si="403">D115*K115+F115*K118-E115*L115-G115*L118</f>
        <v>0</v>
      </c>
      <c r="Q115" s="62">
        <f t="shared" ref="Q115" si="404">(D115*L115+E115*K115+F115*L118+G115*K118)</f>
        <v>0.23064580000000004</v>
      </c>
      <c r="S115" s="59">
        <v>1</v>
      </c>
      <c r="T115" s="60">
        <v>0</v>
      </c>
      <c r="U115" s="61">
        <v>0</v>
      </c>
      <c r="V115" s="62">
        <f t="shared" ref="V115" si="405">$T$8*$B115</f>
        <v>0.23064580000000004</v>
      </c>
      <c r="X115" s="59">
        <f t="shared" ref="X115" si="406">N115*S115+P115*S118-O115*T115-Q115*T118</f>
        <v>0.93478526877903545</v>
      </c>
      <c r="Y115" s="63">
        <f t="shared" ref="Y115" si="407">(N115*T115+O115*S115+P115*T118+Q115*S118)</f>
        <v>0</v>
      </c>
      <c r="Z115" s="61">
        <f t="shared" ref="Z115" si="408">N115*U115+P115*U118-O115*V115-Q115*V118</f>
        <v>0</v>
      </c>
      <c r="AA115" s="62">
        <f t="shared" ref="AA115" si="409">(N115*V115+O115*U115+P115*V118+Q115*U118)</f>
        <v>0.44625009614575573</v>
      </c>
      <c r="AB115" s="10"/>
      <c r="AC115" s="64">
        <v>1</v>
      </c>
      <c r="AD115" s="65">
        <v>0</v>
      </c>
      <c r="AE115" s="23">
        <v>0</v>
      </c>
      <c r="AF115" s="66">
        <v>0</v>
      </c>
      <c r="AH115" s="59">
        <f t="shared" ref="AH115" si="410">X115*AC115+Z115*AC118-Y115*AD115-AA115*AD118</f>
        <v>0.93478526877903545</v>
      </c>
      <c r="AI115" s="63">
        <f t="shared" ref="AI115" si="411">(X115*AD115+Y115*AC115+Z115*AD118+AA115*AC118)</f>
        <v>0.44625009614575573</v>
      </c>
      <c r="AJ115" s="61">
        <f t="shared" ref="AJ115" si="412">X115*AE115+Z115*AE118-Y115*AF115-AA115*AF118</f>
        <v>0</v>
      </c>
      <c r="AK115" s="62">
        <f t="shared" ref="AK115" si="413">(X115*AF115+Y115*AE115+Z115*AF118+AA115*AE118)</f>
        <v>0.44625009614575573</v>
      </c>
      <c r="AM115" s="67">
        <f t="shared" ref="AM115" si="414">20*LOG(((1+$AD$8)/$AD$8)/((AH115+AH118)^2+(AI115+AI118)^2)^0.5)</f>
        <v>-2.8928214166475102E-2</v>
      </c>
      <c r="AO115" s="110">
        <f t="shared" ref="AO115" si="415">((AH115^2+AI115^2)^0.5)/((AH118^2+AI118^2)^0.5)</f>
        <v>1.0606459471663221</v>
      </c>
      <c r="AP115" s="18"/>
      <c r="AQ115" s="88">
        <f t="shared" si="314"/>
        <v>1.74</v>
      </c>
      <c r="AR115" s="89">
        <f t="shared" si="315"/>
        <v>-14.315201121329778</v>
      </c>
      <c r="AS115" s="90">
        <f t="shared" si="316"/>
        <v>1.6360847674344503</v>
      </c>
      <c r="AT115" s="26"/>
      <c r="AU115" s="23">
        <f t="shared" si="335"/>
        <v>-87.539056256216185</v>
      </c>
      <c r="AV115" s="90"/>
      <c r="AW115" s="71">
        <f t="shared" si="334"/>
        <v>-0.16381000961872288</v>
      </c>
    </row>
    <row r="116" spans="2:49" ht="18.600000000000001" customHeight="1" thickBot="1">
      <c r="D116" s="69"/>
      <c r="G116" s="70"/>
      <c r="I116" s="69"/>
      <c r="L116" s="70"/>
      <c r="N116" s="69"/>
      <c r="Q116" s="70"/>
      <c r="S116" s="69"/>
      <c r="V116" s="70"/>
      <c r="X116" s="69"/>
      <c r="AA116" s="70"/>
      <c r="AC116" s="64"/>
      <c r="AD116" s="23"/>
      <c r="AE116" s="23"/>
      <c r="AF116" s="71"/>
      <c r="AH116" s="69"/>
      <c r="AK116" s="70"/>
      <c r="AO116" s="111"/>
      <c r="AP116" s="18"/>
      <c r="AQ116" s="88">
        <f t="shared" si="314"/>
        <v>1.76</v>
      </c>
      <c r="AR116" s="89">
        <f t="shared" si="315"/>
        <v>-15.216664626512681</v>
      </c>
      <c r="AS116" s="90">
        <f t="shared" si="316"/>
        <v>-0.11469635768987493</v>
      </c>
      <c r="AT116" s="26"/>
      <c r="AU116" s="23">
        <f t="shared" si="335"/>
        <v>-83.867576787829549</v>
      </c>
      <c r="AV116" s="90"/>
      <c r="AW116" s="71">
        <f t="shared" si="334"/>
        <v>-0.13265799519765986</v>
      </c>
    </row>
    <row r="117" spans="2:49" ht="18.600000000000001" customHeight="1" thickBot="1">
      <c r="D117" s="265" t="s">
        <v>11</v>
      </c>
      <c r="E117" s="266"/>
      <c r="F117" s="267" t="s">
        <v>84</v>
      </c>
      <c r="G117" s="268"/>
      <c r="H117" s="263"/>
      <c r="I117" s="265" t="s">
        <v>85</v>
      </c>
      <c r="J117" s="266"/>
      <c r="K117" s="267" t="s">
        <v>86</v>
      </c>
      <c r="L117" s="268"/>
      <c r="N117" s="269" t="s">
        <v>12</v>
      </c>
      <c r="O117" s="270"/>
      <c r="P117" s="271" t="s">
        <v>13</v>
      </c>
      <c r="Q117" s="272"/>
      <c r="S117" s="265" t="s">
        <v>87</v>
      </c>
      <c r="T117" s="266"/>
      <c r="U117" s="267" t="s">
        <v>88</v>
      </c>
      <c r="V117" s="268"/>
      <c r="W117" s="10"/>
      <c r="X117" s="269" t="s">
        <v>89</v>
      </c>
      <c r="Y117" s="270"/>
      <c r="Z117" s="271" t="s">
        <v>90</v>
      </c>
      <c r="AA117" s="272"/>
      <c r="AB117" s="10"/>
      <c r="AC117" s="265" t="s">
        <v>14</v>
      </c>
      <c r="AD117" s="266"/>
      <c r="AE117" s="267" t="s">
        <v>15</v>
      </c>
      <c r="AF117" s="268"/>
      <c r="AG117" s="10"/>
      <c r="AH117" s="269" t="s">
        <v>91</v>
      </c>
      <c r="AI117" s="270"/>
      <c r="AJ117" s="271" t="s">
        <v>92</v>
      </c>
      <c r="AK117" s="272"/>
      <c r="AM117" s="76" t="s">
        <v>16</v>
      </c>
      <c r="AO117" s="112" t="s">
        <v>38</v>
      </c>
      <c r="AP117" s="18"/>
      <c r="AQ117" s="88">
        <f t="shared" si="314"/>
        <v>1.78</v>
      </c>
      <c r="AR117" s="89">
        <f t="shared" si="315"/>
        <v>-16.163580332525804</v>
      </c>
      <c r="AS117" s="90">
        <f t="shared" si="316"/>
        <v>-1.7920478934464674</v>
      </c>
      <c r="AT117" s="26"/>
      <c r="AU117" s="23">
        <f t="shared" si="335"/>
        <v>-80.384824236716469</v>
      </c>
      <c r="AV117" s="90"/>
      <c r="AW117" s="71">
        <f t="shared" si="334"/>
        <v>-0.10632253721652316</v>
      </c>
    </row>
    <row r="118" spans="2:49" ht="18.600000000000001" customHeight="1" thickTop="1" thickBot="1">
      <c r="D118" s="59">
        <v>0</v>
      </c>
      <c r="E118" s="63">
        <v>0</v>
      </c>
      <c r="F118" s="61">
        <v>1</v>
      </c>
      <c r="G118" s="62">
        <v>0</v>
      </c>
      <c r="I118" s="59">
        <v>0</v>
      </c>
      <c r="J118" s="63">
        <f t="shared" ref="J118" si="416">IF(0=(1-$J$8*$K$8*$B115^2),10^14,$B115*$K$8/(1-$J$8*$K$8*$B115^2))</f>
        <v>0.2827484013190984</v>
      </c>
      <c r="K118" s="61">
        <v>1</v>
      </c>
      <c r="L118" s="62">
        <v>0</v>
      </c>
      <c r="N118" s="59">
        <f t="shared" ref="N118" si="417">D118*I115+F118*I118-E118*J115-G118*J118</f>
        <v>0</v>
      </c>
      <c r="O118" s="63">
        <f t="shared" ref="O118" si="418">(D118*J115+E118*I115+F118*J118+G118*I118)</f>
        <v>0.2827484013190984</v>
      </c>
      <c r="P118" s="61">
        <f t="shared" ref="P118" si="419">D118*K115+F118*K118-E118*L115-G118*L118</f>
        <v>1</v>
      </c>
      <c r="Q118" s="62">
        <f t="shared" ref="Q118" si="420">(D118*L115+E118*K115+F118*L118+G118*K118)</f>
        <v>0</v>
      </c>
      <c r="S118" s="59">
        <v>0</v>
      </c>
      <c r="T118" s="63">
        <v>0</v>
      </c>
      <c r="U118" s="61">
        <v>1</v>
      </c>
      <c r="V118" s="62">
        <v>0</v>
      </c>
      <c r="X118" s="59">
        <f t="shared" ref="X118" si="421">N118*S115+P118*S118-O118*T115-Q118*T118</f>
        <v>0</v>
      </c>
      <c r="Y118" s="63">
        <f t="shared" ref="Y118" si="422">(N118*T115+O118*S115+P118*T118+Q118*S118)</f>
        <v>0.2827484013190984</v>
      </c>
      <c r="Z118" s="61">
        <f t="shared" ref="Z118" si="423">N118*U115+P118*U118-O118*V115-Q118*V118</f>
        <v>0.93478526877903545</v>
      </c>
      <c r="AA118" s="62">
        <f t="shared" ref="AA118" si="424">(N118*V115+O118*U115+P118*V118+Q118*U118)</f>
        <v>0</v>
      </c>
      <c r="AB118" s="10"/>
      <c r="AC118" s="46">
        <f t="shared" ref="AC118" si="425">1/$AD$8</f>
        <v>1</v>
      </c>
      <c r="AD118" s="77">
        <v>0</v>
      </c>
      <c r="AE118" s="78">
        <v>1</v>
      </c>
      <c r="AF118" s="79">
        <v>0</v>
      </c>
      <c r="AH118" s="59">
        <f t="shared" ref="AH118" si="426">X118*AC115+Z118*AC118-Y118*AD115-AA118*AD118</f>
        <v>0.93478526877903545</v>
      </c>
      <c r="AI118" s="63">
        <f t="shared" ref="AI118" si="427">(X118*AD115+Y118*AC115+Z118*AD118+AA118*AC118)</f>
        <v>0.2827484013190984</v>
      </c>
      <c r="AJ118" s="61">
        <f t="shared" ref="AJ118" si="428">X118*AE115+Z118*AE118-Y118*AF115-AA118*AF118</f>
        <v>0.93478526877903545</v>
      </c>
      <c r="AK118" s="62">
        <f t="shared" ref="AK118" si="429">(X118*AF115+Y118*AE115+Z118*AF118+AA118*AE118)</f>
        <v>0</v>
      </c>
      <c r="AM118" s="80">
        <f t="shared" ref="AM118" si="430">(180/PI())*ATAN(-1*(AI115+AI118)/(AH115+AH118))</f>
        <v>-21.302218733694023</v>
      </c>
      <c r="AO118" s="113">
        <f t="shared" ref="AO118" si="431">20*LOG(((1-(10^(AM115/20)^2)*(1-((1-AO115)/(1+AO115))^2))^0.5))</f>
        <v>-21.249827761170188</v>
      </c>
      <c r="AP118" s="18"/>
      <c r="AQ118" s="88">
        <f t="shared" si="314"/>
        <v>1.8</v>
      </c>
      <c r="AR118" s="89">
        <f t="shared" si="315"/>
        <v>-17.163174733219819</v>
      </c>
      <c r="AS118" s="90">
        <f t="shared" si="316"/>
        <v>-3.3997443781807983</v>
      </c>
      <c r="AT118" s="26"/>
      <c r="AU118" s="23">
        <f t="shared" si="335"/>
        <v>-77.085285180063408</v>
      </c>
      <c r="AV118" s="90"/>
      <c r="AW118" s="71">
        <f t="shared" si="334"/>
        <v>-8.4195167878425084E-2</v>
      </c>
    </row>
    <row r="119" spans="2:49" ht="18.600000000000001" customHeight="1">
      <c r="AQ119" s="88">
        <f t="shared" si="314"/>
        <v>1.82</v>
      </c>
      <c r="AR119" s="89">
        <f t="shared" si="315"/>
        <v>-18.224794628701488</v>
      </c>
      <c r="AS119" s="90">
        <f t="shared" si="316"/>
        <v>-4.9414500817820679</v>
      </c>
      <c r="AT119" s="119"/>
      <c r="AU119" s="23">
        <f t="shared" si="335"/>
        <v>-73.962276808530333</v>
      </c>
      <c r="AV119" s="90"/>
      <c r="AW119" s="71">
        <f t="shared" si="334"/>
        <v>-6.573217737601228E-2</v>
      </c>
    </row>
    <row r="120" spans="2:49" ht="18.600000000000001" customHeight="1" thickBot="1">
      <c r="D120" s="10" t="s">
        <v>63</v>
      </c>
      <c r="E120" s="10"/>
      <c r="F120" s="10"/>
      <c r="G120" s="10"/>
      <c r="H120" s="10"/>
      <c r="I120" s="10" t="s">
        <v>64</v>
      </c>
      <c r="J120" s="10"/>
      <c r="K120" s="10"/>
      <c r="L120" s="10"/>
      <c r="M120" s="55"/>
      <c r="N120" s="55"/>
      <c r="O120" s="54" t="s">
        <v>65</v>
      </c>
      <c r="P120" s="55"/>
      <c r="Q120" s="55"/>
      <c r="R120" s="55"/>
      <c r="S120" s="10"/>
      <c r="T120" s="10" t="s">
        <v>66</v>
      </c>
      <c r="U120" s="55"/>
      <c r="V120" s="55"/>
      <c r="W120" s="55"/>
      <c r="X120" s="55"/>
      <c r="Y120" s="54" t="s">
        <v>67</v>
      </c>
      <c r="Z120" s="55"/>
      <c r="AA120" s="55"/>
      <c r="AB120" s="55"/>
      <c r="AC120" s="54" t="s">
        <v>68</v>
      </c>
      <c r="AD120" s="10"/>
      <c r="AE120" s="10"/>
      <c r="AF120" s="10"/>
      <c r="AG120" s="10"/>
      <c r="AH120" s="55"/>
      <c r="AI120" s="54" t="s">
        <v>69</v>
      </c>
      <c r="AJ120" s="55"/>
      <c r="AK120" s="55"/>
      <c r="AQ120" s="88">
        <f t="shared" si="314"/>
        <v>1.84</v>
      </c>
      <c r="AR120" s="89">
        <f t="shared" si="315"/>
        <v>-19.360708665874689</v>
      </c>
      <c r="AS120" s="90">
        <f t="shared" si="316"/>
        <v>-6.420695617952676</v>
      </c>
      <c r="AT120" s="119"/>
      <c r="AU120" s="23">
        <f t="shared" si="335"/>
        <v>-71.008333779193919</v>
      </c>
      <c r="AV120" s="90"/>
      <c r="AW120" s="71">
        <f t="shared" si="334"/>
        <v>-5.0450456146407668E-2</v>
      </c>
    </row>
    <row r="121" spans="2:49" ht="18.600000000000001" customHeight="1" thickBot="1">
      <c r="B121" s="52"/>
      <c r="D121" s="273" t="s">
        <v>70</v>
      </c>
      <c r="E121" s="274"/>
      <c r="F121" s="275" t="s">
        <v>71</v>
      </c>
      <c r="G121" s="276"/>
      <c r="H121" s="263"/>
      <c r="I121" s="273" t="s">
        <v>72</v>
      </c>
      <c r="J121" s="274"/>
      <c r="K121" s="275" t="s">
        <v>73</v>
      </c>
      <c r="L121" s="276"/>
      <c r="M121" s="55"/>
      <c r="N121" s="269" t="s">
        <v>74</v>
      </c>
      <c r="O121" s="270"/>
      <c r="P121" s="271" t="s">
        <v>75</v>
      </c>
      <c r="Q121" s="272"/>
      <c r="R121" s="55"/>
      <c r="S121" s="273" t="s">
        <v>76</v>
      </c>
      <c r="T121" s="274"/>
      <c r="U121" s="275" t="s">
        <v>77</v>
      </c>
      <c r="V121" s="276"/>
      <c r="W121" s="10"/>
      <c r="X121" s="269" t="s">
        <v>78</v>
      </c>
      <c r="Y121" s="270"/>
      <c r="Z121" s="271" t="s">
        <v>79</v>
      </c>
      <c r="AA121" s="272"/>
      <c r="AB121" s="10"/>
      <c r="AC121" s="273" t="s">
        <v>80</v>
      </c>
      <c r="AD121" s="274"/>
      <c r="AE121" s="275" t="s">
        <v>81</v>
      </c>
      <c r="AF121" s="276"/>
      <c r="AG121" s="10"/>
      <c r="AH121" s="269" t="s">
        <v>82</v>
      </c>
      <c r="AI121" s="270"/>
      <c r="AJ121" s="271" t="s">
        <v>83</v>
      </c>
      <c r="AK121" s="272"/>
      <c r="AM121" s="57" t="s">
        <v>10</v>
      </c>
      <c r="AO121" s="109" t="s">
        <v>37</v>
      </c>
      <c r="AP121" s="18"/>
      <c r="AQ121" s="88">
        <f t="shared" si="314"/>
        <v>1.86</v>
      </c>
      <c r="AR121" s="89">
        <f t="shared" si="315"/>
        <v>-20.587352143053881</v>
      </c>
      <c r="AS121" s="90">
        <f t="shared" si="316"/>
        <v>-7.8408622935365555</v>
      </c>
      <c r="AT121" s="26"/>
      <c r="AU121" s="23">
        <f t="shared" si="335"/>
        <v>-68.215516174068682</v>
      </c>
      <c r="AV121" s="90"/>
      <c r="AW121" s="71">
        <f t="shared" si="334"/>
        <v>-3.7922713051008972E-2</v>
      </c>
    </row>
    <row r="122" spans="2:49" ht="18.600000000000001" customHeight="1" thickTop="1" thickBot="1">
      <c r="B122" s="81">
        <v>0.36</v>
      </c>
      <c r="D122" s="59">
        <v>1</v>
      </c>
      <c r="E122" s="60">
        <v>0</v>
      </c>
      <c r="F122" s="61">
        <v>0</v>
      </c>
      <c r="G122" s="62">
        <f t="shared" ref="G122" si="432">$E$8*$B122</f>
        <v>0.24421319999999999</v>
      </c>
      <c r="I122" s="59">
        <v>1</v>
      </c>
      <c r="J122" s="63">
        <v>0</v>
      </c>
      <c r="K122" s="61">
        <v>0</v>
      </c>
      <c r="L122" s="62">
        <v>0</v>
      </c>
      <c r="N122" s="59">
        <f t="shared" ref="N122" si="433">D122*I122+F122*I125-E122*J122-G122*J125</f>
        <v>0.9266318097325783</v>
      </c>
      <c r="O122" s="63">
        <f t="shared" ref="O122" si="434">(D122*J122+E122*I122+F122*J125+G122*I125)</f>
        <v>0</v>
      </c>
      <c r="P122" s="61">
        <f t="shared" ref="P122" si="435">D122*K122+F122*K125-E122*L122-G122*L125</f>
        <v>0</v>
      </c>
      <c r="Q122" s="62">
        <f t="shared" ref="Q122" si="436">(D122*L122+E122*K122+F122*L125+G122*K125)</f>
        <v>0.24421319999999999</v>
      </c>
      <c r="S122" s="59">
        <v>1</v>
      </c>
      <c r="T122" s="60">
        <v>0</v>
      </c>
      <c r="U122" s="61">
        <v>0</v>
      </c>
      <c r="V122" s="62">
        <f t="shared" ref="V122" si="437">$T$8*$B122</f>
        <v>0.24421319999999999</v>
      </c>
      <c r="X122" s="59">
        <f t="shared" ref="X122" si="438">N122*S122+P122*S125-O122*T122-Q122*T125</f>
        <v>0.9266318097325783</v>
      </c>
      <c r="Y122" s="63">
        <f t="shared" ref="Y122" si="439">(N122*T122+O122*S122+P122*T125+Q122*S125)</f>
        <v>0</v>
      </c>
      <c r="Z122" s="61">
        <f t="shared" ref="Z122" si="440">N122*U122+P122*U125-O122*V122-Q122*V125</f>
        <v>0</v>
      </c>
      <c r="AA122" s="62">
        <f t="shared" ref="AA122" si="441">(N122*V122+O122*U122+P122*V125+Q122*U125)</f>
        <v>0.47050891947658408</v>
      </c>
      <c r="AB122" s="10"/>
      <c r="AC122" s="64">
        <v>1</v>
      </c>
      <c r="AD122" s="65">
        <v>0</v>
      </c>
      <c r="AE122" s="23">
        <v>0</v>
      </c>
      <c r="AF122" s="66">
        <v>0</v>
      </c>
      <c r="AH122" s="59">
        <f t="shared" ref="AH122" si="442">X122*AC122+Z122*AC125-Y122*AD122-AA122*AD125</f>
        <v>0.9266318097325783</v>
      </c>
      <c r="AI122" s="63">
        <f t="shared" ref="AI122" si="443">(X122*AD122+Y122*AC122+Z122*AD125+AA122*AC125)</f>
        <v>0.47050891947658408</v>
      </c>
      <c r="AJ122" s="61">
        <f t="shared" ref="AJ122" si="444">X122*AE122+Z122*AE125-Y122*AF122-AA122*AF125</f>
        <v>0</v>
      </c>
      <c r="AK122" s="62">
        <f t="shared" ref="AK122" si="445">(X122*AF122+Y122*AE122+Z122*AF125+AA122*AE125)</f>
        <v>0.47050891947658408</v>
      </c>
      <c r="AM122" s="67">
        <f t="shared" ref="AM122" si="446">20*LOG(((1+$AD$8)/$AD$8)/((AH122+AH125)^2+(AI122+AI125)^2)^0.5)</f>
        <v>-3.1295071172730192E-2</v>
      </c>
      <c r="AO122" s="110">
        <f t="shared" ref="AO122" si="447">((AH122^2+AI122^2)^0.5)/((AH125^2+AI125^2)^0.5)</f>
        <v>1.0668566712978236</v>
      </c>
      <c r="AP122" s="18"/>
      <c r="AQ122" s="88">
        <f t="shared" si="314"/>
        <v>1.88</v>
      </c>
      <c r="AR122" s="89">
        <f t="shared" si="315"/>
        <v>-21.927341656899696</v>
      </c>
      <c r="AS122" s="90">
        <f t="shared" si="316"/>
        <v>-9.2051726170179151</v>
      </c>
      <c r="AT122" s="26"/>
      <c r="AU122" s="23">
        <f t="shared" si="335"/>
        <v>-65.575650543549571</v>
      </c>
      <c r="AV122" s="90"/>
      <c r="AW122" s="71">
        <f t="shared" si="334"/>
        <v>-2.7772457776660313E-2</v>
      </c>
    </row>
    <row r="123" spans="2:49" ht="18.600000000000001" customHeight="1" thickBot="1">
      <c r="D123" s="69"/>
      <c r="G123" s="70"/>
      <c r="I123" s="69"/>
      <c r="L123" s="70"/>
      <c r="N123" s="69"/>
      <c r="Q123" s="70"/>
      <c r="S123" s="69"/>
      <c r="V123" s="70"/>
      <c r="X123" s="69"/>
      <c r="AA123" s="70"/>
      <c r="AC123" s="64"/>
      <c r="AD123" s="23"/>
      <c r="AE123" s="23"/>
      <c r="AF123" s="71"/>
      <c r="AH123" s="69"/>
      <c r="AK123" s="70"/>
      <c r="AO123" s="111"/>
      <c r="AP123" s="18"/>
      <c r="AQ123" s="88">
        <f t="shared" si="314"/>
        <v>1.9</v>
      </c>
      <c r="AR123" s="89">
        <f t="shared" si="315"/>
        <v>-23.412907104883367</v>
      </c>
      <c r="AS123" s="90">
        <f t="shared" si="316"/>
        <v>-10.516685627888908</v>
      </c>
      <c r="AT123" s="26"/>
      <c r="AU123" s="23">
        <f t="shared" si="335"/>
        <v>-63.080515198493394</v>
      </c>
      <c r="AV123" s="90"/>
      <c r="AW123" s="71">
        <f t="shared" si="334"/>
        <v>-1.9669007746910279E-2</v>
      </c>
    </row>
    <row r="124" spans="2:49" ht="18.600000000000001" customHeight="1" thickBot="1">
      <c r="D124" s="265" t="s">
        <v>11</v>
      </c>
      <c r="E124" s="266"/>
      <c r="F124" s="267" t="s">
        <v>84</v>
      </c>
      <c r="G124" s="268"/>
      <c r="H124" s="263"/>
      <c r="I124" s="265" t="s">
        <v>85</v>
      </c>
      <c r="J124" s="266"/>
      <c r="K124" s="267" t="s">
        <v>86</v>
      </c>
      <c r="L124" s="268"/>
      <c r="N124" s="269" t="s">
        <v>12</v>
      </c>
      <c r="O124" s="270"/>
      <c r="P124" s="271" t="s">
        <v>13</v>
      </c>
      <c r="Q124" s="272"/>
      <c r="S124" s="265" t="s">
        <v>87</v>
      </c>
      <c r="T124" s="266"/>
      <c r="U124" s="267" t="s">
        <v>88</v>
      </c>
      <c r="V124" s="268"/>
      <c r="W124" s="10"/>
      <c r="X124" s="269" t="s">
        <v>89</v>
      </c>
      <c r="Y124" s="270"/>
      <c r="Z124" s="271" t="s">
        <v>90</v>
      </c>
      <c r="AA124" s="272"/>
      <c r="AB124" s="10"/>
      <c r="AC124" s="265" t="s">
        <v>14</v>
      </c>
      <c r="AD124" s="266"/>
      <c r="AE124" s="267" t="s">
        <v>15</v>
      </c>
      <c r="AF124" s="268"/>
      <c r="AG124" s="10"/>
      <c r="AH124" s="269" t="s">
        <v>91</v>
      </c>
      <c r="AI124" s="270"/>
      <c r="AJ124" s="271" t="s">
        <v>92</v>
      </c>
      <c r="AK124" s="272"/>
      <c r="AM124" s="76" t="s">
        <v>16</v>
      </c>
      <c r="AO124" s="112" t="s">
        <v>38</v>
      </c>
      <c r="AP124" s="18"/>
      <c r="AQ124" s="88">
        <f t="shared" si="314"/>
        <v>1.92</v>
      </c>
      <c r="AR124" s="89">
        <f t="shared" si="315"/>
        <v>-25.09212985919007</v>
      </c>
      <c r="AS124" s="90">
        <f t="shared" si="316"/>
        <v>-11.778295931858777</v>
      </c>
      <c r="AT124" s="26"/>
      <c r="AU124" s="23">
        <f t="shared" si="335"/>
        <v>-60.721979755936438</v>
      </c>
      <c r="AV124" s="90"/>
      <c r="AW124" s="71">
        <f t="shared" si="334"/>
        <v>-1.3322686738927895E-2</v>
      </c>
    </row>
    <row r="125" spans="2:49" ht="18.600000000000001" customHeight="1" thickTop="1" thickBot="1">
      <c r="D125" s="59">
        <v>0</v>
      </c>
      <c r="E125" s="63">
        <v>0</v>
      </c>
      <c r="F125" s="61">
        <v>1</v>
      </c>
      <c r="G125" s="62">
        <v>0</v>
      </c>
      <c r="I125" s="59">
        <v>0</v>
      </c>
      <c r="J125" s="63">
        <f t="shared" ref="J125" si="448">IF(0=(1-$J$8*$K$8*$B122^2),10^14,$B122*$K$8/(1-$J$8*$K$8*$B122^2))</f>
        <v>0.30042680030162888</v>
      </c>
      <c r="K125" s="61">
        <v>1</v>
      </c>
      <c r="L125" s="62">
        <v>0</v>
      </c>
      <c r="N125" s="59">
        <f t="shared" ref="N125" si="449">D125*I122+F125*I125-E125*J122-G125*J125</f>
        <v>0</v>
      </c>
      <c r="O125" s="63">
        <f t="shared" ref="O125" si="450">(D125*J122+E125*I122+F125*J125+G125*I125)</f>
        <v>0.30042680030162888</v>
      </c>
      <c r="P125" s="61">
        <f t="shared" ref="P125" si="451">D125*K122+F125*K125-E125*L122-G125*L125</f>
        <v>1</v>
      </c>
      <c r="Q125" s="62">
        <f t="shared" ref="Q125" si="452">(D125*L122+E125*K122+F125*L125+G125*K125)</f>
        <v>0</v>
      </c>
      <c r="S125" s="59">
        <v>0</v>
      </c>
      <c r="T125" s="63">
        <v>0</v>
      </c>
      <c r="U125" s="61">
        <v>1</v>
      </c>
      <c r="V125" s="62">
        <v>0</v>
      </c>
      <c r="X125" s="59">
        <f t="shared" ref="X125" si="453">N125*S122+P125*S125-O125*T122-Q125*T125</f>
        <v>0</v>
      </c>
      <c r="Y125" s="63">
        <f t="shared" ref="Y125" si="454">(N125*T122+O125*S122+P125*T125+Q125*S125)</f>
        <v>0.30042680030162888</v>
      </c>
      <c r="Z125" s="61">
        <f t="shared" ref="Z125" si="455">N125*U122+P125*U125-O125*V122-Q125*V125</f>
        <v>0.9266318097325783</v>
      </c>
      <c r="AA125" s="62">
        <f t="shared" ref="AA125" si="456">(N125*V122+O125*U122+P125*V125+Q125*U125)</f>
        <v>0</v>
      </c>
      <c r="AB125" s="10"/>
      <c r="AC125" s="46">
        <f t="shared" ref="AC125" si="457">1/$AD$8</f>
        <v>1</v>
      </c>
      <c r="AD125" s="77">
        <v>0</v>
      </c>
      <c r="AE125" s="78">
        <v>1</v>
      </c>
      <c r="AF125" s="79">
        <v>0</v>
      </c>
      <c r="AH125" s="59">
        <f t="shared" ref="AH125" si="458">X125*AC122+Z125*AC125-Y125*AD122-AA125*AD125</f>
        <v>0.9266318097325783</v>
      </c>
      <c r="AI125" s="63">
        <f t="shared" ref="AI125" si="459">(X125*AD122+Y125*AC122+Z125*AD125+AA125*AC125)</f>
        <v>0.30042680030162888</v>
      </c>
      <c r="AJ125" s="61">
        <f t="shared" ref="AJ125" si="460">X125*AE122+Z125*AE125-Y125*AF122-AA125*AF125</f>
        <v>0.9266318097325783</v>
      </c>
      <c r="AK125" s="62">
        <f t="shared" ref="AK125" si="461">(X125*AF122+Y125*AE122+Z125*AF125+AA125*AE125)</f>
        <v>0</v>
      </c>
      <c r="AM125" s="80">
        <f t="shared" ref="AM125" si="462">(180/PI())*ATAN(-1*(AI122+AI125)/(AH122+AH125))</f>
        <v>-22.586732139351206</v>
      </c>
      <c r="AO125" s="113">
        <f t="shared" ref="AO125" si="463">20*LOG(((1-(10^(AM122/20)^2)*(1-((1-AO122)/(1+AO122))^2))^0.5))</f>
        <v>-20.851877136732245</v>
      </c>
      <c r="AP125" s="18"/>
      <c r="AQ125" s="88">
        <f t="shared" si="314"/>
        <v>1.94</v>
      </c>
      <c r="AR125" s="89">
        <f t="shared" si="315"/>
        <v>-27.041280406847381</v>
      </c>
      <c r="AS125" s="90">
        <f t="shared" si="316"/>
        <v>-12.992735526977507</v>
      </c>
      <c r="AT125" s="26"/>
      <c r="AU125" s="23">
        <f t="shared" si="335"/>
        <v>-58.492107653353855</v>
      </c>
      <c r="AV125" s="90"/>
      <c r="AW125" s="71">
        <f t="shared" si="334"/>
        <v>-8.4803159068167246E-3</v>
      </c>
    </row>
    <row r="126" spans="2:49" ht="18.600000000000001" customHeight="1">
      <c r="AQ126" s="88">
        <f t="shared" si="314"/>
        <v>1.96</v>
      </c>
      <c r="AR126" s="89">
        <f t="shared" si="315"/>
        <v>-29.392182355027984</v>
      </c>
      <c r="AS126" s="90">
        <f t="shared" si="316"/>
        <v>-14.162577680044585</v>
      </c>
      <c r="AT126" s="119"/>
      <c r="AU126" s="23">
        <f t="shared" si="335"/>
        <v>-56.383229058869269</v>
      </c>
      <c r="AV126" s="90"/>
      <c r="AW126" s="71">
        <f t="shared" si="334"/>
        <v>-4.9210513197628491E-3</v>
      </c>
    </row>
    <row r="127" spans="2:49" ht="18.600000000000001" customHeight="1" thickBot="1">
      <c r="D127" s="10" t="s">
        <v>63</v>
      </c>
      <c r="E127" s="10"/>
      <c r="F127" s="10"/>
      <c r="G127" s="10"/>
      <c r="H127" s="10"/>
      <c r="I127" s="10" t="s">
        <v>64</v>
      </c>
      <c r="J127" s="10"/>
      <c r="K127" s="10"/>
      <c r="L127" s="10"/>
      <c r="M127" s="55"/>
      <c r="N127" s="55"/>
      <c r="O127" s="54" t="s">
        <v>65</v>
      </c>
      <c r="P127" s="55"/>
      <c r="Q127" s="55"/>
      <c r="R127" s="55"/>
      <c r="S127" s="10"/>
      <c r="T127" s="10" t="s">
        <v>66</v>
      </c>
      <c r="U127" s="55"/>
      <c r="V127" s="55"/>
      <c r="W127" s="55"/>
      <c r="X127" s="55"/>
      <c r="Y127" s="54" t="s">
        <v>67</v>
      </c>
      <c r="Z127" s="55"/>
      <c r="AA127" s="55"/>
      <c r="AB127" s="55"/>
      <c r="AC127" s="54" t="s">
        <v>68</v>
      </c>
      <c r="AD127" s="10"/>
      <c r="AE127" s="10"/>
      <c r="AF127" s="10"/>
      <c r="AG127" s="10"/>
      <c r="AH127" s="55"/>
      <c r="AI127" s="54" t="s">
        <v>69</v>
      </c>
      <c r="AJ127" s="55"/>
      <c r="AK127" s="55"/>
      <c r="AQ127" s="88">
        <f t="shared" si="314"/>
        <v>1.98</v>
      </c>
      <c r="AR127" s="89">
        <f t="shared" si="315"/>
        <v>-32.403855978866844</v>
      </c>
      <c r="AS127" s="90">
        <f t="shared" si="316"/>
        <v>-15.290242261221971</v>
      </c>
      <c r="AT127" s="119"/>
      <c r="AU127" s="23">
        <f t="shared" si="335"/>
        <v>-54.3879903989938</v>
      </c>
      <c r="AV127" s="90"/>
      <c r="AW127" s="71">
        <f t="shared" si="334"/>
        <v>-2.4525901988899316E-3</v>
      </c>
    </row>
    <row r="128" spans="2:49" ht="18.600000000000001" customHeight="1" thickBot="1">
      <c r="B128" s="52"/>
      <c r="D128" s="273" t="s">
        <v>70</v>
      </c>
      <c r="E128" s="274"/>
      <c r="F128" s="275" t="s">
        <v>71</v>
      </c>
      <c r="G128" s="276"/>
      <c r="H128" s="263"/>
      <c r="I128" s="273" t="s">
        <v>72</v>
      </c>
      <c r="J128" s="274"/>
      <c r="K128" s="275" t="s">
        <v>73</v>
      </c>
      <c r="L128" s="276"/>
      <c r="M128" s="55"/>
      <c r="N128" s="269" t="s">
        <v>74</v>
      </c>
      <c r="O128" s="270"/>
      <c r="P128" s="271" t="s">
        <v>75</v>
      </c>
      <c r="Q128" s="272"/>
      <c r="R128" s="55"/>
      <c r="S128" s="273" t="s">
        <v>76</v>
      </c>
      <c r="T128" s="274"/>
      <c r="U128" s="275" t="s">
        <v>77</v>
      </c>
      <c r="V128" s="276"/>
      <c r="W128" s="10"/>
      <c r="X128" s="269" t="s">
        <v>78</v>
      </c>
      <c r="Y128" s="270"/>
      <c r="Z128" s="271" t="s">
        <v>79</v>
      </c>
      <c r="AA128" s="272"/>
      <c r="AB128" s="10"/>
      <c r="AC128" s="273" t="s">
        <v>80</v>
      </c>
      <c r="AD128" s="274"/>
      <c r="AE128" s="275" t="s">
        <v>81</v>
      </c>
      <c r="AF128" s="276"/>
      <c r="AG128" s="10"/>
      <c r="AH128" s="269" t="s">
        <v>82</v>
      </c>
      <c r="AI128" s="270"/>
      <c r="AJ128" s="271" t="s">
        <v>83</v>
      </c>
      <c r="AK128" s="272"/>
      <c r="AM128" s="57" t="s">
        <v>10</v>
      </c>
      <c r="AO128" s="109" t="s">
        <v>37</v>
      </c>
      <c r="AP128" s="18"/>
      <c r="AQ128" s="88">
        <f t="shared" ref="AQ128:AQ161" si="464">INDEX(B:B,(ROW()-32)*7+24)</f>
        <v>2</v>
      </c>
      <c r="AR128" s="89">
        <f t="shared" ref="AR128:AR161" si="465">INDEX(AM:AM,(ROW()-32)*7+24)</f>
        <v>-36.707767436467535</v>
      </c>
      <c r="AS128" s="90">
        <f t="shared" ref="AS128:AS161" si="466">INDEX(AM:AM,(ROW()-32)*7+27)</f>
        <v>-16.378002069201848</v>
      </c>
      <c r="AT128" s="26"/>
      <c r="AU128" s="23">
        <f t="shared" si="335"/>
        <v>-52.499385641675239</v>
      </c>
      <c r="AV128" s="120"/>
      <c r="AW128" s="71">
        <f t="shared" si="334"/>
        <v>-9.077467722664581E-4</v>
      </c>
    </row>
    <row r="129" spans="2:49" ht="18.600000000000001" customHeight="1" thickTop="1" thickBot="1">
      <c r="B129" s="81">
        <v>0.38</v>
      </c>
      <c r="D129" s="59">
        <v>1</v>
      </c>
      <c r="E129" s="60">
        <v>0</v>
      </c>
      <c r="F129" s="61">
        <v>0</v>
      </c>
      <c r="G129" s="62">
        <f t="shared" ref="G129" si="467">$E$8*$B129</f>
        <v>0.25778060000000003</v>
      </c>
      <c r="I129" s="59">
        <v>1</v>
      </c>
      <c r="J129" s="63">
        <v>0</v>
      </c>
      <c r="K129" s="61">
        <v>0</v>
      </c>
      <c r="L129" s="62">
        <v>0</v>
      </c>
      <c r="N129" s="59">
        <f t="shared" ref="N129" si="468">D129*I129+F129*I132-E129*J129-G129*J132</f>
        <v>0.91795024976674167</v>
      </c>
      <c r="O129" s="63">
        <f t="shared" ref="O129" si="469">(D129*J129+E129*I129+F129*J132+G129*I132)</f>
        <v>0</v>
      </c>
      <c r="P129" s="61">
        <f t="shared" ref="P129" si="470">D129*K129+F129*K132-E129*L129-G129*L132</f>
        <v>0</v>
      </c>
      <c r="Q129" s="62">
        <f t="shared" ref="Q129" si="471">(D129*L129+E129*K129+F129*L132+G129*K132)</f>
        <v>0.25778060000000003</v>
      </c>
      <c r="S129" s="59">
        <v>1</v>
      </c>
      <c r="T129" s="60">
        <v>0</v>
      </c>
      <c r="U129" s="61">
        <v>0</v>
      </c>
      <c r="V129" s="62">
        <f t="shared" ref="V129" si="472">$T$8*$B129</f>
        <v>0.25778060000000003</v>
      </c>
      <c r="X129" s="59">
        <f t="shared" ref="X129" si="473">N129*S129+P129*S132-O129*T129-Q129*T132</f>
        <v>0.91795024976674167</v>
      </c>
      <c r="Y129" s="63">
        <f t="shared" ref="Y129" si="474">(N129*T129+O129*S129+P129*T132+Q129*S132)</f>
        <v>0</v>
      </c>
      <c r="Z129" s="61">
        <f t="shared" ref="Z129" si="475">N129*U129+P129*U132-O129*V129-Q129*V132</f>
        <v>0</v>
      </c>
      <c r="AA129" s="62">
        <f t="shared" ref="AA129" si="476">(N129*V129+O129*U129+P129*V132+Q129*U132)</f>
        <v>0.49441036615502054</v>
      </c>
      <c r="AB129" s="10"/>
      <c r="AC129" s="64">
        <v>1</v>
      </c>
      <c r="AD129" s="65">
        <v>0</v>
      </c>
      <c r="AE129" s="23">
        <v>0</v>
      </c>
      <c r="AF129" s="66">
        <v>0</v>
      </c>
      <c r="AH129" s="59">
        <f t="shared" ref="AH129" si="477">X129*AC129+Z129*AC132-Y129*AD129-AA129*AD132</f>
        <v>0.91795024976674167</v>
      </c>
      <c r="AI129" s="63">
        <f t="shared" ref="AI129" si="478">(X129*AD129+Y129*AC129+Z129*AD132+AA129*AC132)</f>
        <v>0.49441036615502054</v>
      </c>
      <c r="AJ129" s="61">
        <f t="shared" ref="AJ129" si="479">X129*AE129+Z129*AE132-Y129*AF129-AA129*AF132</f>
        <v>0</v>
      </c>
      <c r="AK129" s="62">
        <f t="shared" ref="AK129" si="480">(X129*AF129+Y129*AE129+Z129*AF132+AA129*AE132)</f>
        <v>0.49441036615502054</v>
      </c>
      <c r="AM129" s="67">
        <f t="shared" ref="AM129" si="481">20*LOG(((1+$AD$8)/$AD$8)/((AH129+AH132)^2+(AI129+AI132)^2)^0.5)</f>
        <v>-3.3546750858561875E-2</v>
      </c>
      <c r="AO129" s="110">
        <f t="shared" ref="AO129" si="482">((AH129^2+AI129^2)^0.5)/((AH132^2+AI132^2)^0.5)</f>
        <v>1.0731408016829995</v>
      </c>
      <c r="AP129" s="18"/>
      <c r="AQ129" s="88">
        <f t="shared" si="464"/>
        <v>2.02</v>
      </c>
      <c r="AR129" s="89">
        <f t="shared" si="465"/>
        <v>-44.770636432407109</v>
      </c>
      <c r="AS129" s="90">
        <f t="shared" si="466"/>
        <v>-17.427989782035354</v>
      </c>
      <c r="AT129" s="26"/>
      <c r="AU129" s="119"/>
      <c r="AV129" s="120"/>
      <c r="AW129" s="71">
        <f t="shared" si="334"/>
        <v>-1.4138504568346721E-4</v>
      </c>
    </row>
    <row r="130" spans="2:49" ht="18.600000000000001" customHeight="1" thickBot="1">
      <c r="D130" s="69"/>
      <c r="G130" s="70"/>
      <c r="I130" s="69"/>
      <c r="L130" s="70"/>
      <c r="N130" s="69"/>
      <c r="Q130" s="70"/>
      <c r="S130" s="69"/>
      <c r="V130" s="70"/>
      <c r="X130" s="69"/>
      <c r="AA130" s="70"/>
      <c r="AC130" s="64"/>
      <c r="AD130" s="23"/>
      <c r="AE130" s="23"/>
      <c r="AF130" s="71"/>
      <c r="AH130" s="69"/>
      <c r="AK130" s="70"/>
      <c r="AO130" s="111"/>
      <c r="AP130" s="18"/>
      <c r="AQ130" s="88">
        <f t="shared" si="464"/>
        <v>2.04</v>
      </c>
      <c r="AR130" s="89">
        <f t="shared" si="465"/>
        <v>-51.839015116035618</v>
      </c>
      <c r="AS130" s="90">
        <f t="shared" si="466"/>
        <v>-18.442205252568975</v>
      </c>
      <c r="AT130" s="26"/>
      <c r="AU130" s="119"/>
      <c r="AV130" s="120"/>
      <c r="AW130" s="71">
        <f t="shared" si="334"/>
        <v>-2.7687564861801401E-5</v>
      </c>
    </row>
    <row r="131" spans="2:49" ht="18.600000000000001" customHeight="1" thickBot="1">
      <c r="D131" s="265" t="s">
        <v>11</v>
      </c>
      <c r="E131" s="266"/>
      <c r="F131" s="267" t="s">
        <v>84</v>
      </c>
      <c r="G131" s="268"/>
      <c r="H131" s="263"/>
      <c r="I131" s="265" t="s">
        <v>85</v>
      </c>
      <c r="J131" s="266"/>
      <c r="K131" s="267" t="s">
        <v>86</v>
      </c>
      <c r="L131" s="268"/>
      <c r="N131" s="269" t="s">
        <v>12</v>
      </c>
      <c r="O131" s="270"/>
      <c r="P131" s="271" t="s">
        <v>13</v>
      </c>
      <c r="Q131" s="272"/>
      <c r="S131" s="265" t="s">
        <v>87</v>
      </c>
      <c r="T131" s="266"/>
      <c r="U131" s="267" t="s">
        <v>88</v>
      </c>
      <c r="V131" s="268"/>
      <c r="W131" s="10"/>
      <c r="X131" s="269" t="s">
        <v>89</v>
      </c>
      <c r="Y131" s="270"/>
      <c r="Z131" s="271" t="s">
        <v>90</v>
      </c>
      <c r="AA131" s="272"/>
      <c r="AB131" s="10"/>
      <c r="AC131" s="265" t="s">
        <v>14</v>
      </c>
      <c r="AD131" s="266"/>
      <c r="AE131" s="267" t="s">
        <v>15</v>
      </c>
      <c r="AF131" s="268"/>
      <c r="AG131" s="10"/>
      <c r="AH131" s="269" t="s">
        <v>91</v>
      </c>
      <c r="AI131" s="270"/>
      <c r="AJ131" s="271" t="s">
        <v>92</v>
      </c>
      <c r="AK131" s="272"/>
      <c r="AM131" s="76" t="s">
        <v>16</v>
      </c>
      <c r="AO131" s="112" t="s">
        <v>38</v>
      </c>
      <c r="AP131" s="18"/>
      <c r="AQ131" s="88">
        <f t="shared" si="464"/>
        <v>2.06</v>
      </c>
      <c r="AR131" s="89">
        <f t="shared" si="465"/>
        <v>-39.642839849705076</v>
      </c>
      <c r="AS131" s="90">
        <f t="shared" si="466"/>
        <v>-19.422522935124043</v>
      </c>
      <c r="AT131" s="26"/>
      <c r="AU131" s="119"/>
      <c r="AV131" s="120"/>
      <c r="AW131" s="71">
        <f t="shared" si="334"/>
        <v>-4.5773477590482791E-4</v>
      </c>
    </row>
    <row r="132" spans="2:49" ht="18.600000000000001" customHeight="1" thickTop="1" thickBot="1">
      <c r="D132" s="59">
        <v>0</v>
      </c>
      <c r="E132" s="63">
        <v>0</v>
      </c>
      <c r="F132" s="61">
        <v>1</v>
      </c>
      <c r="G132" s="62">
        <v>0</v>
      </c>
      <c r="I132" s="59">
        <v>0</v>
      </c>
      <c r="J132" s="63">
        <f t="shared" ref="J132" si="483">IF(0=(1-$J$8*$K$8*$B129^2),10^14,$B129*$K$8/(1-$J$8*$K$8*$B129^2))</f>
        <v>0.31829296011126645</v>
      </c>
      <c r="K132" s="61">
        <v>1</v>
      </c>
      <c r="L132" s="62">
        <v>0</v>
      </c>
      <c r="N132" s="59">
        <f t="shared" ref="N132" si="484">D132*I129+F132*I132-E132*J129-G132*J132</f>
        <v>0</v>
      </c>
      <c r="O132" s="63">
        <f t="shared" ref="O132" si="485">(D132*J129+E132*I129+F132*J132+G132*I132)</f>
        <v>0.31829296011126645</v>
      </c>
      <c r="P132" s="61">
        <f t="shared" ref="P132" si="486">D132*K129+F132*K132-E132*L129-G132*L132</f>
        <v>1</v>
      </c>
      <c r="Q132" s="62">
        <f t="shared" ref="Q132" si="487">(D132*L129+E132*K129+F132*L132+G132*K132)</f>
        <v>0</v>
      </c>
      <c r="S132" s="59">
        <v>0</v>
      </c>
      <c r="T132" s="63">
        <v>0</v>
      </c>
      <c r="U132" s="61">
        <v>1</v>
      </c>
      <c r="V132" s="62">
        <v>0</v>
      </c>
      <c r="X132" s="59">
        <f t="shared" ref="X132" si="488">N132*S129+P132*S132-O132*T129-Q132*T132</f>
        <v>0</v>
      </c>
      <c r="Y132" s="63">
        <f t="shared" ref="Y132" si="489">(N132*T129+O132*S129+P132*T132+Q132*S132)</f>
        <v>0.31829296011126645</v>
      </c>
      <c r="Z132" s="61">
        <f t="shared" ref="Z132" si="490">N132*U129+P132*U132-O132*V129-Q132*V132</f>
        <v>0.91795024976674167</v>
      </c>
      <c r="AA132" s="62">
        <f t="shared" ref="AA132" si="491">(N132*V129+O132*U129+P132*V132+Q132*U132)</f>
        <v>0</v>
      </c>
      <c r="AB132" s="10"/>
      <c r="AC132" s="46">
        <f t="shared" ref="AC132" si="492">1/$AD$8</f>
        <v>1</v>
      </c>
      <c r="AD132" s="77">
        <v>0</v>
      </c>
      <c r="AE132" s="78">
        <v>1</v>
      </c>
      <c r="AF132" s="79">
        <v>0</v>
      </c>
      <c r="AH132" s="59">
        <f t="shared" ref="AH132" si="493">X132*AC129+Z132*AC132-Y132*AD129-AA132*AD132</f>
        <v>0.91795024976674167</v>
      </c>
      <c r="AI132" s="63">
        <f t="shared" ref="AI132" si="494">(X132*AD129+Y132*AC129+Z132*AD132+AA132*AC132)</f>
        <v>0.31829296011126645</v>
      </c>
      <c r="AJ132" s="61">
        <f t="shared" ref="AJ132" si="495">X132*AE129+Z132*AE132-Y132*AF129-AA132*AF132</f>
        <v>0.91795024976674167</v>
      </c>
      <c r="AK132" s="62">
        <f t="shared" ref="AK132" si="496">(X132*AF129+Y132*AE129+Z132*AF132+AA132*AE132)</f>
        <v>0</v>
      </c>
      <c r="AM132" s="80">
        <f t="shared" ref="AM132" si="497">(180/PI())*ATAN(-1*(AI129+AI132)/(AH129+AH132))</f>
        <v>-23.877671975388857</v>
      </c>
      <c r="AO132" s="113">
        <f t="shared" ref="AO132" si="498">20*LOG(((1-(10^(AM129/20)^2)*(1-((1-AO129)/(1+AO129))^2))^0.5))</f>
        <v>-20.491591205024072</v>
      </c>
      <c r="AP132" s="18"/>
      <c r="AQ132" s="88">
        <f t="shared" si="464"/>
        <v>2.08</v>
      </c>
      <c r="AR132" s="89">
        <f t="shared" si="465"/>
        <v>-34.973503820547037</v>
      </c>
      <c r="AS132" s="90">
        <f t="shared" si="466"/>
        <v>-20.370699284183935</v>
      </c>
      <c r="AT132" s="26"/>
      <c r="AU132" s="119"/>
      <c r="AV132" s="120"/>
      <c r="AW132" s="71">
        <f t="shared" si="334"/>
        <v>-1.3373676781661395E-3</v>
      </c>
    </row>
    <row r="133" spans="2:49" ht="18.600000000000001" customHeight="1">
      <c r="AQ133" s="88">
        <f t="shared" si="464"/>
        <v>2.1</v>
      </c>
      <c r="AR133" s="89">
        <f t="shared" si="465"/>
        <v>-32.097836422977736</v>
      </c>
      <c r="AS133" s="90">
        <f t="shared" si="466"/>
        <v>-21.288380008753624</v>
      </c>
      <c r="AT133" s="119"/>
      <c r="AU133" s="119"/>
      <c r="AV133" s="120"/>
      <c r="AW133" s="71">
        <f t="shared" si="334"/>
        <v>-2.585306247105575E-3</v>
      </c>
    </row>
    <row r="134" spans="2:49" ht="18.600000000000001" customHeight="1" thickBot="1">
      <c r="D134" s="10" t="s">
        <v>63</v>
      </c>
      <c r="E134" s="10"/>
      <c r="F134" s="10"/>
      <c r="G134" s="10"/>
      <c r="H134" s="10"/>
      <c r="I134" s="10" t="s">
        <v>64</v>
      </c>
      <c r="J134" s="10"/>
      <c r="K134" s="10"/>
      <c r="L134" s="10"/>
      <c r="M134" s="55"/>
      <c r="N134" s="55"/>
      <c r="O134" s="54" t="s">
        <v>65</v>
      </c>
      <c r="P134" s="55"/>
      <c r="Q134" s="55"/>
      <c r="R134" s="55"/>
      <c r="S134" s="10"/>
      <c r="T134" s="10" t="s">
        <v>66</v>
      </c>
      <c r="U134" s="55"/>
      <c r="V134" s="55"/>
      <c r="W134" s="55"/>
      <c r="X134" s="55"/>
      <c r="Y134" s="54" t="s">
        <v>67</v>
      </c>
      <c r="Z134" s="55"/>
      <c r="AA134" s="55"/>
      <c r="AB134" s="55"/>
      <c r="AC134" s="54" t="s">
        <v>68</v>
      </c>
      <c r="AD134" s="10"/>
      <c r="AE134" s="10"/>
      <c r="AF134" s="10"/>
      <c r="AG134" s="10"/>
      <c r="AH134" s="55"/>
      <c r="AI134" s="54" t="s">
        <v>69</v>
      </c>
      <c r="AJ134" s="55"/>
      <c r="AK134" s="55"/>
      <c r="AQ134" s="88">
        <f t="shared" si="464"/>
        <v>2.12</v>
      </c>
      <c r="AR134" s="89">
        <f t="shared" si="465"/>
        <v>-30.048733654785114</v>
      </c>
      <c r="AS134" s="90">
        <f t="shared" si="466"/>
        <v>-22.177107099757585</v>
      </c>
      <c r="AT134" s="119"/>
      <c r="AU134" s="119"/>
      <c r="AV134" s="120"/>
      <c r="AW134" s="71">
        <f t="shared" si="334"/>
        <v>-4.1314969725671537E-3</v>
      </c>
    </row>
    <row r="135" spans="2:49" ht="18.600000000000001" customHeight="1" thickBot="1">
      <c r="B135" s="52"/>
      <c r="D135" s="273" t="s">
        <v>70</v>
      </c>
      <c r="E135" s="274"/>
      <c r="F135" s="275" t="s">
        <v>71</v>
      </c>
      <c r="G135" s="276"/>
      <c r="H135" s="263"/>
      <c r="I135" s="273" t="s">
        <v>72</v>
      </c>
      <c r="J135" s="274"/>
      <c r="K135" s="275" t="s">
        <v>73</v>
      </c>
      <c r="L135" s="276"/>
      <c r="M135" s="55"/>
      <c r="N135" s="269" t="s">
        <v>74</v>
      </c>
      <c r="O135" s="270"/>
      <c r="P135" s="271" t="s">
        <v>75</v>
      </c>
      <c r="Q135" s="272"/>
      <c r="R135" s="55"/>
      <c r="S135" s="273" t="s">
        <v>76</v>
      </c>
      <c r="T135" s="274"/>
      <c r="U135" s="275" t="s">
        <v>77</v>
      </c>
      <c r="V135" s="276"/>
      <c r="W135" s="10"/>
      <c r="X135" s="269" t="s">
        <v>78</v>
      </c>
      <c r="Y135" s="270"/>
      <c r="Z135" s="271" t="s">
        <v>79</v>
      </c>
      <c r="AA135" s="272"/>
      <c r="AB135" s="10"/>
      <c r="AC135" s="273" t="s">
        <v>80</v>
      </c>
      <c r="AD135" s="274"/>
      <c r="AE135" s="275" t="s">
        <v>81</v>
      </c>
      <c r="AF135" s="276"/>
      <c r="AG135" s="10"/>
      <c r="AH135" s="269" t="s">
        <v>82</v>
      </c>
      <c r="AI135" s="270"/>
      <c r="AJ135" s="271" t="s">
        <v>83</v>
      </c>
      <c r="AK135" s="272"/>
      <c r="AM135" s="57" t="s">
        <v>10</v>
      </c>
      <c r="AO135" s="109" t="s">
        <v>37</v>
      </c>
      <c r="AP135" s="18"/>
      <c r="AQ135" s="88">
        <f t="shared" si="464"/>
        <v>2.14</v>
      </c>
      <c r="AR135" s="89">
        <f t="shared" si="465"/>
        <v>-28.476529420556655</v>
      </c>
      <c r="AS135" s="90">
        <f t="shared" si="466"/>
        <v>-23.038325574082052</v>
      </c>
      <c r="AT135" s="26"/>
      <c r="AU135" s="119"/>
      <c r="AV135" s="120"/>
      <c r="AW135" s="71">
        <f t="shared" si="334"/>
        <v>-5.915664381061482E-3</v>
      </c>
    </row>
    <row r="136" spans="2:49" ht="18.600000000000001" customHeight="1" thickTop="1" thickBot="1">
      <c r="B136" s="81">
        <v>0.4</v>
      </c>
      <c r="D136" s="59">
        <v>1</v>
      </c>
      <c r="E136" s="60">
        <v>0</v>
      </c>
      <c r="F136" s="61">
        <v>0</v>
      </c>
      <c r="G136" s="62">
        <f t="shared" ref="G136" si="499">$E$8*$B136</f>
        <v>0.27134800000000003</v>
      </c>
      <c r="I136" s="59">
        <v>1</v>
      </c>
      <c r="J136" s="63">
        <v>0</v>
      </c>
      <c r="K136" s="61">
        <v>0</v>
      </c>
      <c r="L136" s="62">
        <v>0</v>
      </c>
      <c r="N136" s="59">
        <f t="shared" ref="N136" si="500">D136*I136+F136*I139-E136*J136-G136*J139</f>
        <v>0.90872945139637729</v>
      </c>
      <c r="O136" s="63">
        <f t="shared" ref="O136" si="501">(D136*J136+E136*I136+F136*J139+G136*I139)</f>
        <v>0</v>
      </c>
      <c r="P136" s="61">
        <f t="shared" ref="P136" si="502">D136*K136+F136*K139-E136*L136-G136*L139</f>
        <v>0</v>
      </c>
      <c r="Q136" s="62">
        <f t="shared" ref="Q136" si="503">(D136*L136+E136*K136+F136*L139+G136*K139)</f>
        <v>0.27134800000000003</v>
      </c>
      <c r="S136" s="59">
        <v>1</v>
      </c>
      <c r="T136" s="60">
        <v>0</v>
      </c>
      <c r="U136" s="61">
        <v>0</v>
      </c>
      <c r="V136" s="62">
        <f t="shared" ref="V136" si="504">$T$8*$B136</f>
        <v>0.27134800000000003</v>
      </c>
      <c r="X136" s="59">
        <f t="shared" ref="X136" si="505">N136*S136+P136*S139-O136*T136-Q136*T139</f>
        <v>0.90872945139637729</v>
      </c>
      <c r="Y136" s="63">
        <f t="shared" ref="Y136" si="506">(N136*T136+O136*S136+P136*T139+Q136*S139)</f>
        <v>0</v>
      </c>
      <c r="Z136" s="61">
        <f t="shared" ref="Z136" si="507">N136*U136+P136*U139-O136*V136-Q136*V139</f>
        <v>0</v>
      </c>
      <c r="AA136" s="62">
        <f t="shared" ref="AA136" si="508">(N136*V136+O136*U136+P136*V139+Q136*U139)</f>
        <v>0.51792991917750419</v>
      </c>
      <c r="AB136" s="10"/>
      <c r="AC136" s="64">
        <v>1</v>
      </c>
      <c r="AD136" s="65">
        <v>0</v>
      </c>
      <c r="AE136" s="23">
        <v>0</v>
      </c>
      <c r="AF136" s="66">
        <v>0</v>
      </c>
      <c r="AH136" s="59">
        <f t="shared" ref="AH136" si="509">X136*AC136+Z136*AC139-Y136*AD136-AA136*AD139</f>
        <v>0.90872945139637729</v>
      </c>
      <c r="AI136" s="63">
        <f t="shared" ref="AI136" si="510">(X136*AD136+Y136*AC136+Z136*AD139+AA136*AC139)</f>
        <v>0.51792991917750419</v>
      </c>
      <c r="AJ136" s="61">
        <f t="shared" ref="AJ136" si="511">X136*AE136+Z136*AE139-Y136*AF136-AA136*AF139</f>
        <v>0</v>
      </c>
      <c r="AK136" s="62">
        <f t="shared" ref="AK136" si="512">(X136*AF136+Y136*AE136+Z136*AF139+AA136*AE139)</f>
        <v>0.51792991917750419</v>
      </c>
      <c r="AM136" s="67">
        <f t="shared" ref="AM136" si="513">20*LOG(((1+$AD$8)/$AD$8)/((AH136+AH139)^2+(AI136+AI139)^2)^0.5)</f>
        <v>-3.5647548136421452E-2</v>
      </c>
      <c r="AO136" s="110">
        <f t="shared" ref="AO136" si="514">((AH136^2+AI136^2)^0.5)/((AH139^2+AI139^2)^0.5)</f>
        <v>1.0794456601923028</v>
      </c>
      <c r="AP136" s="18"/>
      <c r="AQ136" s="88">
        <f t="shared" si="464"/>
        <v>2.16</v>
      </c>
      <c r="AR136" s="89">
        <f t="shared" si="465"/>
        <v>-27.214633684781219</v>
      </c>
      <c r="AS136" s="90">
        <f t="shared" si="466"/>
        <v>-23.873389899101365</v>
      </c>
      <c r="AT136" s="26"/>
      <c r="AU136" s="119"/>
      <c r="AV136" s="120"/>
      <c r="AW136" s="71">
        <f t="shared" si="334"/>
        <v>-7.886043292226216E-3</v>
      </c>
    </row>
    <row r="137" spans="2:49" ht="18.600000000000001" customHeight="1" thickBot="1">
      <c r="D137" s="69"/>
      <c r="G137" s="70"/>
      <c r="I137" s="69"/>
      <c r="L137" s="70"/>
      <c r="N137" s="69"/>
      <c r="Q137" s="70"/>
      <c r="S137" s="69"/>
      <c r="V137" s="70"/>
      <c r="X137" s="69"/>
      <c r="AA137" s="70"/>
      <c r="AC137" s="64"/>
      <c r="AD137" s="23"/>
      <c r="AE137" s="23"/>
      <c r="AF137" s="71"/>
      <c r="AH137" s="69"/>
      <c r="AK137" s="70"/>
      <c r="AO137" s="111"/>
      <c r="AP137" s="18"/>
      <c r="AQ137" s="88">
        <f t="shared" si="464"/>
        <v>2.1800000000000002</v>
      </c>
      <c r="AR137" s="89">
        <f t="shared" si="465"/>
        <v>-26.170540897349355</v>
      </c>
      <c r="AS137" s="90">
        <f t="shared" si="466"/>
        <v>-24.68357007696574</v>
      </c>
      <c r="AT137" s="26"/>
      <c r="AU137" s="119"/>
      <c r="AV137" s="120"/>
      <c r="AW137" s="71">
        <f t="shared" si="334"/>
        <v>-9.9982705983132202E-3</v>
      </c>
    </row>
    <row r="138" spans="2:49" ht="18.600000000000001" customHeight="1" thickBot="1">
      <c r="D138" s="265" t="s">
        <v>11</v>
      </c>
      <c r="E138" s="266"/>
      <c r="F138" s="267" t="s">
        <v>84</v>
      </c>
      <c r="G138" s="268"/>
      <c r="H138" s="263"/>
      <c r="I138" s="265" t="s">
        <v>85</v>
      </c>
      <c r="J138" s="266"/>
      <c r="K138" s="267" t="s">
        <v>86</v>
      </c>
      <c r="L138" s="268"/>
      <c r="N138" s="269" t="s">
        <v>12</v>
      </c>
      <c r="O138" s="270"/>
      <c r="P138" s="271" t="s">
        <v>13</v>
      </c>
      <c r="Q138" s="272"/>
      <c r="S138" s="265" t="s">
        <v>87</v>
      </c>
      <c r="T138" s="266"/>
      <c r="U138" s="267" t="s">
        <v>88</v>
      </c>
      <c r="V138" s="268"/>
      <c r="W138" s="10"/>
      <c r="X138" s="269" t="s">
        <v>89</v>
      </c>
      <c r="Y138" s="270"/>
      <c r="Z138" s="271" t="s">
        <v>90</v>
      </c>
      <c r="AA138" s="272"/>
      <c r="AB138" s="10"/>
      <c r="AC138" s="265" t="s">
        <v>14</v>
      </c>
      <c r="AD138" s="266"/>
      <c r="AE138" s="267" t="s">
        <v>15</v>
      </c>
      <c r="AF138" s="268"/>
      <c r="AG138" s="10"/>
      <c r="AH138" s="269" t="s">
        <v>91</v>
      </c>
      <c r="AI138" s="270"/>
      <c r="AJ138" s="271" t="s">
        <v>92</v>
      </c>
      <c r="AK138" s="272"/>
      <c r="AM138" s="76" t="s">
        <v>16</v>
      </c>
      <c r="AO138" s="112" t="s">
        <v>38</v>
      </c>
      <c r="AP138" s="18"/>
      <c r="AQ138" s="88">
        <f t="shared" si="464"/>
        <v>2.2000000000000002</v>
      </c>
      <c r="AR138" s="89">
        <f t="shared" si="465"/>
        <v>-25.287531564191461</v>
      </c>
      <c r="AS138" s="90">
        <f t="shared" si="466"/>
        <v>-25.470057379558323</v>
      </c>
      <c r="AT138" s="26"/>
      <c r="AU138" s="119"/>
      <c r="AV138" s="120"/>
      <c r="AW138" s="71">
        <f t="shared" si="334"/>
        <v>-1.2214417418112064E-2</v>
      </c>
    </row>
    <row r="139" spans="2:49" ht="18.600000000000001" customHeight="1" thickTop="1" thickBot="1">
      <c r="D139" s="59">
        <v>0</v>
      </c>
      <c r="E139" s="63">
        <v>0</v>
      </c>
      <c r="F139" s="61">
        <v>1</v>
      </c>
      <c r="G139" s="62">
        <v>0</v>
      </c>
      <c r="I139" s="59">
        <v>0</v>
      </c>
      <c r="J139" s="63">
        <f t="shared" ref="J139" si="515">IF(0=(1-$J$8*$K$8*$B136^2),10^14,$B136*$K$8/(1-$J$8*$K$8*$B136^2))</f>
        <v>0.33635976164785719</v>
      </c>
      <c r="K139" s="61">
        <v>1</v>
      </c>
      <c r="L139" s="62">
        <v>0</v>
      </c>
      <c r="N139" s="59">
        <f t="shared" ref="N139" si="516">D139*I136+F139*I139-E139*J136-G139*J139</f>
        <v>0</v>
      </c>
      <c r="O139" s="63">
        <f t="shared" ref="O139" si="517">(D139*J136+E139*I136+F139*J139+G139*I139)</f>
        <v>0.33635976164785719</v>
      </c>
      <c r="P139" s="61">
        <f t="shared" ref="P139" si="518">D139*K136+F139*K139-E139*L136-G139*L139</f>
        <v>1</v>
      </c>
      <c r="Q139" s="62">
        <f t="shared" ref="Q139" si="519">(D139*L136+E139*K136+F139*L139+G139*K139)</f>
        <v>0</v>
      </c>
      <c r="S139" s="59">
        <v>0</v>
      </c>
      <c r="T139" s="63">
        <v>0</v>
      </c>
      <c r="U139" s="61">
        <v>1</v>
      </c>
      <c r="V139" s="62">
        <v>0</v>
      </c>
      <c r="X139" s="59">
        <f t="shared" ref="X139" si="520">N139*S136+P139*S139-O139*T136-Q139*T139</f>
        <v>0</v>
      </c>
      <c r="Y139" s="63">
        <f t="shared" ref="Y139" si="521">(N139*T136+O139*S136+P139*T139+Q139*S139)</f>
        <v>0.33635976164785719</v>
      </c>
      <c r="Z139" s="61">
        <f t="shared" ref="Z139" si="522">N139*U136+P139*U139-O139*V136-Q139*V139</f>
        <v>0.90872945139637729</v>
      </c>
      <c r="AA139" s="62">
        <f t="shared" ref="AA139" si="523">(N139*V136+O139*U136+P139*V139+Q139*U139)</f>
        <v>0</v>
      </c>
      <c r="AB139" s="10"/>
      <c r="AC139" s="46">
        <f t="shared" ref="AC139" si="524">1/$AD$8</f>
        <v>1</v>
      </c>
      <c r="AD139" s="77">
        <v>0</v>
      </c>
      <c r="AE139" s="78">
        <v>1</v>
      </c>
      <c r="AF139" s="79">
        <v>0</v>
      </c>
      <c r="AH139" s="59">
        <f t="shared" ref="AH139" si="525">X139*AC136+Z139*AC139-Y139*AD136-AA139*AD139</f>
        <v>0.90872945139637729</v>
      </c>
      <c r="AI139" s="63">
        <f t="shared" ref="AI139" si="526">(X139*AD136+Y139*AC136+Z139*AD139+AA139*AC139)</f>
        <v>0.33635976164785719</v>
      </c>
      <c r="AJ139" s="61">
        <f t="shared" ref="AJ139" si="527">X139*AE136+Z139*AE139-Y139*AF136-AA139*AF139</f>
        <v>0.90872945139637729</v>
      </c>
      <c r="AK139" s="62">
        <f t="shared" ref="AK139" si="528">(X139*AF136+Y139*AE136+Z139*AF139+AA139*AE139)</f>
        <v>0</v>
      </c>
      <c r="AM139" s="80">
        <f t="shared" ref="AM139" si="529">(180/PI())*ATAN(-1*(AI136+AI139)/(AH136+AH139))</f>
        <v>-25.175693384277832</v>
      </c>
      <c r="AO139" s="113">
        <f t="shared" ref="AO139" si="530">20*LOG(((1-(10^(AM136/20)^2)*(1-((1-AO136)/(1+AO136))^2))^0.5))</f>
        <v>-20.167227926051222</v>
      </c>
      <c r="AP139" s="18"/>
      <c r="AQ139" s="88">
        <f t="shared" si="464"/>
        <v>2.2200000000000002</v>
      </c>
      <c r="AR139" s="89">
        <f t="shared" si="465"/>
        <v>-24.528312777892204</v>
      </c>
      <c r="AS139" s="90">
        <f t="shared" si="466"/>
        <v>-26.233969733660231</v>
      </c>
      <c r="AT139" s="26"/>
      <c r="AU139" s="119"/>
      <c r="AV139" s="120"/>
      <c r="AW139" s="71">
        <f t="shared" si="334"/>
        <v>-1.4502144477962262E-2</v>
      </c>
    </row>
    <row r="140" spans="2:49" ht="18.600000000000001" customHeight="1">
      <c r="AQ140" s="88">
        <f t="shared" si="464"/>
        <v>2.2400000000000002</v>
      </c>
      <c r="AR140" s="89">
        <f t="shared" si="465"/>
        <v>-23.867055454937706</v>
      </c>
      <c r="AS140" s="90">
        <f t="shared" si="466"/>
        <v>-26.976356762143254</v>
      </c>
      <c r="AT140" s="119"/>
      <c r="AU140" s="119"/>
      <c r="AV140" s="120"/>
      <c r="AW140" s="71">
        <f t="shared" si="334"/>
        <v>-1.6833965461147272E-2</v>
      </c>
    </row>
    <row r="141" spans="2:49" ht="18.600000000000001" customHeight="1" thickBot="1">
      <c r="D141" s="10" t="s">
        <v>63</v>
      </c>
      <c r="E141" s="10"/>
      <c r="F141" s="10"/>
      <c r="G141" s="10"/>
      <c r="H141" s="10"/>
      <c r="I141" s="10" t="s">
        <v>64</v>
      </c>
      <c r="J141" s="10"/>
      <c r="K141" s="10"/>
      <c r="L141" s="10"/>
      <c r="M141" s="55"/>
      <c r="N141" s="55"/>
      <c r="O141" s="54" t="s">
        <v>65</v>
      </c>
      <c r="P141" s="55"/>
      <c r="Q141" s="55"/>
      <c r="R141" s="55"/>
      <c r="S141" s="10"/>
      <c r="T141" s="10" t="s">
        <v>66</v>
      </c>
      <c r="U141" s="55"/>
      <c r="V141" s="55"/>
      <c r="W141" s="55"/>
      <c r="X141" s="55"/>
      <c r="Y141" s="54" t="s">
        <v>67</v>
      </c>
      <c r="Z141" s="55"/>
      <c r="AA141" s="55"/>
      <c r="AB141" s="55"/>
      <c r="AC141" s="54" t="s">
        <v>68</v>
      </c>
      <c r="AD141" s="10"/>
      <c r="AE141" s="10"/>
      <c r="AF141" s="10"/>
      <c r="AG141" s="10"/>
      <c r="AH141" s="55"/>
      <c r="AI141" s="54" t="s">
        <v>69</v>
      </c>
      <c r="AJ141" s="55"/>
      <c r="AK141" s="55"/>
      <c r="AQ141" s="88">
        <f t="shared" si="464"/>
        <v>2.2599999999999998</v>
      </c>
      <c r="AR141" s="89">
        <f t="shared" si="465"/>
        <v>-23.285134753335015</v>
      </c>
      <c r="AS141" s="90">
        <f t="shared" si="466"/>
        <v>-27.6982044914634</v>
      </c>
      <c r="AT141" s="119"/>
      <c r="AU141" s="119"/>
      <c r="AV141" s="120"/>
      <c r="AW141" s="71">
        <f t="shared" si="334"/>
        <v>-1.918660481471059E-2</v>
      </c>
    </row>
    <row r="142" spans="2:49" ht="18.600000000000001" customHeight="1" thickBot="1">
      <c r="B142" s="52"/>
      <c r="D142" s="273" t="s">
        <v>70</v>
      </c>
      <c r="E142" s="274"/>
      <c r="F142" s="275" t="s">
        <v>71</v>
      </c>
      <c r="G142" s="276"/>
      <c r="H142" s="263"/>
      <c r="I142" s="273" t="s">
        <v>72</v>
      </c>
      <c r="J142" s="274"/>
      <c r="K142" s="275" t="s">
        <v>73</v>
      </c>
      <c r="L142" s="276"/>
      <c r="M142" s="55"/>
      <c r="N142" s="269" t="s">
        <v>74</v>
      </c>
      <c r="O142" s="270"/>
      <c r="P142" s="271" t="s">
        <v>75</v>
      </c>
      <c r="Q142" s="272"/>
      <c r="R142" s="55"/>
      <c r="S142" s="273" t="s">
        <v>76</v>
      </c>
      <c r="T142" s="274"/>
      <c r="U142" s="275" t="s">
        <v>77</v>
      </c>
      <c r="V142" s="276"/>
      <c r="W142" s="10"/>
      <c r="X142" s="269" t="s">
        <v>78</v>
      </c>
      <c r="Y142" s="270"/>
      <c r="Z142" s="271" t="s">
        <v>79</v>
      </c>
      <c r="AA142" s="272"/>
      <c r="AB142" s="10"/>
      <c r="AC142" s="273" t="s">
        <v>80</v>
      </c>
      <c r="AD142" s="274"/>
      <c r="AE142" s="275" t="s">
        <v>81</v>
      </c>
      <c r="AF142" s="276"/>
      <c r="AG142" s="10"/>
      <c r="AH142" s="269" t="s">
        <v>82</v>
      </c>
      <c r="AI142" s="270"/>
      <c r="AJ142" s="271" t="s">
        <v>83</v>
      </c>
      <c r="AK142" s="272"/>
      <c r="AM142" s="57" t="s">
        <v>10</v>
      </c>
      <c r="AO142" s="109" t="s">
        <v>37</v>
      </c>
      <c r="AP142" s="18"/>
      <c r="AQ142" s="88">
        <f t="shared" si="464"/>
        <v>2.2799999999999998</v>
      </c>
      <c r="AR142" s="89">
        <f t="shared" si="465"/>
        <v>-22.768681733333022</v>
      </c>
      <c r="AS142" s="90">
        <f t="shared" si="466"/>
        <v>-28.400439738770405</v>
      </c>
      <c r="AT142" s="26"/>
      <c r="AU142" s="119"/>
      <c r="AV142" s="120"/>
      <c r="AW142" s="71">
        <f t="shared" si="334"/>
        <v>-2.1540438097044895E-2</v>
      </c>
    </row>
    <row r="143" spans="2:49" ht="18.600000000000001" customHeight="1" thickTop="1" thickBot="1">
      <c r="B143" s="81">
        <v>0.42</v>
      </c>
      <c r="D143" s="59">
        <v>1</v>
      </c>
      <c r="E143" s="60">
        <v>0</v>
      </c>
      <c r="F143" s="61">
        <v>0</v>
      </c>
      <c r="G143" s="62">
        <f t="shared" ref="G143" si="531">$E$8*$B143</f>
        <v>0.28491539999999999</v>
      </c>
      <c r="I143" s="59">
        <v>1</v>
      </c>
      <c r="J143" s="63">
        <v>0</v>
      </c>
      <c r="K143" s="61">
        <v>0</v>
      </c>
      <c r="L143" s="62">
        <v>0</v>
      </c>
      <c r="N143" s="59">
        <f t="shared" ref="N143" si="532">D143*I143+F143*I146-E143*J143-G143*J146</f>
        <v>0.89895745244560965</v>
      </c>
      <c r="O143" s="63">
        <f t="shared" ref="O143" si="533">(D143*J143+E143*I143+F143*J146+G143*I146)</f>
        <v>0</v>
      </c>
      <c r="P143" s="61">
        <f t="shared" ref="P143" si="534">D143*K143+F143*K146-E143*L143-G143*L146</f>
        <v>0</v>
      </c>
      <c r="Q143" s="62">
        <f t="shared" ref="Q143" si="535">(D143*L143+E143*K143+F143*L146+G143*K146)</f>
        <v>0.28491539999999999</v>
      </c>
      <c r="S143" s="59">
        <v>1</v>
      </c>
      <c r="T143" s="60">
        <v>0</v>
      </c>
      <c r="U143" s="61">
        <v>0</v>
      </c>
      <c r="V143" s="62">
        <f t="shared" ref="V143" si="536">$T$8*$B143</f>
        <v>0.28491539999999999</v>
      </c>
      <c r="X143" s="59">
        <f t="shared" ref="X143" si="537">N143*S143+P143*S146-O143*T143-Q143*T146</f>
        <v>0.89895745244560965</v>
      </c>
      <c r="Y143" s="63">
        <f t="shared" ref="Y143" si="538">(N143*T143+O143*S143+P143*T146+Q143*S146)</f>
        <v>0</v>
      </c>
      <c r="Z143" s="61">
        <f t="shared" ref="Z143" si="539">N143*U143+P143*U146-O143*V143-Q143*V146</f>
        <v>0</v>
      </c>
      <c r="AA143" s="62">
        <f t="shared" ref="AA143" si="540">(N143*V143+O143*U143+P143*V146+Q143*U146)</f>
        <v>0.54104222214652187</v>
      </c>
      <c r="AB143" s="10"/>
      <c r="AC143" s="64">
        <v>1</v>
      </c>
      <c r="AD143" s="65">
        <v>0</v>
      </c>
      <c r="AE143" s="23">
        <v>0</v>
      </c>
      <c r="AF143" s="66">
        <v>0</v>
      </c>
      <c r="AH143" s="59">
        <f t="shared" ref="AH143" si="541">X143*AC143+Z143*AC146-Y143*AD143-AA143*AD146</f>
        <v>0.89895745244560965</v>
      </c>
      <c r="AI143" s="63">
        <f t="shared" ref="AI143" si="542">(X143*AD143+Y143*AC143+Z143*AD146+AA143*AC146)</f>
        <v>0.54104222214652187</v>
      </c>
      <c r="AJ143" s="61">
        <f t="shared" ref="AJ143" si="543">X143*AE143+Z143*AE146-Y143*AF143-AA143*AF146</f>
        <v>0</v>
      </c>
      <c r="AK143" s="62">
        <f t="shared" ref="AK143" si="544">(X143*AF143+Y143*AE143+Z143*AF146+AA143*AE146)</f>
        <v>0.54104222214652187</v>
      </c>
      <c r="AM143" s="67">
        <f t="shared" ref="AM143" si="545">20*LOG(((1+$AD$8)/$AD$8)/((AH143+AH146)^2+(AI143+AI146)^2)^0.5)</f>
        <v>-3.7561644675542696E-2</v>
      </c>
      <c r="AO143" s="110">
        <f t="shared" ref="AO143" si="546">((AH143^2+AI143^2)^0.5)/((AH146^2+AI146^2)^0.5)</f>
        <v>1.0857139574068577</v>
      </c>
      <c r="AP143" s="18"/>
      <c r="AQ143" s="88">
        <f t="shared" si="464"/>
        <v>2.2999999999999998</v>
      </c>
      <c r="AR143" s="89">
        <f t="shared" si="465"/>
        <v>-22.307094040082823</v>
      </c>
      <c r="AS143" s="90">
        <f t="shared" si="466"/>
        <v>-29.083934193909602</v>
      </c>
      <c r="AT143" s="26"/>
      <c r="AU143" s="119"/>
      <c r="AV143" s="120"/>
      <c r="AW143" s="71">
        <f t="shared" si="334"/>
        <v>-2.3879004388432934E-2</v>
      </c>
    </row>
    <row r="144" spans="2:49" ht="18.600000000000001" customHeight="1" thickBot="1">
      <c r="D144" s="69"/>
      <c r="G144" s="70"/>
      <c r="I144" s="69"/>
      <c r="L144" s="70"/>
      <c r="N144" s="69"/>
      <c r="Q144" s="70"/>
      <c r="S144" s="69"/>
      <c r="V144" s="70"/>
      <c r="X144" s="69"/>
      <c r="AA144" s="70"/>
      <c r="AC144" s="64"/>
      <c r="AD144" s="23"/>
      <c r="AE144" s="23"/>
      <c r="AF144" s="71"/>
      <c r="AH144" s="69"/>
      <c r="AK144" s="70"/>
      <c r="AO144" s="111"/>
      <c r="AP144" s="18"/>
      <c r="AQ144" s="88">
        <f t="shared" si="464"/>
        <v>2.3199999999999998</v>
      </c>
      <c r="AR144" s="89">
        <f t="shared" si="465"/>
        <v>-21.892087376910073</v>
      </c>
      <c r="AS144" s="90">
        <f t="shared" si="466"/>
        <v>-29.749508212734302</v>
      </c>
      <c r="AT144" s="26"/>
      <c r="AU144" s="119"/>
      <c r="AV144" s="120"/>
      <c r="AW144" s="71">
        <f t="shared" si="334"/>
        <v>-2.6188581574400956E-2</v>
      </c>
    </row>
    <row r="145" spans="2:49" ht="18.600000000000001" customHeight="1" thickBot="1">
      <c r="D145" s="265" t="s">
        <v>11</v>
      </c>
      <c r="E145" s="266"/>
      <c r="F145" s="267" t="s">
        <v>84</v>
      </c>
      <c r="G145" s="268"/>
      <c r="H145" s="263"/>
      <c r="I145" s="265" t="s">
        <v>85</v>
      </c>
      <c r="J145" s="266"/>
      <c r="K145" s="267" t="s">
        <v>86</v>
      </c>
      <c r="L145" s="268"/>
      <c r="N145" s="269" t="s">
        <v>12</v>
      </c>
      <c r="O145" s="270"/>
      <c r="P145" s="271" t="s">
        <v>13</v>
      </c>
      <c r="Q145" s="272"/>
      <c r="S145" s="265" t="s">
        <v>87</v>
      </c>
      <c r="T145" s="266"/>
      <c r="U145" s="267" t="s">
        <v>88</v>
      </c>
      <c r="V145" s="268"/>
      <c r="W145" s="10"/>
      <c r="X145" s="269" t="s">
        <v>89</v>
      </c>
      <c r="Y145" s="270"/>
      <c r="Z145" s="271" t="s">
        <v>90</v>
      </c>
      <c r="AA145" s="272"/>
      <c r="AB145" s="10"/>
      <c r="AC145" s="265" t="s">
        <v>14</v>
      </c>
      <c r="AD145" s="266"/>
      <c r="AE145" s="267" t="s">
        <v>15</v>
      </c>
      <c r="AF145" s="268"/>
      <c r="AG145" s="10"/>
      <c r="AH145" s="269" t="s">
        <v>91</v>
      </c>
      <c r="AI145" s="270"/>
      <c r="AJ145" s="271" t="s">
        <v>92</v>
      </c>
      <c r="AK145" s="272"/>
      <c r="AM145" s="76" t="s">
        <v>16</v>
      </c>
      <c r="AO145" s="112" t="s">
        <v>38</v>
      </c>
      <c r="AP145" s="18"/>
      <c r="AQ145" s="88">
        <f t="shared" si="464"/>
        <v>2.34</v>
      </c>
      <c r="AR145" s="89">
        <f t="shared" si="465"/>
        <v>-21.517067988390522</v>
      </c>
      <c r="AS145" s="90">
        <f t="shared" si="466"/>
        <v>-30.39793433867235</v>
      </c>
      <c r="AT145" s="26"/>
      <c r="AU145" s="119"/>
      <c r="AV145" s="120"/>
      <c r="AW145" s="71">
        <f t="shared" si="334"/>
        <v>-2.8457816456833818E-2</v>
      </c>
    </row>
    <row r="146" spans="2:49" ht="18.600000000000001" customHeight="1" thickTop="1" thickBot="1">
      <c r="D146" s="59">
        <v>0</v>
      </c>
      <c r="E146" s="63">
        <v>0</v>
      </c>
      <c r="F146" s="61">
        <v>1</v>
      </c>
      <c r="G146" s="62">
        <v>0</v>
      </c>
      <c r="I146" s="59">
        <v>0</v>
      </c>
      <c r="J146" s="63">
        <f t="shared" ref="J146" si="547">IF(0=(1-$J$8*$K$8*$B143^2),10^14,$B143*$K$8/(1-$J$8*$K$8*$B143^2))</f>
        <v>0.35464052681740044</v>
      </c>
      <c r="K146" s="61">
        <v>1</v>
      </c>
      <c r="L146" s="62">
        <v>0</v>
      </c>
      <c r="N146" s="59">
        <f t="shared" ref="N146" si="548">D146*I143+F146*I146-E146*J143-G146*J146</f>
        <v>0</v>
      </c>
      <c r="O146" s="63">
        <f t="shared" ref="O146" si="549">(D146*J143+E146*I143+F146*J146+G146*I146)</f>
        <v>0.35464052681740044</v>
      </c>
      <c r="P146" s="61">
        <f t="shared" ref="P146" si="550">D146*K143+F146*K146-E146*L143-G146*L146</f>
        <v>1</v>
      </c>
      <c r="Q146" s="62">
        <f t="shared" ref="Q146" si="551">(D146*L143+E146*K143+F146*L146+G146*K146)</f>
        <v>0</v>
      </c>
      <c r="S146" s="59">
        <v>0</v>
      </c>
      <c r="T146" s="63">
        <v>0</v>
      </c>
      <c r="U146" s="61">
        <v>1</v>
      </c>
      <c r="V146" s="62">
        <v>0</v>
      </c>
      <c r="X146" s="59">
        <f t="shared" ref="X146" si="552">N146*S143+P146*S146-O146*T143-Q146*T146</f>
        <v>0</v>
      </c>
      <c r="Y146" s="63">
        <f t="shared" ref="Y146" si="553">(N146*T143+O146*S143+P146*T146+Q146*S146)</f>
        <v>0.35464052681740044</v>
      </c>
      <c r="Z146" s="61">
        <f t="shared" ref="Z146" si="554">N146*U143+P146*U146-O146*V143-Q146*V146</f>
        <v>0.89895745244560965</v>
      </c>
      <c r="AA146" s="62">
        <f t="shared" ref="AA146" si="555">(N146*V143+O146*U143+P146*V146+Q146*U146)</f>
        <v>0</v>
      </c>
      <c r="AB146" s="10"/>
      <c r="AC146" s="46">
        <f t="shared" ref="AC146" si="556">1/$AD$8</f>
        <v>1</v>
      </c>
      <c r="AD146" s="77">
        <v>0</v>
      </c>
      <c r="AE146" s="78">
        <v>1</v>
      </c>
      <c r="AF146" s="79">
        <v>0</v>
      </c>
      <c r="AH146" s="59">
        <f t="shared" ref="AH146" si="557">X146*AC143+Z146*AC146-Y146*AD143-AA146*AD146</f>
        <v>0.89895745244560965</v>
      </c>
      <c r="AI146" s="63">
        <f t="shared" ref="AI146" si="558">(X146*AD143+Y146*AC143+Z146*AD146+AA146*AC146)</f>
        <v>0.35464052681740044</v>
      </c>
      <c r="AJ146" s="61">
        <f t="shared" ref="AJ146" si="559">X146*AE143+Z146*AE146-Y146*AF143-AA146*AF146</f>
        <v>0.89895745244560965</v>
      </c>
      <c r="AK146" s="62">
        <f t="shared" ref="AK146" si="560">(X146*AF143+Y146*AE143+Z146*AF146+AA146*AE146)</f>
        <v>0</v>
      </c>
      <c r="AM146" s="80">
        <f t="shared" ref="AM146" si="561">(180/PI())*ATAN(-1*(AI143+AI146)/(AH143+AH146))</f>
        <v>-26.481504018644454</v>
      </c>
      <c r="AO146" s="113">
        <f t="shared" ref="AO146" si="562">20*LOG(((1-(10^(AM143/20)^2)*(1-((1-AO143)/(1+AO143))^2))^0.5))</f>
        <v>-19.877572674433647</v>
      </c>
      <c r="AP146" s="18"/>
      <c r="AQ146" s="88">
        <f t="shared" si="464"/>
        <v>2.36</v>
      </c>
      <c r="AR146" s="89">
        <f t="shared" si="465"/>
        <v>-21.176704004204087</v>
      </c>
      <c r="AS146" s="90">
        <f t="shared" si="466"/>
        <v>-31.02994056956285</v>
      </c>
      <c r="AT146" s="26"/>
      <c r="AU146" s="119"/>
      <c r="AV146" s="120"/>
      <c r="AW146" s="71">
        <f t="shared" si="334"/>
        <v>-3.0677402660881418E-2</v>
      </c>
    </row>
    <row r="147" spans="2:49" ht="18.600000000000001" customHeight="1">
      <c r="AQ147" s="88">
        <f t="shared" si="464"/>
        <v>2.38</v>
      </c>
      <c r="AR147" s="89">
        <f t="shared" si="465"/>
        <v>-20.866624504100528</v>
      </c>
      <c r="AS147" s="90">
        <f t="shared" si="466"/>
        <v>-31.646213386520937</v>
      </c>
      <c r="AT147" s="119"/>
      <c r="AU147" s="119"/>
      <c r="AV147" s="120"/>
      <c r="AW147" s="71">
        <f t="shared" si="334"/>
        <v>-3.2839800198440273E-2</v>
      </c>
    </row>
    <row r="148" spans="2:49" ht="18.600000000000001" customHeight="1" thickBot="1">
      <c r="D148" s="10" t="s">
        <v>63</v>
      </c>
      <c r="E148" s="10"/>
      <c r="F148" s="10"/>
      <c r="G148" s="10"/>
      <c r="H148" s="10"/>
      <c r="I148" s="10" t="s">
        <v>64</v>
      </c>
      <c r="J148" s="10"/>
      <c r="K148" s="10"/>
      <c r="L148" s="10"/>
      <c r="M148" s="55"/>
      <c r="N148" s="55"/>
      <c r="O148" s="54" t="s">
        <v>65</v>
      </c>
      <c r="P148" s="55"/>
      <c r="Q148" s="55"/>
      <c r="R148" s="55"/>
      <c r="S148" s="10"/>
      <c r="T148" s="10" t="s">
        <v>66</v>
      </c>
      <c r="U148" s="55"/>
      <c r="V148" s="55"/>
      <c r="W148" s="55"/>
      <c r="X148" s="55"/>
      <c r="Y148" s="54" t="s">
        <v>67</v>
      </c>
      <c r="Z148" s="55"/>
      <c r="AA148" s="55"/>
      <c r="AB148" s="55"/>
      <c r="AC148" s="54" t="s">
        <v>68</v>
      </c>
      <c r="AD148" s="10"/>
      <c r="AE148" s="10"/>
      <c r="AF148" s="10"/>
      <c r="AG148" s="10"/>
      <c r="AH148" s="55"/>
      <c r="AI148" s="54" t="s">
        <v>69</v>
      </c>
      <c r="AJ148" s="55"/>
      <c r="AK148" s="55"/>
      <c r="AQ148" s="88">
        <f t="shared" si="464"/>
        <v>2.4</v>
      </c>
      <c r="AR148" s="89">
        <f t="shared" si="465"/>
        <v>-20.583203193287694</v>
      </c>
      <c r="AS148" s="90">
        <f t="shared" si="466"/>
        <v>-32.247400561096271</v>
      </c>
      <c r="AT148" s="119"/>
      <c r="AU148" s="119"/>
      <c r="AV148" s="120"/>
      <c r="AW148" s="71">
        <f t="shared" si="334"/>
        <v>-3.4938991333143377E-2</v>
      </c>
    </row>
    <row r="149" spans="2:49" ht="18.600000000000001" customHeight="1" thickBot="1">
      <c r="B149" s="52"/>
      <c r="D149" s="273" t="s">
        <v>70</v>
      </c>
      <c r="E149" s="274"/>
      <c r="F149" s="275" t="s">
        <v>71</v>
      </c>
      <c r="G149" s="276"/>
      <c r="H149" s="263"/>
      <c r="I149" s="273" t="s">
        <v>72</v>
      </c>
      <c r="J149" s="274"/>
      <c r="K149" s="275" t="s">
        <v>73</v>
      </c>
      <c r="L149" s="276"/>
      <c r="M149" s="55"/>
      <c r="N149" s="269" t="s">
        <v>74</v>
      </c>
      <c r="O149" s="270"/>
      <c r="P149" s="271" t="s">
        <v>75</v>
      </c>
      <c r="Q149" s="272"/>
      <c r="R149" s="55"/>
      <c r="S149" s="273" t="s">
        <v>76</v>
      </c>
      <c r="T149" s="274"/>
      <c r="U149" s="275" t="s">
        <v>77</v>
      </c>
      <c r="V149" s="276"/>
      <c r="W149" s="10"/>
      <c r="X149" s="269" t="s">
        <v>78</v>
      </c>
      <c r="Y149" s="270"/>
      <c r="Z149" s="271" t="s">
        <v>79</v>
      </c>
      <c r="AA149" s="272"/>
      <c r="AB149" s="10"/>
      <c r="AC149" s="273" t="s">
        <v>80</v>
      </c>
      <c r="AD149" s="274"/>
      <c r="AE149" s="275" t="s">
        <v>81</v>
      </c>
      <c r="AF149" s="276"/>
      <c r="AG149" s="10"/>
      <c r="AH149" s="269" t="s">
        <v>82</v>
      </c>
      <c r="AI149" s="270"/>
      <c r="AJ149" s="271" t="s">
        <v>83</v>
      </c>
      <c r="AK149" s="272"/>
      <c r="AM149" s="57" t="s">
        <v>10</v>
      </c>
      <c r="AO149" s="109" t="s">
        <v>37</v>
      </c>
      <c r="AP149" s="18"/>
      <c r="AQ149" s="88">
        <f t="shared" si="464"/>
        <v>2.42</v>
      </c>
      <c r="AR149" s="89">
        <f t="shared" si="465"/>
        <v>-20.323399654933088</v>
      </c>
      <c r="AS149" s="90">
        <f t="shared" si="466"/>
        <v>-32.834113756340834</v>
      </c>
      <c r="AT149" s="26"/>
      <c r="AU149" s="119"/>
      <c r="AV149" s="120"/>
      <c r="AW149" s="71">
        <f t="shared" si="334"/>
        <v>-3.6970268078908734E-2</v>
      </c>
    </row>
    <row r="150" spans="2:49" ht="18.600000000000001" customHeight="1" thickTop="1" thickBot="1">
      <c r="B150" s="81">
        <v>0.44</v>
      </c>
      <c r="D150" s="59">
        <v>1</v>
      </c>
      <c r="E150" s="60">
        <v>0</v>
      </c>
      <c r="F150" s="61">
        <v>0</v>
      </c>
      <c r="G150" s="62">
        <f t="shared" ref="G150" si="563">$E$8*$B150</f>
        <v>0.29848279999999999</v>
      </c>
      <c r="I150" s="59">
        <v>1</v>
      </c>
      <c r="J150" s="63">
        <v>0</v>
      </c>
      <c r="K150" s="61">
        <v>0</v>
      </c>
      <c r="L150" s="62">
        <v>0</v>
      </c>
      <c r="N150" s="59">
        <f t="shared" ref="N150" si="564">D150*I150+F150*I153-E150*J150-G150*J153</f>
        <v>0.88862142545823963</v>
      </c>
      <c r="O150" s="63">
        <f t="shared" ref="O150" si="565">(D150*J150+E150*I150+F150*J153+G150*I153)</f>
        <v>0</v>
      </c>
      <c r="P150" s="61">
        <f t="shared" ref="P150" si="566">D150*K150+F150*K153-E150*L150-G150*L153</f>
        <v>0</v>
      </c>
      <c r="Q150" s="62">
        <f t="shared" ref="Q150" si="567">(D150*L150+E150*K150+F150*L153+G150*K153)</f>
        <v>0.29848279999999999</v>
      </c>
      <c r="S150" s="59">
        <v>1</v>
      </c>
      <c r="T150" s="60">
        <v>0</v>
      </c>
      <c r="U150" s="61">
        <v>0</v>
      </c>
      <c r="V150" s="62">
        <f t="shared" ref="V150" si="568">$T$8*$B150</f>
        <v>0.29848279999999999</v>
      </c>
      <c r="X150" s="59">
        <f t="shared" ref="X150" si="569">N150*S150+P150*S153-O150*T150-Q150*T153</f>
        <v>0.88862142545823963</v>
      </c>
      <c r="Y150" s="63">
        <f t="shared" ref="Y150" si="570">(N150*T150+O150*S150+P150*T153+Q150*S153)</f>
        <v>0</v>
      </c>
      <c r="Z150" s="61">
        <f t="shared" ref="Z150" si="571">N150*U150+P150*U153-O150*V150-Q150*V153</f>
        <v>0</v>
      </c>
      <c r="AA150" s="62">
        <f t="shared" ref="AA150" si="572">(N150*V150+O150*U150+P150*V153+Q150*U153)</f>
        <v>0.56372101121076668</v>
      </c>
      <c r="AB150" s="10"/>
      <c r="AC150" s="64">
        <v>1</v>
      </c>
      <c r="AD150" s="65">
        <v>0</v>
      </c>
      <c r="AE150" s="23">
        <v>0</v>
      </c>
      <c r="AF150" s="66">
        <v>0</v>
      </c>
      <c r="AH150" s="59">
        <f t="shared" ref="AH150" si="573">X150*AC150+Z150*AC153-Y150*AD150-AA150*AD153</f>
        <v>0.88862142545823963</v>
      </c>
      <c r="AI150" s="63">
        <f t="shared" ref="AI150" si="574">(X150*AD150+Y150*AC150+Z150*AD153+AA150*AC153)</f>
        <v>0.56372101121076668</v>
      </c>
      <c r="AJ150" s="61">
        <f t="shared" ref="AJ150" si="575">X150*AE150+Z150*AE153-Y150*AF150-AA150*AF153</f>
        <v>0</v>
      </c>
      <c r="AK150" s="62">
        <f t="shared" ref="AK150" si="576">(X150*AF150+Y150*AE150+Z150*AF153+AA150*AE153)</f>
        <v>0.56372101121076668</v>
      </c>
      <c r="AM150" s="67">
        <f t="shared" ref="AM150" si="577">20*LOG(((1+$AD$8)/$AD$8)/((AH150+AH153)^2+(AI150+AI153)^2)^0.5)</f>
        <v>-3.9253479096022635E-2</v>
      </c>
      <c r="AO150" s="110">
        <f t="shared" ref="AO150" si="578">((AH150^2+AI150^2)^0.5)/((AH153^2+AI153^2)^0.5)</f>
        <v>1.091883471778671</v>
      </c>
      <c r="AP150" s="18"/>
      <c r="AQ150" s="88">
        <f t="shared" si="464"/>
        <v>2.44</v>
      </c>
      <c r="AR150" s="89">
        <f t="shared" si="465"/>
        <v>-20.084640716529137</v>
      </c>
      <c r="AS150" s="90">
        <f t="shared" si="466"/>
        <v>-33.406930936646987</v>
      </c>
      <c r="AT150" s="26"/>
      <c r="AU150" s="119"/>
      <c r="AV150" s="120"/>
      <c r="AW150" s="71">
        <f t="shared" si="334"/>
        <v>-3.8930047264892485E-2</v>
      </c>
    </row>
    <row r="151" spans="2:49" ht="18.600000000000001" customHeight="1" thickBot="1">
      <c r="D151" s="69"/>
      <c r="G151" s="70"/>
      <c r="I151" s="69"/>
      <c r="L151" s="70"/>
      <c r="N151" s="69"/>
      <c r="Q151" s="70"/>
      <c r="S151" s="69"/>
      <c r="V151" s="70"/>
      <c r="X151" s="69"/>
      <c r="AA151" s="70"/>
      <c r="AC151" s="64"/>
      <c r="AD151" s="23"/>
      <c r="AE151" s="23"/>
      <c r="AF151" s="71"/>
      <c r="AH151" s="69"/>
      <c r="AK151" s="70"/>
      <c r="AO151" s="111"/>
      <c r="AP151" s="18"/>
      <c r="AQ151" s="88">
        <f t="shared" si="464"/>
        <v>2.46</v>
      </c>
      <c r="AR151" s="89">
        <f t="shared" si="465"/>
        <v>-19.86473035056515</v>
      </c>
      <c r="AS151" s="90">
        <f t="shared" si="466"/>
        <v>-33.966398600404275</v>
      </c>
      <c r="AT151" s="26"/>
      <c r="AU151" s="119"/>
      <c r="AV151" s="120"/>
      <c r="AW151" s="71">
        <f t="shared" si="334"/>
        <v>-4.0815709624288959E-2</v>
      </c>
    </row>
    <row r="152" spans="2:49" ht="18.600000000000001" customHeight="1" thickBot="1">
      <c r="D152" s="265" t="s">
        <v>11</v>
      </c>
      <c r="E152" s="266"/>
      <c r="F152" s="267" t="s">
        <v>84</v>
      </c>
      <c r="G152" s="268"/>
      <c r="H152" s="263"/>
      <c r="I152" s="265" t="s">
        <v>85</v>
      </c>
      <c r="J152" s="266"/>
      <c r="K152" s="267" t="s">
        <v>86</v>
      </c>
      <c r="L152" s="268"/>
      <c r="N152" s="269" t="s">
        <v>12</v>
      </c>
      <c r="O152" s="270"/>
      <c r="P152" s="271" t="s">
        <v>13</v>
      </c>
      <c r="Q152" s="272"/>
      <c r="S152" s="265" t="s">
        <v>87</v>
      </c>
      <c r="T152" s="266"/>
      <c r="U152" s="267" t="s">
        <v>88</v>
      </c>
      <c r="V152" s="268"/>
      <c r="W152" s="10"/>
      <c r="X152" s="269" t="s">
        <v>89</v>
      </c>
      <c r="Y152" s="270"/>
      <c r="Z152" s="271" t="s">
        <v>90</v>
      </c>
      <c r="AA152" s="272"/>
      <c r="AB152" s="10"/>
      <c r="AC152" s="265" t="s">
        <v>14</v>
      </c>
      <c r="AD152" s="266"/>
      <c r="AE152" s="267" t="s">
        <v>15</v>
      </c>
      <c r="AF152" s="268"/>
      <c r="AG152" s="10"/>
      <c r="AH152" s="269" t="s">
        <v>91</v>
      </c>
      <c r="AI152" s="270"/>
      <c r="AJ152" s="271" t="s">
        <v>92</v>
      </c>
      <c r="AK152" s="272"/>
      <c r="AM152" s="76" t="s">
        <v>16</v>
      </c>
      <c r="AO152" s="112" t="s">
        <v>38</v>
      </c>
      <c r="AP152" s="18"/>
      <c r="AQ152" s="88">
        <f t="shared" si="464"/>
        <v>2.48</v>
      </c>
      <c r="AR152" s="89">
        <f t="shared" si="465"/>
        <v>-19.661780251663103</v>
      </c>
      <c r="AS152" s="90">
        <f t="shared" si="466"/>
        <v>-34.513033848680585</v>
      </c>
      <c r="AT152" s="26"/>
      <c r="AU152" s="119"/>
      <c r="AV152" s="120"/>
      <c r="AW152" s="71">
        <f t="shared" si="334"/>
        <v>-4.2625459821835715E-2</v>
      </c>
    </row>
    <row r="153" spans="2:49" ht="18.600000000000001" customHeight="1" thickTop="1" thickBot="1">
      <c r="D153" s="59">
        <v>0</v>
      </c>
      <c r="E153" s="63">
        <v>0</v>
      </c>
      <c r="F153" s="61">
        <v>1</v>
      </c>
      <c r="G153" s="62">
        <v>0</v>
      </c>
      <c r="I153" s="59">
        <v>0</v>
      </c>
      <c r="J153" s="63">
        <f t="shared" ref="J153" si="579">IF(0=(1-$J$8*$K$8*$B150^2),10^14,$B150*$K$8/(1-$J$8*$K$8*$B150^2))</f>
        <v>0.3731490542897628</v>
      </c>
      <c r="K153" s="61">
        <v>1</v>
      </c>
      <c r="L153" s="62">
        <v>0</v>
      </c>
      <c r="N153" s="59">
        <f t="shared" ref="N153" si="580">D153*I150+F153*I153-E153*J150-G153*J153</f>
        <v>0</v>
      </c>
      <c r="O153" s="63">
        <f t="shared" ref="O153" si="581">(D153*J150+E153*I150+F153*J153+G153*I153)</f>
        <v>0.3731490542897628</v>
      </c>
      <c r="P153" s="61">
        <f t="shared" ref="P153" si="582">D153*K150+F153*K153-E153*L150-G153*L153</f>
        <v>1</v>
      </c>
      <c r="Q153" s="62">
        <f t="shared" ref="Q153" si="583">(D153*L150+E153*K150+F153*L153+G153*K153)</f>
        <v>0</v>
      </c>
      <c r="S153" s="59">
        <v>0</v>
      </c>
      <c r="T153" s="63">
        <v>0</v>
      </c>
      <c r="U153" s="61">
        <v>1</v>
      </c>
      <c r="V153" s="62">
        <v>0</v>
      </c>
      <c r="X153" s="59">
        <f t="shared" ref="X153" si="584">N153*S150+P153*S153-O153*T150-Q153*T153</f>
        <v>0</v>
      </c>
      <c r="Y153" s="63">
        <f t="shared" ref="Y153" si="585">(N153*T150+O153*S150+P153*T153+Q153*S153)</f>
        <v>0.3731490542897628</v>
      </c>
      <c r="Z153" s="61">
        <f t="shared" ref="Z153" si="586">N153*U150+P153*U153-O153*V150-Q153*V153</f>
        <v>0.88862142545823963</v>
      </c>
      <c r="AA153" s="62">
        <f t="shared" ref="AA153" si="587">(N153*V150+O153*U150+P153*V153+Q153*U153)</f>
        <v>0</v>
      </c>
      <c r="AB153" s="10"/>
      <c r="AC153" s="46">
        <f t="shared" ref="AC153" si="588">1/$AD$8</f>
        <v>1</v>
      </c>
      <c r="AD153" s="77">
        <v>0</v>
      </c>
      <c r="AE153" s="78">
        <v>1</v>
      </c>
      <c r="AF153" s="79">
        <v>0</v>
      </c>
      <c r="AH153" s="59">
        <f t="shared" ref="AH153" si="589">X153*AC150+Z153*AC153-Y153*AD150-AA153*AD153</f>
        <v>0.88862142545823963</v>
      </c>
      <c r="AI153" s="63">
        <f t="shared" ref="AI153" si="590">(X153*AD150+Y153*AC150+Z153*AD153+AA153*AC153)</f>
        <v>0.3731490542897628</v>
      </c>
      <c r="AJ153" s="61">
        <f t="shared" ref="AJ153" si="591">X153*AE150+Z153*AE153-Y153*AF150-AA153*AF153</f>
        <v>0.88862142545823963</v>
      </c>
      <c r="AK153" s="62">
        <f t="shared" ref="AK153" si="592">(X153*AF150+Y153*AE150+Z153*AF153+AA153*AE153)</f>
        <v>0</v>
      </c>
      <c r="AM153" s="80">
        <f t="shared" ref="AM153" si="593">(180/PI())*ATAN(-1*(AI150+AI153)/(AH150+AH153))</f>
        <v>-27.795868034033425</v>
      </c>
      <c r="AO153" s="113">
        <f t="shared" ref="AO153" si="594">20*LOG(((1-(10^(AM150/20)^2)*(1-((1-AO150)/(1+AO150))^2))^0.5))</f>
        <v>-19.621886041009979</v>
      </c>
      <c r="AP153" s="18"/>
      <c r="AQ153" s="88">
        <f t="shared" si="464"/>
        <v>2.5</v>
      </c>
      <c r="AR153" s="89">
        <f t="shared" si="465"/>
        <v>-19.474155646708926</v>
      </c>
      <c r="AS153" s="90">
        <f t="shared" si="466"/>
        <v>-35.047326302287914</v>
      </c>
      <c r="AT153" s="26"/>
      <c r="AU153" s="119"/>
      <c r="AV153" s="120"/>
      <c r="AW153" s="71">
        <f t="shared" si="334"/>
        <v>-4.4358204733437087E-2</v>
      </c>
    </row>
    <row r="154" spans="2:49" ht="18.600000000000001" customHeight="1">
      <c r="AQ154" s="88">
        <f t="shared" si="464"/>
        <v>2.52</v>
      </c>
      <c r="AR154" s="89">
        <f t="shared" si="465"/>
        <v>-19.300432496542353</v>
      </c>
      <c r="AS154" s="90">
        <f t="shared" si="466"/>
        <v>-35.569739878759144</v>
      </c>
      <c r="AT154" s="119"/>
      <c r="AU154" s="119"/>
      <c r="AV154" s="120"/>
      <c r="AW154" s="71">
        <f t="shared" si="334"/>
        <v>-4.6013447638310098E-2</v>
      </c>
    </row>
    <row r="155" spans="2:49" ht="18.600000000000001" customHeight="1" thickBot="1">
      <c r="D155" s="10" t="s">
        <v>63</v>
      </c>
      <c r="E155" s="10"/>
      <c r="F155" s="10"/>
      <c r="G155" s="10"/>
      <c r="H155" s="10"/>
      <c r="I155" s="10" t="s">
        <v>64</v>
      </c>
      <c r="J155" s="10"/>
      <c r="K155" s="10"/>
      <c r="L155" s="10"/>
      <c r="M155" s="55"/>
      <c r="N155" s="55"/>
      <c r="O155" s="54" t="s">
        <v>65</v>
      </c>
      <c r="P155" s="55"/>
      <c r="Q155" s="55"/>
      <c r="R155" s="55"/>
      <c r="S155" s="10"/>
      <c r="T155" s="10" t="s">
        <v>66</v>
      </c>
      <c r="U155" s="55"/>
      <c r="V155" s="55"/>
      <c r="W155" s="55"/>
      <c r="X155" s="55"/>
      <c r="Y155" s="54" t="s">
        <v>67</v>
      </c>
      <c r="Z155" s="55"/>
      <c r="AA155" s="55"/>
      <c r="AB155" s="55"/>
      <c r="AC155" s="54" t="s">
        <v>68</v>
      </c>
      <c r="AD155" s="10"/>
      <c r="AE155" s="10"/>
      <c r="AF155" s="10"/>
      <c r="AG155" s="10"/>
      <c r="AH155" s="55"/>
      <c r="AI155" s="54" t="s">
        <v>69</v>
      </c>
      <c r="AJ155" s="55"/>
      <c r="AK155" s="55"/>
      <c r="AQ155" s="88">
        <f t="shared" si="464"/>
        <v>2.54</v>
      </c>
      <c r="AR155" s="89">
        <f t="shared" si="465"/>
        <v>-19.13936333258598</v>
      </c>
      <c r="AS155" s="90">
        <f t="shared" si="466"/>
        <v>-36.080714439953397</v>
      </c>
      <c r="AT155" s="119"/>
      <c r="AU155" s="119"/>
      <c r="AV155" s="120"/>
      <c r="AW155" s="71">
        <f t="shared" si="334"/>
        <v>-4.7591196285997929E-2</v>
      </c>
    </row>
    <row r="156" spans="2:49" ht="18.600000000000001" customHeight="1" thickBot="1">
      <c r="B156" s="52"/>
      <c r="D156" s="273" t="s">
        <v>70</v>
      </c>
      <c r="E156" s="274"/>
      <c r="F156" s="275" t="s">
        <v>71</v>
      </c>
      <c r="G156" s="276"/>
      <c r="H156" s="263"/>
      <c r="I156" s="273" t="s">
        <v>72</v>
      </c>
      <c r="J156" s="274"/>
      <c r="K156" s="275" t="s">
        <v>73</v>
      </c>
      <c r="L156" s="276"/>
      <c r="M156" s="55"/>
      <c r="N156" s="269" t="s">
        <v>74</v>
      </c>
      <c r="O156" s="270"/>
      <c r="P156" s="271" t="s">
        <v>75</v>
      </c>
      <c r="Q156" s="272"/>
      <c r="R156" s="55"/>
      <c r="S156" s="273" t="s">
        <v>76</v>
      </c>
      <c r="T156" s="274"/>
      <c r="U156" s="275" t="s">
        <v>77</v>
      </c>
      <c r="V156" s="276"/>
      <c r="W156" s="10"/>
      <c r="X156" s="269" t="s">
        <v>78</v>
      </c>
      <c r="Y156" s="270"/>
      <c r="Z156" s="271" t="s">
        <v>79</v>
      </c>
      <c r="AA156" s="272"/>
      <c r="AB156" s="10"/>
      <c r="AC156" s="273" t="s">
        <v>80</v>
      </c>
      <c r="AD156" s="274"/>
      <c r="AE156" s="275" t="s">
        <v>81</v>
      </c>
      <c r="AF156" s="276"/>
      <c r="AG156" s="10"/>
      <c r="AH156" s="269" t="s">
        <v>82</v>
      </c>
      <c r="AI156" s="270"/>
      <c r="AJ156" s="271" t="s">
        <v>83</v>
      </c>
      <c r="AK156" s="272"/>
      <c r="AM156" s="57" t="s">
        <v>10</v>
      </c>
      <c r="AO156" s="109" t="s">
        <v>37</v>
      </c>
      <c r="AP156" s="18"/>
      <c r="AQ156" s="88">
        <f t="shared" si="464"/>
        <v>2.56</v>
      </c>
      <c r="AR156" s="89">
        <f t="shared" si="465"/>
        <v>-18.989849719997284</v>
      </c>
      <c r="AS156" s="90">
        <f t="shared" si="466"/>
        <v>-36.580667320231278</v>
      </c>
      <c r="AT156" s="26"/>
      <c r="AU156" s="119"/>
      <c r="AV156" s="120"/>
      <c r="AW156" s="71">
        <f t="shared" si="334"/>
        <v>-4.9091883063323162E-2</v>
      </c>
    </row>
    <row r="157" spans="2:49" ht="18.600000000000001" customHeight="1" thickTop="1" thickBot="1">
      <c r="B157" s="81">
        <v>0.46</v>
      </c>
      <c r="D157" s="59">
        <v>1</v>
      </c>
      <c r="E157" s="60">
        <v>0</v>
      </c>
      <c r="F157" s="61">
        <v>0</v>
      </c>
      <c r="G157" s="62">
        <f t="shared" ref="G157" si="595">$E$8*$B157</f>
        <v>0.3120502</v>
      </c>
      <c r="I157" s="59">
        <v>1</v>
      </c>
      <c r="J157" s="63">
        <v>0</v>
      </c>
      <c r="K157" s="61">
        <v>0</v>
      </c>
      <c r="L157" s="62">
        <v>0</v>
      </c>
      <c r="N157" s="59">
        <f t="shared" ref="N157" si="596">D157*I157+F157*I160-E157*J157-G157*J160</f>
        <v>0.87770763346944836</v>
      </c>
      <c r="O157" s="63">
        <f t="shared" ref="O157" si="597">(D157*J157+E157*I157+F157*J160+G157*I160)</f>
        <v>0</v>
      </c>
      <c r="P157" s="61">
        <f t="shared" ref="P157" si="598">D157*K157+F157*K160-E157*L157-G157*L160</f>
        <v>0</v>
      </c>
      <c r="Q157" s="62">
        <f t="shared" ref="Q157" si="599">(D157*L157+E157*K157+F157*L160+G157*K160)</f>
        <v>0.3120502</v>
      </c>
      <c r="S157" s="59">
        <v>1</v>
      </c>
      <c r="T157" s="60">
        <v>0</v>
      </c>
      <c r="U157" s="61">
        <v>0</v>
      </c>
      <c r="V157" s="62">
        <f t="shared" ref="V157" si="600">$T$8*$B157</f>
        <v>0.3120502</v>
      </c>
      <c r="X157" s="59">
        <f t="shared" ref="X157" si="601">N157*S157+P157*S160-O157*T157-Q157*T160</f>
        <v>0.87770763346944836</v>
      </c>
      <c r="Y157" s="63">
        <f t="shared" ref="Y157" si="602">(N157*T157+O157*S157+P157*T160+Q157*S160)</f>
        <v>0</v>
      </c>
      <c r="Z157" s="61">
        <f t="shared" ref="Z157" si="603">N157*U157+P157*U160-O157*V157-Q157*V160</f>
        <v>0</v>
      </c>
      <c r="AA157" s="62">
        <f t="shared" ref="AA157" si="604">(N157*V157+O157*U157+P157*V160+Q157*U160)</f>
        <v>0.58593904256566809</v>
      </c>
      <c r="AB157" s="10"/>
      <c r="AC157" s="64">
        <v>1</v>
      </c>
      <c r="AD157" s="65">
        <v>0</v>
      </c>
      <c r="AE157" s="23">
        <v>0</v>
      </c>
      <c r="AF157" s="66">
        <v>0</v>
      </c>
      <c r="AH157" s="59">
        <f t="shared" ref="AH157" si="605">X157*AC157+Z157*AC160-Y157*AD157-AA157*AD160</f>
        <v>0.87770763346944836</v>
      </c>
      <c r="AI157" s="63">
        <f t="shared" ref="AI157" si="606">(X157*AD157+Y157*AC157+Z157*AD160+AA157*AC160)</f>
        <v>0.58593904256566809</v>
      </c>
      <c r="AJ157" s="61">
        <f t="shared" ref="AJ157" si="607">X157*AE157+Z157*AE160-Y157*AF157-AA157*AF160</f>
        <v>0</v>
      </c>
      <c r="AK157" s="62">
        <f t="shared" ref="AK157" si="608">(X157*AF157+Y157*AE157+Z157*AF160+AA157*AE160)</f>
        <v>0.58593904256566809</v>
      </c>
      <c r="AM157" s="67">
        <f t="shared" ref="AM157" si="609">20*LOG(((1+$AD$8)/$AD$8)/((AH157+AH160)^2+(AI157+AI160)^2)^0.5)</f>
        <v>-4.0688164836262045E-2</v>
      </c>
      <c r="AO157" s="110">
        <f t="shared" ref="AO157" si="610">((AH157^2+AI157^2)^0.5)/((AH160^2+AI160^2)^0.5)</f>
        <v>1.0978867191113904</v>
      </c>
      <c r="AP157" s="18"/>
      <c r="AQ157" s="88">
        <f t="shared" si="464"/>
        <v>2.58</v>
      </c>
      <c r="AR157" s="89">
        <f t="shared" si="465"/>
        <v>-18.850919863655328</v>
      </c>
      <c r="AS157" s="90">
        <f t="shared" si="466"/>
        <v>-37.069994744403701</v>
      </c>
      <c r="AT157" s="26"/>
      <c r="AU157" s="119"/>
      <c r="AV157" s="120"/>
      <c r="AW157" s="71">
        <f t="shared" si="334"/>
        <v>-5.0516295714836096E-2</v>
      </c>
    </row>
    <row r="158" spans="2:49" ht="18.600000000000001" customHeight="1" thickBot="1">
      <c r="D158" s="69"/>
      <c r="G158" s="70"/>
      <c r="I158" s="69"/>
      <c r="L158" s="70"/>
      <c r="N158" s="69"/>
      <c r="Q158" s="70"/>
      <c r="S158" s="69"/>
      <c r="V158" s="70"/>
      <c r="X158" s="69"/>
      <c r="AA158" s="70"/>
      <c r="AC158" s="64"/>
      <c r="AD158" s="23"/>
      <c r="AE158" s="23"/>
      <c r="AF158" s="71"/>
      <c r="AH158" s="69"/>
      <c r="AK158" s="70"/>
      <c r="AO158" s="111"/>
      <c r="AP158" s="18"/>
      <c r="AQ158" s="88">
        <f t="shared" si="464"/>
        <v>2.6</v>
      </c>
      <c r="AR158" s="89">
        <f t="shared" si="465"/>
        <v>-18.72171024694827</v>
      </c>
      <c r="AS158" s="90">
        <f t="shared" si="466"/>
        <v>-37.549073143960925</v>
      </c>
      <c r="AT158" s="26"/>
      <c r="AU158" s="119"/>
      <c r="AV158" s="120"/>
      <c r="AW158" s="71">
        <f t="shared" si="334"/>
        <v>-5.1865517269059122E-2</v>
      </c>
    </row>
    <row r="159" spans="2:49" ht="18.600000000000001" customHeight="1" thickBot="1">
      <c r="D159" s="265" t="s">
        <v>11</v>
      </c>
      <c r="E159" s="266"/>
      <c r="F159" s="267" t="s">
        <v>84</v>
      </c>
      <c r="G159" s="268"/>
      <c r="H159" s="263"/>
      <c r="I159" s="265" t="s">
        <v>85</v>
      </c>
      <c r="J159" s="266"/>
      <c r="K159" s="267" t="s">
        <v>86</v>
      </c>
      <c r="L159" s="268"/>
      <c r="N159" s="269" t="s">
        <v>12</v>
      </c>
      <c r="O159" s="270"/>
      <c r="P159" s="271" t="s">
        <v>13</v>
      </c>
      <c r="Q159" s="272"/>
      <c r="S159" s="265" t="s">
        <v>87</v>
      </c>
      <c r="T159" s="266"/>
      <c r="U159" s="267" t="s">
        <v>88</v>
      </c>
      <c r="V159" s="268"/>
      <c r="W159" s="10"/>
      <c r="X159" s="269" t="s">
        <v>89</v>
      </c>
      <c r="Y159" s="270"/>
      <c r="Z159" s="271" t="s">
        <v>90</v>
      </c>
      <c r="AA159" s="272"/>
      <c r="AB159" s="10"/>
      <c r="AC159" s="265" t="s">
        <v>14</v>
      </c>
      <c r="AD159" s="266"/>
      <c r="AE159" s="267" t="s">
        <v>15</v>
      </c>
      <c r="AF159" s="268"/>
      <c r="AG159" s="10"/>
      <c r="AH159" s="269" t="s">
        <v>91</v>
      </c>
      <c r="AI159" s="270"/>
      <c r="AJ159" s="271" t="s">
        <v>92</v>
      </c>
      <c r="AK159" s="272"/>
      <c r="AM159" s="76" t="s">
        <v>16</v>
      </c>
      <c r="AO159" s="112" t="s">
        <v>38</v>
      </c>
      <c r="AP159" s="18"/>
      <c r="AQ159" s="88">
        <f t="shared" si="464"/>
        <v>2.62</v>
      </c>
      <c r="AR159" s="89">
        <f t="shared" si="465"/>
        <v>-18.601450463150236</v>
      </c>
      <c r="AS159" s="90">
        <f t="shared" si="466"/>
        <v>-38.018260379434345</v>
      </c>
      <c r="AT159" s="26"/>
      <c r="AU159" s="119"/>
      <c r="AV159" s="120"/>
      <c r="AW159" s="71">
        <f t="shared" si="334"/>
        <v>-5.3140873995728179E-2</v>
      </c>
    </row>
    <row r="160" spans="2:49" ht="18.600000000000001" customHeight="1" thickTop="1" thickBot="1">
      <c r="D160" s="59">
        <v>0</v>
      </c>
      <c r="E160" s="63">
        <v>0</v>
      </c>
      <c r="F160" s="61">
        <v>1</v>
      </c>
      <c r="G160" s="62">
        <v>0</v>
      </c>
      <c r="I160" s="59">
        <v>0</v>
      </c>
      <c r="J160" s="63">
        <f t="shared" ref="J160" si="611">IF(0=(1-$J$8*$K$8*$B157^2),10^14,$B157*$K$8/(1-$J$8*$K$8*$B157^2))</f>
        <v>0.39189965758891254</v>
      </c>
      <c r="K160" s="61">
        <v>1</v>
      </c>
      <c r="L160" s="62">
        <v>0</v>
      </c>
      <c r="N160" s="59">
        <f t="shared" ref="N160" si="612">D160*I157+F160*I160-E160*J157-G160*J160</f>
        <v>0</v>
      </c>
      <c r="O160" s="63">
        <f t="shared" ref="O160" si="613">(D160*J157+E160*I157+F160*J160+G160*I160)</f>
        <v>0.39189965758891254</v>
      </c>
      <c r="P160" s="61">
        <f t="shared" ref="P160" si="614">D160*K157+F160*K160-E160*L157-G160*L160</f>
        <v>1</v>
      </c>
      <c r="Q160" s="62">
        <f t="shared" ref="Q160" si="615">(D160*L157+E160*K157+F160*L160+G160*K160)</f>
        <v>0</v>
      </c>
      <c r="S160" s="59">
        <v>0</v>
      </c>
      <c r="T160" s="63">
        <v>0</v>
      </c>
      <c r="U160" s="61">
        <v>1</v>
      </c>
      <c r="V160" s="62">
        <v>0</v>
      </c>
      <c r="X160" s="59">
        <f t="shared" ref="X160" si="616">N160*S157+P160*S160-O160*T157-Q160*T160</f>
        <v>0</v>
      </c>
      <c r="Y160" s="63">
        <f t="shared" ref="Y160" si="617">(N160*T157+O160*S157+P160*T160+Q160*S160)</f>
        <v>0.39189965758891254</v>
      </c>
      <c r="Z160" s="61">
        <f t="shared" ref="Z160" si="618">N160*U157+P160*U160-O160*V157-Q160*V160</f>
        <v>0.87770763346944836</v>
      </c>
      <c r="AA160" s="62">
        <f t="shared" ref="AA160" si="619">(N160*V157+O160*U157+P160*V160+Q160*U160)</f>
        <v>0</v>
      </c>
      <c r="AB160" s="10"/>
      <c r="AC160" s="46">
        <f t="shared" ref="AC160" si="620">1/$AD$8</f>
        <v>1</v>
      </c>
      <c r="AD160" s="77">
        <v>0</v>
      </c>
      <c r="AE160" s="78">
        <v>1</v>
      </c>
      <c r="AF160" s="79">
        <v>0</v>
      </c>
      <c r="AH160" s="59">
        <f t="shared" ref="AH160" si="621">X160*AC157+Z160*AC160-Y160*AD157-AA160*AD160</f>
        <v>0.87770763346944836</v>
      </c>
      <c r="AI160" s="63">
        <f t="shared" ref="AI160" si="622">(X160*AD157+Y160*AC157+Z160*AD160+AA160*AC160)</f>
        <v>0.39189965758891254</v>
      </c>
      <c r="AJ160" s="61">
        <f t="shared" ref="AJ160" si="623">X160*AE157+Z160*AE160-Y160*AF157-AA160*AF160</f>
        <v>0.87770763346944836</v>
      </c>
      <c r="AK160" s="62">
        <f t="shared" ref="AK160" si="624">(X160*AF157+Y160*AE157+Z160*AF160+AA160*AE160)</f>
        <v>0</v>
      </c>
      <c r="AM160" s="80">
        <f t="shared" ref="AM160" si="625">(180/PI())*ATAN(-1*(AI157+AI160)/(AH157+AH160))</f>
        <v>-29.119610312498562</v>
      </c>
      <c r="AO160" s="113">
        <f t="shared" ref="AO160" si="626">20*LOG(((1-(10^(AM157/20)^2)*(1-((1-AO157)/(1+AO157))^2))^0.5))</f>
        <v>-19.399873929039877</v>
      </c>
      <c r="AP160" s="18"/>
      <c r="AQ160" s="88">
        <f t="shared" si="464"/>
        <v>2.64</v>
      </c>
      <c r="AR160" s="89">
        <f t="shared" si="465"/>
        <v>-18.489450596542007</v>
      </c>
      <c r="AS160" s="90">
        <f t="shared" si="466"/>
        <v>-38.477896876132228</v>
      </c>
      <c r="AT160" s="26"/>
      <c r="AU160" s="119"/>
      <c r="AV160" s="120"/>
      <c r="AW160" s="71">
        <f t="shared" si="334"/>
        <v>-5.4343890369605935E-2</v>
      </c>
    </row>
    <row r="161" spans="2:49" ht="18.600000000000001" customHeight="1">
      <c r="AQ161" s="88">
        <f t="shared" si="464"/>
        <v>2.66</v>
      </c>
      <c r="AR161" s="89">
        <f t="shared" si="465"/>
        <v>-18.385090656522205</v>
      </c>
      <c r="AS161" s="90">
        <f t="shared" si="466"/>
        <v>-38.928306679921498</v>
      </c>
      <c r="AT161" s="119"/>
      <c r="AU161" s="119"/>
      <c r="AV161" s="120"/>
      <c r="AW161" s="71">
        <f t="shared" si="334"/>
        <v>-5.5476250147308427E-2</v>
      </c>
    </row>
    <row r="162" spans="2:49" ht="18.600000000000001" customHeight="1" thickBot="1">
      <c r="D162" s="10" t="s">
        <v>63</v>
      </c>
      <c r="E162" s="10"/>
      <c r="F162" s="10"/>
      <c r="G162" s="10"/>
      <c r="H162" s="10"/>
      <c r="I162" s="10" t="s">
        <v>64</v>
      </c>
      <c r="J162" s="10"/>
      <c r="K162" s="10"/>
      <c r="L162" s="10"/>
      <c r="M162" s="55"/>
      <c r="N162" s="55"/>
      <c r="O162" s="54" t="s">
        <v>65</v>
      </c>
      <c r="P162" s="55"/>
      <c r="Q162" s="55"/>
      <c r="R162" s="55"/>
      <c r="S162" s="10"/>
      <c r="T162" s="10" t="s">
        <v>66</v>
      </c>
      <c r="U162" s="55"/>
      <c r="V162" s="55"/>
      <c r="W162" s="55"/>
      <c r="X162" s="55"/>
      <c r="Y162" s="54" t="s">
        <v>67</v>
      </c>
      <c r="Z162" s="55"/>
      <c r="AA162" s="55"/>
      <c r="AB162" s="55"/>
      <c r="AC162" s="54" t="s">
        <v>68</v>
      </c>
      <c r="AD162" s="10"/>
      <c r="AE162" s="10"/>
      <c r="AF162" s="10"/>
      <c r="AG162" s="10"/>
      <c r="AH162" s="55"/>
      <c r="AI162" s="54" t="s">
        <v>69</v>
      </c>
      <c r="AJ162" s="55"/>
      <c r="AK162" s="55"/>
      <c r="AQ162" s="88">
        <f t="shared" ref="AQ162:AQ225" si="627">INDEX(B:B,(ROW()-32)*7+24)</f>
        <v>2.68</v>
      </c>
      <c r="AR162" s="89">
        <f t="shared" ref="AR162:AR225" si="628">INDEX(AM:AM,(ROW()-32)*7+24)</f>
        <v>-18.287811677290509</v>
      </c>
      <c r="AS162" s="90">
        <f t="shared" ref="AS162:AS225" si="629">INDEX(AM:AM,(ROW()-32)*7+27)</f>
        <v>-39.369798439199073</v>
      </c>
      <c r="AT162" s="119"/>
      <c r="AU162" s="119"/>
      <c r="AV162" s="120"/>
      <c r="AW162" s="71">
        <f t="shared" ref="AW162:AW225" si="630">INDEX(AO:AO,(ROW()-32)*7+27)</f>
        <v>-5.6539762777494298E-2</v>
      </c>
    </row>
    <row r="163" spans="2:49" ht="18.600000000000001" customHeight="1" thickBot="1">
      <c r="B163" s="52"/>
      <c r="D163" s="273" t="s">
        <v>70</v>
      </c>
      <c r="E163" s="274"/>
      <c r="F163" s="275" t="s">
        <v>71</v>
      </c>
      <c r="G163" s="276"/>
      <c r="H163" s="263"/>
      <c r="I163" s="273" t="s">
        <v>72</v>
      </c>
      <c r="J163" s="274"/>
      <c r="K163" s="275" t="s">
        <v>73</v>
      </c>
      <c r="L163" s="276"/>
      <c r="M163" s="55"/>
      <c r="N163" s="269" t="s">
        <v>74</v>
      </c>
      <c r="O163" s="270"/>
      <c r="P163" s="271" t="s">
        <v>75</v>
      </c>
      <c r="Q163" s="272"/>
      <c r="R163" s="55"/>
      <c r="S163" s="273" t="s">
        <v>76</v>
      </c>
      <c r="T163" s="274"/>
      <c r="U163" s="275" t="s">
        <v>77</v>
      </c>
      <c r="V163" s="276"/>
      <c r="W163" s="10"/>
      <c r="X163" s="269" t="s">
        <v>78</v>
      </c>
      <c r="Y163" s="270"/>
      <c r="Z163" s="271" t="s">
        <v>79</v>
      </c>
      <c r="AA163" s="272"/>
      <c r="AB163" s="10"/>
      <c r="AC163" s="273" t="s">
        <v>80</v>
      </c>
      <c r="AD163" s="274"/>
      <c r="AE163" s="275" t="s">
        <v>81</v>
      </c>
      <c r="AF163" s="276"/>
      <c r="AG163" s="10"/>
      <c r="AH163" s="269" t="s">
        <v>82</v>
      </c>
      <c r="AI163" s="270"/>
      <c r="AJ163" s="271" t="s">
        <v>83</v>
      </c>
      <c r="AK163" s="272"/>
      <c r="AM163" s="57" t="s">
        <v>10</v>
      </c>
      <c r="AO163" s="109" t="s">
        <v>37</v>
      </c>
      <c r="AP163" s="18"/>
      <c r="AQ163" s="88">
        <f t="shared" si="627"/>
        <v>2.7</v>
      </c>
      <c r="AR163" s="89">
        <f t="shared" si="628"/>
        <v>-18.19710817835179</v>
      </c>
      <c r="AS163" s="90">
        <f t="shared" si="629"/>
        <v>-39.802666318707416</v>
      </c>
      <c r="AT163" s="26"/>
      <c r="AU163" s="119"/>
      <c r="AV163" s="120"/>
      <c r="AW163" s="71">
        <f t="shared" si="630"/>
        <v>-5.7536334463910814E-2</v>
      </c>
    </row>
    <row r="164" spans="2:49" ht="18.600000000000001" customHeight="1" thickTop="1" thickBot="1">
      <c r="B164" s="81">
        <v>0.48</v>
      </c>
      <c r="D164" s="59">
        <v>1</v>
      </c>
      <c r="E164" s="60">
        <v>0</v>
      </c>
      <c r="F164" s="61">
        <v>0</v>
      </c>
      <c r="G164" s="62">
        <f t="shared" ref="G164" si="631">$E$8*$B164</f>
        <v>0.32561760000000001</v>
      </c>
      <c r="I164" s="59">
        <v>1</v>
      </c>
      <c r="J164" s="63">
        <v>0</v>
      </c>
      <c r="K164" s="61">
        <v>0</v>
      </c>
      <c r="L164" s="62">
        <v>0</v>
      </c>
      <c r="N164" s="59">
        <f t="shared" ref="N164" si="632">D164*I164+F164*I167-E164*J164-G164*J167</f>
        <v>0.86620138184160489</v>
      </c>
      <c r="O164" s="63">
        <f t="shared" ref="O164" si="633">(D164*J164+E164*I164+F164*J167+G164*I167)</f>
        <v>0</v>
      </c>
      <c r="P164" s="61">
        <f t="shared" ref="P164" si="634">D164*K164+F164*K167-E164*L164-G164*L167</f>
        <v>0</v>
      </c>
      <c r="Q164" s="62">
        <f t="shared" ref="Q164" si="635">(D164*L164+E164*K164+F164*L167+G164*K167)</f>
        <v>0.32561760000000001</v>
      </c>
      <c r="S164" s="59">
        <v>1</v>
      </c>
      <c r="T164" s="60">
        <v>0</v>
      </c>
      <c r="U164" s="61">
        <v>0</v>
      </c>
      <c r="V164" s="62">
        <f t="shared" ref="V164" si="636">$T$8*$B164</f>
        <v>0.32561760000000001</v>
      </c>
      <c r="X164" s="59">
        <f t="shared" ref="X164" si="637">N164*S164+P164*S167-O164*T164-Q164*T167</f>
        <v>0.86620138184160489</v>
      </c>
      <c r="Y164" s="63">
        <f t="shared" ref="Y164" si="638">(N164*T164+O164*S164+P164*T167+Q164*S167)</f>
        <v>0</v>
      </c>
      <c r="Z164" s="61">
        <f t="shared" ref="Z164" si="639">N164*U164+P164*U167-O164*V164-Q164*V167</f>
        <v>0</v>
      </c>
      <c r="AA164" s="62">
        <f t="shared" ref="AA164" si="640">(N164*V164+O164*U164+P164*V167+Q164*U167)</f>
        <v>0.6076680150719469</v>
      </c>
      <c r="AB164" s="10"/>
      <c r="AC164" s="64">
        <v>1</v>
      </c>
      <c r="AD164" s="65">
        <v>0</v>
      </c>
      <c r="AE164" s="23">
        <v>0</v>
      </c>
      <c r="AF164" s="66">
        <v>0</v>
      </c>
      <c r="AH164" s="59">
        <f t="shared" ref="AH164" si="641">X164*AC164+Z164*AC167-Y164*AD164-AA164*AD167</f>
        <v>0.86620138184160489</v>
      </c>
      <c r="AI164" s="63">
        <f t="shared" ref="AI164" si="642">(X164*AD164+Y164*AC164+Z164*AD167+AA164*AC167)</f>
        <v>0.6076680150719469</v>
      </c>
      <c r="AJ164" s="61">
        <f t="shared" ref="AJ164" si="643">X164*AE164+Z164*AE167-Y164*AF164-AA164*AF167</f>
        <v>0</v>
      </c>
      <c r="AK164" s="62">
        <f t="shared" ref="AK164" si="644">(X164*AF164+Y164*AE164+Z164*AF167+AA164*AE167)</f>
        <v>0.6076680150719469</v>
      </c>
      <c r="AM164" s="67">
        <f t="shared" ref="AM164" si="645">20*LOG(((1+$AD$8)/$AD$8)/((AH164+AH167)^2+(AI164+AI167)^2)^0.5)</f>
        <v>-4.1831962879322608E-2</v>
      </c>
      <c r="AO164" s="110">
        <f t="shared" ref="AO164" si="646">((AH164^2+AI164^2)^0.5)/((AH167^2+AI167^2)^0.5)</f>
        <v>1.1036506208668888</v>
      </c>
      <c r="AP164" s="18"/>
      <c r="AQ164" s="88">
        <f t="shared" si="627"/>
        <v>2.72</v>
      </c>
      <c r="AR164" s="89">
        <f t="shared" si="628"/>
        <v>-18.112521744191174</v>
      </c>
      <c r="AS164" s="90">
        <f t="shared" si="629"/>
        <v>-40.227190850396582</v>
      </c>
      <c r="AT164" s="26"/>
      <c r="AU164" s="119"/>
      <c r="AV164" s="120"/>
      <c r="AW164" s="71">
        <f t="shared" si="630"/>
        <v>-5.8467943287149222E-2</v>
      </c>
    </row>
    <row r="165" spans="2:49" ht="18.600000000000001" customHeight="1" thickBot="1">
      <c r="D165" s="69"/>
      <c r="G165" s="70"/>
      <c r="I165" s="69"/>
      <c r="L165" s="70"/>
      <c r="N165" s="69"/>
      <c r="Q165" s="70"/>
      <c r="S165" s="69"/>
      <c r="V165" s="70"/>
      <c r="X165" s="69"/>
      <c r="AA165" s="70"/>
      <c r="AC165" s="64"/>
      <c r="AD165" s="23"/>
      <c r="AE165" s="23"/>
      <c r="AF165" s="71"/>
      <c r="AH165" s="69"/>
      <c r="AK165" s="70"/>
      <c r="AO165" s="111"/>
      <c r="AP165" s="18"/>
      <c r="AQ165" s="88">
        <f t="shared" si="627"/>
        <v>2.74</v>
      </c>
      <c r="AR165" s="89">
        <f t="shared" si="628"/>
        <v>-18.033635530067471</v>
      </c>
      <c r="AS165" s="90">
        <f t="shared" si="629"/>
        <v>-40.643639726118671</v>
      </c>
      <c r="AT165" s="26"/>
      <c r="AU165" s="119"/>
      <c r="AV165" s="120"/>
      <c r="AW165" s="71">
        <f t="shared" si="630"/>
        <v>-5.9336617866219681E-2</v>
      </c>
    </row>
    <row r="166" spans="2:49" ht="18.600000000000001" customHeight="1" thickBot="1">
      <c r="D166" s="265" t="s">
        <v>11</v>
      </c>
      <c r="E166" s="266"/>
      <c r="F166" s="267" t="s">
        <v>84</v>
      </c>
      <c r="G166" s="268"/>
      <c r="H166" s="263"/>
      <c r="I166" s="265" t="s">
        <v>85</v>
      </c>
      <c r="J166" s="266"/>
      <c r="K166" s="267" t="s">
        <v>86</v>
      </c>
      <c r="L166" s="268"/>
      <c r="N166" s="269" t="s">
        <v>12</v>
      </c>
      <c r="O166" s="270"/>
      <c r="P166" s="271" t="s">
        <v>13</v>
      </c>
      <c r="Q166" s="272"/>
      <c r="S166" s="265" t="s">
        <v>87</v>
      </c>
      <c r="T166" s="266"/>
      <c r="U166" s="267" t="s">
        <v>88</v>
      </c>
      <c r="V166" s="268"/>
      <c r="W166" s="10"/>
      <c r="X166" s="269" t="s">
        <v>89</v>
      </c>
      <c r="Y166" s="270"/>
      <c r="Z166" s="271" t="s">
        <v>90</v>
      </c>
      <c r="AA166" s="272"/>
      <c r="AB166" s="10"/>
      <c r="AC166" s="265" t="s">
        <v>14</v>
      </c>
      <c r="AD166" s="266"/>
      <c r="AE166" s="267" t="s">
        <v>15</v>
      </c>
      <c r="AF166" s="268"/>
      <c r="AG166" s="10"/>
      <c r="AH166" s="269" t="s">
        <v>91</v>
      </c>
      <c r="AI166" s="270"/>
      <c r="AJ166" s="271" t="s">
        <v>92</v>
      </c>
      <c r="AK166" s="272"/>
      <c r="AM166" s="76" t="s">
        <v>16</v>
      </c>
      <c r="AO166" s="112" t="s">
        <v>38</v>
      </c>
      <c r="AP166" s="18"/>
      <c r="AQ166" s="88">
        <f t="shared" si="627"/>
        <v>2.76</v>
      </c>
      <c r="AR166" s="89">
        <f t="shared" si="628"/>
        <v>-17.960069538610963</v>
      </c>
      <c r="AS166" s="90">
        <f t="shared" si="629"/>
        <v>-41.052268536556177</v>
      </c>
      <c r="AT166" s="26"/>
      <c r="AU166" s="119"/>
      <c r="AV166" s="120"/>
      <c r="AW166" s="71">
        <f t="shared" si="630"/>
        <v>-6.0144419106599858E-2</v>
      </c>
    </row>
    <row r="167" spans="2:49" ht="18.600000000000001" customHeight="1" thickTop="1" thickBot="1">
      <c r="D167" s="59">
        <v>0</v>
      </c>
      <c r="E167" s="63">
        <v>0</v>
      </c>
      <c r="F167" s="61">
        <v>1</v>
      </c>
      <c r="G167" s="62">
        <v>0</v>
      </c>
      <c r="I167" s="59">
        <v>0</v>
      </c>
      <c r="J167" s="63">
        <f t="shared" ref="J167" si="647">IF(0=(1-$J$8*$K$8*$B164^2),10^14,$B164*$K$8/(1-$J$8*$K$8*$B164^2))</f>
        <v>0.4109072057480771</v>
      </c>
      <c r="K167" s="61">
        <v>1</v>
      </c>
      <c r="L167" s="62">
        <v>0</v>
      </c>
      <c r="N167" s="59">
        <f t="shared" ref="N167" si="648">D167*I164+F167*I167-E167*J164-G167*J167</f>
        <v>0</v>
      </c>
      <c r="O167" s="63">
        <f t="shared" ref="O167" si="649">(D167*J164+E167*I164+F167*J167+G167*I167)</f>
        <v>0.4109072057480771</v>
      </c>
      <c r="P167" s="61">
        <f t="shared" ref="P167" si="650">D167*K164+F167*K167-E167*L164-G167*L167</f>
        <v>1</v>
      </c>
      <c r="Q167" s="62">
        <f t="shared" ref="Q167" si="651">(D167*L164+E167*K164+F167*L167+G167*K167)</f>
        <v>0</v>
      </c>
      <c r="S167" s="59">
        <v>0</v>
      </c>
      <c r="T167" s="63">
        <v>0</v>
      </c>
      <c r="U167" s="61">
        <v>1</v>
      </c>
      <c r="V167" s="62">
        <v>0</v>
      </c>
      <c r="X167" s="59">
        <f t="shared" ref="X167" si="652">N167*S164+P167*S167-O167*T164-Q167*T167</f>
        <v>0</v>
      </c>
      <c r="Y167" s="63">
        <f t="shared" ref="Y167" si="653">(N167*T164+O167*S164+P167*T167+Q167*S167)</f>
        <v>0.4109072057480771</v>
      </c>
      <c r="Z167" s="61">
        <f t="shared" ref="Z167" si="654">N167*U164+P167*U167-O167*V164-Q167*V167</f>
        <v>0.86620138184160489</v>
      </c>
      <c r="AA167" s="62">
        <f t="shared" ref="AA167" si="655">(N167*V164+O167*U164+P167*V167+Q167*U167)</f>
        <v>0</v>
      </c>
      <c r="AB167" s="10"/>
      <c r="AC167" s="46">
        <f t="shared" ref="AC167" si="656">1/$AD$8</f>
        <v>1</v>
      </c>
      <c r="AD167" s="77">
        <v>0</v>
      </c>
      <c r="AE167" s="78">
        <v>1</v>
      </c>
      <c r="AF167" s="79">
        <v>0</v>
      </c>
      <c r="AH167" s="59">
        <f t="shared" ref="AH167" si="657">X167*AC164+Z167*AC167-Y167*AD164-AA167*AD167</f>
        <v>0.86620138184160489</v>
      </c>
      <c r="AI167" s="63">
        <f t="shared" ref="AI167" si="658">(X167*AD164+Y167*AC164+Z167*AD167+AA167*AC167)</f>
        <v>0.4109072057480771</v>
      </c>
      <c r="AJ167" s="61">
        <f t="shared" ref="AJ167" si="659">X167*AE164+Z167*AE167-Y167*AF164-AA167*AF167</f>
        <v>0.86620138184160489</v>
      </c>
      <c r="AK167" s="62">
        <f t="shared" ref="AK167" si="660">(X167*AF164+Y167*AE164+Z167*AF167+AA167*AE167)</f>
        <v>0</v>
      </c>
      <c r="AM167" s="80">
        <f t="shared" ref="AM167" si="661">(180/PI())*ATAN(-1*(AI164+AI167)/(AH164+AH167))</f>
        <v>-30.453620935611198</v>
      </c>
      <c r="AO167" s="113">
        <f t="shared" ref="AO167" si="662">20*LOG(((1-(10^(AM164/20)^2)*(1-((1-AO164)/(1+AO164))^2))^0.5))</f>
        <v>-19.211677177835927</v>
      </c>
      <c r="AP167" s="18"/>
      <c r="AQ167" s="88">
        <f t="shared" si="627"/>
        <v>2.78</v>
      </c>
      <c r="AR167" s="89">
        <f t="shared" si="628"/>
        <v>-17.89147654144865</v>
      </c>
      <c r="AS167" s="90">
        <f t="shared" si="629"/>
        <v>-41.453321460432626</v>
      </c>
      <c r="AT167" s="26"/>
      <c r="AU167" s="119"/>
      <c r="AV167" s="120"/>
      <c r="AW167" s="71">
        <f t="shared" si="630"/>
        <v>-6.0893424638624419E-2</v>
      </c>
    </row>
    <row r="168" spans="2:49" ht="18.600000000000001" customHeight="1">
      <c r="AQ168" s="88">
        <f t="shared" si="627"/>
        <v>2.8</v>
      </c>
      <c r="AR168" s="89">
        <f t="shared" si="628"/>
        <v>-17.827538543367112</v>
      </c>
      <c r="AS168" s="90">
        <f t="shared" si="629"/>
        <v>-41.847031907729161</v>
      </c>
      <c r="AT168" s="119"/>
      <c r="AU168" s="119"/>
      <c r="AV168" s="120"/>
      <c r="AW168" s="71">
        <f t="shared" si="630"/>
        <v>-6.1585715599928932E-2</v>
      </c>
    </row>
    <row r="169" spans="2:49" ht="18.600000000000001" customHeight="1" thickBot="1">
      <c r="D169" s="10" t="s">
        <v>63</v>
      </c>
      <c r="E169" s="10"/>
      <c r="F169" s="10"/>
      <c r="G169" s="10"/>
      <c r="H169" s="10"/>
      <c r="I169" s="10" t="s">
        <v>64</v>
      </c>
      <c r="J169" s="10"/>
      <c r="K169" s="10"/>
      <c r="L169" s="10"/>
      <c r="M169" s="55"/>
      <c r="N169" s="55"/>
      <c r="O169" s="54" t="s">
        <v>65</v>
      </c>
      <c r="P169" s="55"/>
      <c r="Q169" s="55"/>
      <c r="R169" s="55"/>
      <c r="S169" s="10"/>
      <c r="T169" s="10" t="s">
        <v>66</v>
      </c>
      <c r="U169" s="55"/>
      <c r="V169" s="55"/>
      <c r="W169" s="55"/>
      <c r="X169" s="55"/>
      <c r="Y169" s="54" t="s">
        <v>67</v>
      </c>
      <c r="Z169" s="55"/>
      <c r="AA169" s="55"/>
      <c r="AB169" s="55"/>
      <c r="AC169" s="54" t="s">
        <v>68</v>
      </c>
      <c r="AD169" s="10"/>
      <c r="AE169" s="10"/>
      <c r="AF169" s="10"/>
      <c r="AG169" s="10"/>
      <c r="AH169" s="55"/>
      <c r="AI169" s="54" t="s">
        <v>69</v>
      </c>
      <c r="AJ169" s="55"/>
      <c r="AK169" s="55"/>
      <c r="AQ169" s="88">
        <f t="shared" si="627"/>
        <v>2.82</v>
      </c>
      <c r="AR169" s="89">
        <f t="shared" si="628"/>
        <v>-17.767963705010374</v>
      </c>
      <c r="AS169" s="90">
        <f t="shared" si="629"/>
        <v>-42.233623120332425</v>
      </c>
      <c r="AT169" s="119"/>
      <c r="AU169" s="119"/>
      <c r="AV169" s="120"/>
      <c r="AW169" s="71">
        <f t="shared" si="630"/>
        <v>-6.2223365459202443E-2</v>
      </c>
    </row>
    <row r="170" spans="2:49" ht="18.600000000000001" customHeight="1" thickBot="1">
      <c r="B170" s="52"/>
      <c r="D170" s="273" t="s">
        <v>70</v>
      </c>
      <c r="E170" s="274"/>
      <c r="F170" s="275" t="s">
        <v>71</v>
      </c>
      <c r="G170" s="276"/>
      <c r="H170" s="263"/>
      <c r="I170" s="273" t="s">
        <v>72</v>
      </c>
      <c r="J170" s="274"/>
      <c r="K170" s="275" t="s">
        <v>73</v>
      </c>
      <c r="L170" s="276"/>
      <c r="M170" s="55"/>
      <c r="N170" s="269" t="s">
        <v>74</v>
      </c>
      <c r="O170" s="270"/>
      <c r="P170" s="271" t="s">
        <v>75</v>
      </c>
      <c r="Q170" s="272"/>
      <c r="R170" s="55"/>
      <c r="S170" s="273" t="s">
        <v>76</v>
      </c>
      <c r="T170" s="274"/>
      <c r="U170" s="275" t="s">
        <v>77</v>
      </c>
      <c r="V170" s="276"/>
      <c r="W170" s="10"/>
      <c r="X170" s="269" t="s">
        <v>78</v>
      </c>
      <c r="Y170" s="270"/>
      <c r="Z170" s="271" t="s">
        <v>79</v>
      </c>
      <c r="AA170" s="272"/>
      <c r="AB170" s="10"/>
      <c r="AC170" s="273" t="s">
        <v>80</v>
      </c>
      <c r="AD170" s="274"/>
      <c r="AE170" s="275" t="s">
        <v>81</v>
      </c>
      <c r="AF170" s="276"/>
      <c r="AG170" s="10"/>
      <c r="AH170" s="269" t="s">
        <v>82</v>
      </c>
      <c r="AI170" s="270"/>
      <c r="AJ170" s="271" t="s">
        <v>83</v>
      </c>
      <c r="AK170" s="272"/>
      <c r="AM170" s="57" t="s">
        <v>10</v>
      </c>
      <c r="AO170" s="109" t="s">
        <v>37</v>
      </c>
      <c r="AP170" s="18"/>
      <c r="AQ170" s="88">
        <f t="shared" si="627"/>
        <v>2.84</v>
      </c>
      <c r="AR170" s="89">
        <f t="shared" si="628"/>
        <v>-17.712483654882707</v>
      </c>
      <c r="AS170" s="90">
        <f t="shared" si="629"/>
        <v>-42.613308733265136</v>
      </c>
      <c r="AT170" s="26"/>
      <c r="AU170" s="119"/>
      <c r="AV170" s="120"/>
      <c r="AW170" s="71">
        <f t="shared" si="630"/>
        <v>-6.2808430616502944E-2</v>
      </c>
    </row>
    <row r="171" spans="2:49" ht="18.600000000000001" customHeight="1" thickTop="1" thickBot="1">
      <c r="B171" s="81">
        <v>0.5</v>
      </c>
      <c r="D171" s="59">
        <v>1</v>
      </c>
      <c r="E171" s="60">
        <v>0</v>
      </c>
      <c r="F171" s="61">
        <v>0</v>
      </c>
      <c r="G171" s="62">
        <f t="shared" ref="G171" si="663">$E$8*$B171</f>
        <v>0.33918500000000001</v>
      </c>
      <c r="I171" s="59">
        <v>1</v>
      </c>
      <c r="J171" s="63">
        <v>0</v>
      </c>
      <c r="K171" s="61">
        <v>0</v>
      </c>
      <c r="L171" s="62">
        <v>0</v>
      </c>
      <c r="N171" s="59">
        <f t="shared" ref="N171" si="664">D171*I171+F171*I174-E171*J171-G171*J174</f>
        <v>0.85408696583401311</v>
      </c>
      <c r="O171" s="63">
        <f t="shared" ref="O171" si="665">(D171*J171+E171*I171+F171*J174+G171*I174)</f>
        <v>0</v>
      </c>
      <c r="P171" s="61">
        <f t="shared" ref="P171" si="666">D171*K171+F171*K174-E171*L171-G171*L174</f>
        <v>0</v>
      </c>
      <c r="Q171" s="62">
        <f t="shared" ref="Q171" si="667">(D171*L171+E171*K171+F171*L174+G171*K174)</f>
        <v>0.33918500000000001</v>
      </c>
      <c r="S171" s="59">
        <v>1</v>
      </c>
      <c r="T171" s="60">
        <v>0</v>
      </c>
      <c r="U171" s="61">
        <v>0</v>
      </c>
      <c r="V171" s="62">
        <f t="shared" ref="V171" si="668">$T$8*$B171</f>
        <v>0.33918500000000001</v>
      </c>
      <c r="X171" s="59">
        <f t="shared" ref="X171" si="669">N171*S171+P171*S174-O171*T171-Q171*T174</f>
        <v>0.85408696583401311</v>
      </c>
      <c r="Y171" s="63">
        <f t="shared" ref="Y171" si="670">(N171*T171+O171*S171+P171*T174+Q171*S174)</f>
        <v>0</v>
      </c>
      <c r="Z171" s="61">
        <f t="shared" ref="Z171" si="671">N171*U171+P171*U174-O171*V171-Q171*V174</f>
        <v>0</v>
      </c>
      <c r="AA171" s="62">
        <f t="shared" ref="AA171" si="672">(N171*V171+O171*U171+P171*V174+Q171*U174)</f>
        <v>0.62887848750640973</v>
      </c>
      <c r="AB171" s="10"/>
      <c r="AC171" s="64">
        <v>1</v>
      </c>
      <c r="AD171" s="65">
        <v>0</v>
      </c>
      <c r="AE171" s="23">
        <v>0</v>
      </c>
      <c r="AF171" s="66">
        <v>0</v>
      </c>
      <c r="AH171" s="59">
        <f t="shared" ref="AH171" si="673">X171*AC171+Z171*AC174-Y171*AD171-AA171*AD174</f>
        <v>0.85408696583401311</v>
      </c>
      <c r="AI171" s="63">
        <f t="shared" ref="AI171" si="674">(X171*AD171+Y171*AC171+Z171*AD174+AA171*AC174)</f>
        <v>0.62887848750640973</v>
      </c>
      <c r="AJ171" s="61">
        <f t="shared" ref="AJ171" si="675">X171*AE171+Z171*AE174-Y171*AF171-AA171*AF174</f>
        <v>0</v>
      </c>
      <c r="AK171" s="62">
        <f t="shared" ref="AK171" si="676">(X171*AF171+Y171*AE171+Z171*AF174+AA171*AE174)</f>
        <v>0.62887848750640973</v>
      </c>
      <c r="AM171" s="67">
        <f t="shared" ref="AM171" si="677">20*LOG(((1+$AD$8)/$AD$8)/((AH171+AH174)^2+(AI171+AI174)^2)^0.5)</f>
        <v>-4.265281773098778E-2</v>
      </c>
      <c r="AO171" s="110">
        <f t="shared" ref="AO171" si="678">((AH171^2+AI171^2)^0.5)/((AH174^2+AI174^2)^0.5)</f>
        <v>1.1090961826651036</v>
      </c>
      <c r="AP171" s="18"/>
      <c r="AQ171" s="88">
        <f t="shared" si="627"/>
        <v>2.86</v>
      </c>
      <c r="AR171" s="89">
        <f t="shared" si="628"/>
        <v>-17.660851133303332</v>
      </c>
      <c r="AS171" s="90">
        <f t="shared" si="629"/>
        <v>-42.98629329939962</v>
      </c>
      <c r="AT171" s="26"/>
      <c r="AU171" s="119"/>
      <c r="AV171" s="120"/>
      <c r="AW171" s="71">
        <f t="shared" si="630"/>
        <v>-6.3342942548578071E-2</v>
      </c>
    </row>
    <row r="172" spans="2:49" ht="18.600000000000001" customHeight="1" thickBot="1">
      <c r="D172" s="69"/>
      <c r="G172" s="70"/>
      <c r="I172" s="69"/>
      <c r="L172" s="70"/>
      <c r="N172" s="69"/>
      <c r="Q172" s="70"/>
      <c r="S172" s="69"/>
      <c r="V172" s="70"/>
      <c r="X172" s="69"/>
      <c r="AA172" s="70"/>
      <c r="AC172" s="64"/>
      <c r="AD172" s="23"/>
      <c r="AE172" s="23"/>
      <c r="AF172" s="71"/>
      <c r="AH172" s="69"/>
      <c r="AK172" s="70"/>
      <c r="AO172" s="111"/>
      <c r="AP172" s="18"/>
      <c r="AQ172" s="88">
        <f t="shared" si="627"/>
        <v>2.88</v>
      </c>
      <c r="AR172" s="89">
        <f t="shared" si="628"/>
        <v>-17.612837920564619</v>
      </c>
      <c r="AS172" s="90">
        <f t="shared" si="629"/>
        <v>-43.352772780323825</v>
      </c>
      <c r="AT172" s="26"/>
      <c r="AU172" s="119"/>
      <c r="AV172" s="120"/>
      <c r="AW172" s="71">
        <f t="shared" si="630"/>
        <v>-6.3828901296626522E-2</v>
      </c>
    </row>
    <row r="173" spans="2:49" ht="18.600000000000001" customHeight="1" thickBot="1">
      <c r="D173" s="265" t="s">
        <v>11</v>
      </c>
      <c r="E173" s="266"/>
      <c r="F173" s="267" t="s">
        <v>84</v>
      </c>
      <c r="G173" s="268"/>
      <c r="H173" s="263"/>
      <c r="I173" s="265" t="s">
        <v>85</v>
      </c>
      <c r="J173" s="266"/>
      <c r="K173" s="267" t="s">
        <v>86</v>
      </c>
      <c r="L173" s="268"/>
      <c r="N173" s="269" t="s">
        <v>12</v>
      </c>
      <c r="O173" s="270"/>
      <c r="P173" s="271" t="s">
        <v>13</v>
      </c>
      <c r="Q173" s="272"/>
      <c r="S173" s="265" t="s">
        <v>87</v>
      </c>
      <c r="T173" s="266"/>
      <c r="U173" s="267" t="s">
        <v>88</v>
      </c>
      <c r="V173" s="268"/>
      <c r="W173" s="10"/>
      <c r="X173" s="269" t="s">
        <v>89</v>
      </c>
      <c r="Y173" s="270"/>
      <c r="Z173" s="271" t="s">
        <v>90</v>
      </c>
      <c r="AA173" s="272"/>
      <c r="AB173" s="10"/>
      <c r="AC173" s="265" t="s">
        <v>14</v>
      </c>
      <c r="AD173" s="266"/>
      <c r="AE173" s="267" t="s">
        <v>15</v>
      </c>
      <c r="AF173" s="268"/>
      <c r="AG173" s="10"/>
      <c r="AH173" s="269" t="s">
        <v>91</v>
      </c>
      <c r="AI173" s="270"/>
      <c r="AJ173" s="271" t="s">
        <v>92</v>
      </c>
      <c r="AK173" s="272"/>
      <c r="AM173" s="76" t="s">
        <v>16</v>
      </c>
      <c r="AO173" s="112" t="s">
        <v>38</v>
      </c>
      <c r="AP173" s="18"/>
      <c r="AQ173" s="88">
        <f t="shared" si="627"/>
        <v>2.9</v>
      </c>
      <c r="AR173" s="89">
        <f t="shared" si="628"/>
        <v>-17.568233009355897</v>
      </c>
      <c r="AS173" s="90">
        <f t="shared" si="629"/>
        <v>-43.712935005818032</v>
      </c>
      <c r="AT173" s="26"/>
      <c r="AU173" s="119"/>
      <c r="AV173" s="120"/>
      <c r="AW173" s="71">
        <f t="shared" si="630"/>
        <v>-6.4268270119311133E-2</v>
      </c>
    </row>
    <row r="174" spans="2:49" ht="18.600000000000001" customHeight="1" thickTop="1" thickBot="1">
      <c r="D174" s="59">
        <v>0</v>
      </c>
      <c r="E174" s="63">
        <v>0</v>
      </c>
      <c r="F174" s="61">
        <v>1</v>
      </c>
      <c r="G174" s="62">
        <v>0</v>
      </c>
      <c r="I174" s="59">
        <v>0</v>
      </c>
      <c r="J174" s="63">
        <f t="shared" ref="J174" si="679">IF(0=(1-$J$8*$K$8*$B171^2),10^14,$B171*$K$8/(1-$J$8*$K$8*$B171^2))</f>
        <v>0.43018716678504909</v>
      </c>
      <c r="K174" s="61">
        <v>1</v>
      </c>
      <c r="L174" s="62">
        <v>0</v>
      </c>
      <c r="N174" s="59">
        <f t="shared" ref="N174" si="680">D174*I171+F174*I174-E174*J171-G174*J174</f>
        <v>0</v>
      </c>
      <c r="O174" s="63">
        <f t="shared" ref="O174" si="681">(D174*J171+E174*I171+F174*J174+G174*I174)</f>
        <v>0.43018716678504909</v>
      </c>
      <c r="P174" s="61">
        <f t="shared" ref="P174" si="682">D174*K171+F174*K174-E174*L171-G174*L174</f>
        <v>1</v>
      </c>
      <c r="Q174" s="62">
        <f t="shared" ref="Q174" si="683">(D174*L171+E174*K171+F174*L174+G174*K174)</f>
        <v>0</v>
      </c>
      <c r="S174" s="59">
        <v>0</v>
      </c>
      <c r="T174" s="63">
        <v>0</v>
      </c>
      <c r="U174" s="61">
        <v>1</v>
      </c>
      <c r="V174" s="62">
        <v>0</v>
      </c>
      <c r="X174" s="59">
        <f t="shared" ref="X174" si="684">N174*S171+P174*S174-O174*T171-Q174*T174</f>
        <v>0</v>
      </c>
      <c r="Y174" s="63">
        <f t="shared" ref="Y174" si="685">(N174*T171+O174*S171+P174*T174+Q174*S174)</f>
        <v>0.43018716678504909</v>
      </c>
      <c r="Z174" s="61">
        <f t="shared" ref="Z174" si="686">N174*U171+P174*U174-O174*V171-Q174*V174</f>
        <v>0.85408696583401311</v>
      </c>
      <c r="AA174" s="62">
        <f t="shared" ref="AA174" si="687">(N174*V171+O174*U171+P174*V174+Q174*U174)</f>
        <v>0</v>
      </c>
      <c r="AB174" s="10"/>
      <c r="AC174" s="46">
        <f t="shared" ref="AC174" si="688">1/$AD$8</f>
        <v>1</v>
      </c>
      <c r="AD174" s="77">
        <v>0</v>
      </c>
      <c r="AE174" s="78">
        <v>1</v>
      </c>
      <c r="AF174" s="79">
        <v>0</v>
      </c>
      <c r="AH174" s="59">
        <f t="shared" ref="AH174" si="689">X174*AC171+Z174*AC174-Y174*AD171-AA174*AD174</f>
        <v>0.85408696583401311</v>
      </c>
      <c r="AI174" s="63">
        <f t="shared" ref="AI174" si="690">(X174*AD171+Y174*AC171+Z174*AD174+AA174*AC174)</f>
        <v>0.43018716678504909</v>
      </c>
      <c r="AJ174" s="61">
        <f t="shared" ref="AJ174" si="691">X174*AE171+Z174*AE174-Y174*AF171-AA174*AF174</f>
        <v>0.85408696583401311</v>
      </c>
      <c r="AK174" s="62">
        <f t="shared" ref="AK174" si="692">(X174*AF171+Y174*AE171+Z174*AF174+AA174*AE174)</f>
        <v>0</v>
      </c>
      <c r="AM174" s="80">
        <f t="shared" ref="AM174" si="693">(180/PI())*ATAN(-1*(AI171+AI174)/(AH171+AH174))</f>
        <v>-31.798859924849808</v>
      </c>
      <c r="AO174" s="113">
        <f t="shared" ref="AO174" si="694">20*LOG(((1-(10^(AM171/20)^2)*(1-((1-AO171)/(1+AO171))^2))^0.5))</f>
        <v>-19.057879705376632</v>
      </c>
      <c r="AP174" s="18"/>
      <c r="AQ174" s="88">
        <f t="shared" si="627"/>
        <v>2.92</v>
      </c>
      <c r="AR174" s="89">
        <f t="shared" si="628"/>
        <v>-17.526840987898836</v>
      </c>
      <c r="AS174" s="90">
        <f t="shared" si="629"/>
        <v>-44.066960104206458</v>
      </c>
      <c r="AT174" s="26"/>
      <c r="AU174" s="119"/>
      <c r="AV174" s="120"/>
      <c r="AW174" s="71">
        <f t="shared" si="630"/>
        <v>-6.466297115597136E-2</v>
      </c>
    </row>
    <row r="175" spans="2:49" ht="18.600000000000001" customHeight="1">
      <c r="AQ175" s="88">
        <f t="shared" si="627"/>
        <v>2.94</v>
      </c>
      <c r="AR175" s="89">
        <f t="shared" si="628"/>
        <v>-17.488480605485506</v>
      </c>
      <c r="AS175" s="90">
        <f t="shared" si="629"/>
        <v>-44.415020905670183</v>
      </c>
      <c r="AT175" s="119"/>
      <c r="AU175" s="119"/>
      <c r="AV175" s="120"/>
      <c r="AW175" s="71">
        <f t="shared" si="630"/>
        <v>-6.5014881964419374E-2</v>
      </c>
    </row>
    <row r="176" spans="2:49" ht="18.600000000000001" customHeight="1" thickBot="1">
      <c r="D176" s="10" t="s">
        <v>63</v>
      </c>
      <c r="E176" s="10"/>
      <c r="F176" s="10"/>
      <c r="G176" s="10"/>
      <c r="H176" s="10"/>
      <c r="I176" s="10" t="s">
        <v>64</v>
      </c>
      <c r="J176" s="10"/>
      <c r="K176" s="10"/>
      <c r="L176" s="10"/>
      <c r="M176" s="55"/>
      <c r="N176" s="55"/>
      <c r="O176" s="54" t="s">
        <v>65</v>
      </c>
      <c r="P176" s="55"/>
      <c r="Q176" s="55"/>
      <c r="R176" s="55"/>
      <c r="S176" s="10"/>
      <c r="T176" s="10" t="s">
        <v>66</v>
      </c>
      <c r="U176" s="55"/>
      <c r="V176" s="55"/>
      <c r="W176" s="55"/>
      <c r="X176" s="55"/>
      <c r="Y176" s="54" t="s">
        <v>67</v>
      </c>
      <c r="Z176" s="55"/>
      <c r="AA176" s="55"/>
      <c r="AB176" s="55"/>
      <c r="AC176" s="54" t="s">
        <v>68</v>
      </c>
      <c r="AD176" s="10"/>
      <c r="AE176" s="10"/>
      <c r="AF176" s="10"/>
      <c r="AG176" s="10"/>
      <c r="AH176" s="55"/>
      <c r="AI176" s="54" t="s">
        <v>69</v>
      </c>
      <c r="AJ176" s="55"/>
      <c r="AK176" s="55"/>
      <c r="AQ176" s="88">
        <f t="shared" si="627"/>
        <v>2.96</v>
      </c>
      <c r="AR176" s="89">
        <f t="shared" si="628"/>
        <v>-17.45298349643874</v>
      </c>
      <c r="AS176" s="90">
        <f t="shared" si="629"/>
        <v>-44.757283320444465</v>
      </c>
      <c r="AT176" s="119"/>
      <c r="AU176" s="119"/>
      <c r="AV176" s="120"/>
      <c r="AW176" s="71">
        <f t="shared" si="630"/>
        <v>-6.5325832814644144E-2</v>
      </c>
    </row>
    <row r="177" spans="2:49" ht="18.600000000000001" customHeight="1" thickBot="1">
      <c r="B177" s="52"/>
      <c r="D177" s="273" t="s">
        <v>70</v>
      </c>
      <c r="E177" s="274"/>
      <c r="F177" s="275" t="s">
        <v>71</v>
      </c>
      <c r="G177" s="276"/>
      <c r="H177" s="263"/>
      <c r="I177" s="273" t="s">
        <v>72</v>
      </c>
      <c r="J177" s="274"/>
      <c r="K177" s="275" t="s">
        <v>73</v>
      </c>
      <c r="L177" s="276"/>
      <c r="M177" s="55"/>
      <c r="N177" s="269" t="s">
        <v>74</v>
      </c>
      <c r="O177" s="270"/>
      <c r="P177" s="271" t="s">
        <v>75</v>
      </c>
      <c r="Q177" s="272"/>
      <c r="R177" s="55"/>
      <c r="S177" s="273" t="s">
        <v>76</v>
      </c>
      <c r="T177" s="274"/>
      <c r="U177" s="275" t="s">
        <v>77</v>
      </c>
      <c r="V177" s="276"/>
      <c r="W177" s="10"/>
      <c r="X177" s="269" t="s">
        <v>78</v>
      </c>
      <c r="Y177" s="270"/>
      <c r="Z177" s="271" t="s">
        <v>79</v>
      </c>
      <c r="AA177" s="272"/>
      <c r="AB177" s="10"/>
      <c r="AC177" s="273" t="s">
        <v>80</v>
      </c>
      <c r="AD177" s="274"/>
      <c r="AE177" s="275" t="s">
        <v>81</v>
      </c>
      <c r="AF177" s="276"/>
      <c r="AG177" s="10"/>
      <c r="AH177" s="269" t="s">
        <v>82</v>
      </c>
      <c r="AI177" s="270"/>
      <c r="AJ177" s="271" t="s">
        <v>83</v>
      </c>
      <c r="AK177" s="272"/>
      <c r="AM177" s="57" t="s">
        <v>10</v>
      </c>
      <c r="AO177" s="109" t="s">
        <v>37</v>
      </c>
      <c r="AP177" s="18"/>
      <c r="AQ177" s="88">
        <f t="shared" si="627"/>
        <v>2.98</v>
      </c>
      <c r="AR177" s="89">
        <f t="shared" si="628"/>
        <v>-17.420193042103836</v>
      </c>
      <c r="AS177" s="90">
        <f t="shared" si="629"/>
        <v>-45.093906693674093</v>
      </c>
      <c r="AT177" s="26"/>
      <c r="AU177" s="119"/>
      <c r="AV177" s="120"/>
      <c r="AW177" s="71">
        <f t="shared" si="630"/>
        <v>-6.5597604634630699E-2</v>
      </c>
    </row>
    <row r="178" spans="2:49" ht="18.600000000000001" customHeight="1" thickTop="1" thickBot="1">
      <c r="B178" s="81">
        <v>0.52</v>
      </c>
      <c r="D178" s="59">
        <v>1</v>
      </c>
      <c r="E178" s="60">
        <v>0</v>
      </c>
      <c r="F178" s="61">
        <v>0</v>
      </c>
      <c r="G178" s="62">
        <f t="shared" ref="G178" si="695">$E$8*$B178</f>
        <v>0.35275240000000002</v>
      </c>
      <c r="I178" s="59">
        <v>1</v>
      </c>
      <c r="J178" s="63">
        <v>0</v>
      </c>
      <c r="K178" s="61">
        <v>0</v>
      </c>
      <c r="L178" s="62">
        <v>0</v>
      </c>
      <c r="N178" s="59">
        <f t="shared" ref="N178" si="696">D178*I178+F178*I181-E178*J178-G178*J181</f>
        <v>0.84134761353968734</v>
      </c>
      <c r="O178" s="63">
        <f t="shared" ref="O178" si="697">(D178*J178+E178*I178+F178*J181+G178*I181)</f>
        <v>0</v>
      </c>
      <c r="P178" s="61">
        <f t="shared" ref="P178" si="698">D178*K178+F178*K181-E178*L178-G178*L181</f>
        <v>0</v>
      </c>
      <c r="Q178" s="62">
        <f t="shared" ref="Q178" si="699">(D178*L178+E178*K178+F178*L181+G178*K181)</f>
        <v>0.35275240000000002</v>
      </c>
      <c r="S178" s="59">
        <v>1</v>
      </c>
      <c r="T178" s="60">
        <v>0</v>
      </c>
      <c r="U178" s="61">
        <v>0</v>
      </c>
      <c r="V178" s="62">
        <f t="shared" ref="V178" si="700">$T$8*$B178</f>
        <v>0.35275240000000002</v>
      </c>
      <c r="X178" s="59">
        <f t="shared" ref="X178" si="701">N178*S178+P178*S181-O178*T178-Q178*T181</f>
        <v>0.84134761353968734</v>
      </c>
      <c r="Y178" s="63">
        <f t="shared" ref="Y178" si="702">(N178*T178+O178*S178+P178*T181+Q178*S181)</f>
        <v>0</v>
      </c>
      <c r="Z178" s="61">
        <f t="shared" ref="Z178" si="703">N178*U178+P178*U181-O178*V178-Q178*V181</f>
        <v>0</v>
      </c>
      <c r="AA178" s="62">
        <f t="shared" ref="AA178" si="704">(N178*V178+O178*U178+P178*V181+Q178*U181)</f>
        <v>0.64953978991039718</v>
      </c>
      <c r="AB178" s="10"/>
      <c r="AC178" s="64">
        <v>1</v>
      </c>
      <c r="AD178" s="65">
        <v>0</v>
      </c>
      <c r="AE178" s="23">
        <v>0</v>
      </c>
      <c r="AF178" s="66">
        <v>0</v>
      </c>
      <c r="AH178" s="59">
        <f t="shared" ref="AH178" si="705">X178*AC178+Z178*AC181-Y178*AD178-AA178*AD181</f>
        <v>0.84134761353968734</v>
      </c>
      <c r="AI178" s="63">
        <f t="shared" ref="AI178" si="706">(X178*AD178+Y178*AC178+Z178*AD181+AA178*AC181)</f>
        <v>0.64953978991039718</v>
      </c>
      <c r="AJ178" s="61">
        <f t="shared" ref="AJ178" si="707">X178*AE178+Z178*AE181-Y178*AF178-AA178*AF181</f>
        <v>0</v>
      </c>
      <c r="AK178" s="62">
        <f t="shared" ref="AK178" si="708">(X178*AF178+Y178*AE178+Z178*AF181+AA178*AE181)</f>
        <v>0.64953978991039718</v>
      </c>
      <c r="AM178" s="67">
        <f t="shared" ref="AM178" si="709">20*LOG(((1+$AD$8)/$AD$8)/((AH178+AH181)^2+(AI178+AI181)^2)^0.5)</f>
        <v>-4.3120966428244589E-2</v>
      </c>
      <c r="AO178" s="110">
        <f t="shared" ref="AO178" si="710">((AH178^2+AI178^2)^0.5)/((AH181^2+AI181^2)^0.5)</f>
        <v>1.1141381977329046</v>
      </c>
      <c r="AP178" s="18"/>
      <c r="AQ178" s="88">
        <f t="shared" si="627"/>
        <v>3</v>
      </c>
      <c r="AR178" s="89">
        <f t="shared" si="628"/>
        <v>-17.389963353469284</v>
      </c>
      <c r="AS178" s="90">
        <f t="shared" si="629"/>
        <v>-45.425044138563301</v>
      </c>
      <c r="AT178" s="26"/>
      <c r="AU178" s="119"/>
      <c r="AV178" s="120"/>
      <c r="AW178" s="71">
        <f t="shared" si="630"/>
        <v>-6.5831927517517028E-2</v>
      </c>
    </row>
    <row r="179" spans="2:49" ht="18.600000000000001" customHeight="1" thickBot="1">
      <c r="D179" s="69"/>
      <c r="G179" s="70"/>
      <c r="I179" s="69"/>
      <c r="L179" s="70"/>
      <c r="N179" s="69"/>
      <c r="Q179" s="70"/>
      <c r="S179" s="69"/>
      <c r="V179" s="70"/>
      <c r="X179" s="69"/>
      <c r="AA179" s="70"/>
      <c r="AC179" s="64"/>
      <c r="AD179" s="23"/>
      <c r="AE179" s="23"/>
      <c r="AF179" s="71"/>
      <c r="AH179" s="69"/>
      <c r="AK179" s="70"/>
      <c r="AO179" s="111"/>
      <c r="AP179" s="18"/>
      <c r="AQ179" s="88">
        <f t="shared" si="627"/>
        <v>3.02</v>
      </c>
      <c r="AR179" s="89">
        <f t="shared" si="628"/>
        <v>-17.362158359512915</v>
      </c>
      <c r="AS179" s="90">
        <f t="shared" si="629"/>
        <v>-45.750842849330276</v>
      </c>
      <c r="AT179" s="26"/>
      <c r="AU179" s="119"/>
      <c r="AV179" s="120"/>
      <c r="AW179" s="71">
        <f t="shared" si="630"/>
        <v>-6.6030479710704582E-2</v>
      </c>
    </row>
    <row r="180" spans="2:49" ht="18.600000000000001" customHeight="1" thickBot="1">
      <c r="D180" s="265" t="s">
        <v>11</v>
      </c>
      <c r="E180" s="266"/>
      <c r="F180" s="267" t="s">
        <v>84</v>
      </c>
      <c r="G180" s="268"/>
      <c r="H180" s="263"/>
      <c r="I180" s="265" t="s">
        <v>85</v>
      </c>
      <c r="J180" s="266"/>
      <c r="K180" s="267" t="s">
        <v>86</v>
      </c>
      <c r="L180" s="268"/>
      <c r="N180" s="269" t="s">
        <v>12</v>
      </c>
      <c r="O180" s="270"/>
      <c r="P180" s="271" t="s">
        <v>13</v>
      </c>
      <c r="Q180" s="272"/>
      <c r="S180" s="265" t="s">
        <v>87</v>
      </c>
      <c r="T180" s="266"/>
      <c r="U180" s="267" t="s">
        <v>88</v>
      </c>
      <c r="V180" s="268"/>
      <c r="W180" s="10"/>
      <c r="X180" s="269" t="s">
        <v>89</v>
      </c>
      <c r="Y180" s="270"/>
      <c r="Z180" s="271" t="s">
        <v>90</v>
      </c>
      <c r="AA180" s="272"/>
      <c r="AB180" s="10"/>
      <c r="AC180" s="265" t="s">
        <v>14</v>
      </c>
      <c r="AD180" s="266"/>
      <c r="AE180" s="267" t="s">
        <v>15</v>
      </c>
      <c r="AF180" s="268"/>
      <c r="AG180" s="10"/>
      <c r="AH180" s="269" t="s">
        <v>91</v>
      </c>
      <c r="AI180" s="270"/>
      <c r="AJ180" s="271" t="s">
        <v>92</v>
      </c>
      <c r="AK180" s="272"/>
      <c r="AM180" s="76" t="s">
        <v>16</v>
      </c>
      <c r="AO180" s="112" t="s">
        <v>38</v>
      </c>
      <c r="AP180" s="18"/>
      <c r="AQ180" s="88">
        <f t="shared" si="627"/>
        <v>3.04</v>
      </c>
      <c r="AR180" s="89">
        <f t="shared" si="628"/>
        <v>-17.336650988467579</v>
      </c>
      <c r="AS180" s="90">
        <f t="shared" si="629"/>
        <v>-46.071444395361119</v>
      </c>
      <c r="AT180" s="26"/>
      <c r="AU180" s="119"/>
      <c r="AV180" s="120"/>
      <c r="AW180" s="71">
        <f t="shared" si="630"/>
        <v>-6.6194887017551385E-2</v>
      </c>
    </row>
    <row r="181" spans="2:49" ht="18.600000000000001" customHeight="1" thickTop="1" thickBot="1">
      <c r="D181" s="59">
        <v>0</v>
      </c>
      <c r="E181" s="63">
        <v>0</v>
      </c>
      <c r="F181" s="61">
        <v>1</v>
      </c>
      <c r="G181" s="62">
        <v>0</v>
      </c>
      <c r="I181" s="59">
        <v>0</v>
      </c>
      <c r="J181" s="63">
        <f t="shared" ref="J181" si="711">IF(0=(1-$J$8*$K$8*$B178^2),10^14,$B178*$K$8/(1-$J$8*$K$8*$B178^2))</f>
        <v>0.44975565427850428</v>
      </c>
      <c r="K181" s="61">
        <v>1</v>
      </c>
      <c r="L181" s="62">
        <v>0</v>
      </c>
      <c r="N181" s="59">
        <f t="shared" ref="N181" si="712">D181*I178+F181*I181-E181*J178-G181*J181</f>
        <v>0</v>
      </c>
      <c r="O181" s="63">
        <f t="shared" ref="O181" si="713">(D181*J178+E181*I178+F181*J181+G181*I181)</f>
        <v>0.44975565427850428</v>
      </c>
      <c r="P181" s="61">
        <f t="shared" ref="P181" si="714">D181*K178+F181*K181-E181*L178-G181*L181</f>
        <v>1</v>
      </c>
      <c r="Q181" s="62">
        <f t="shared" ref="Q181" si="715">(D181*L178+E181*K178+F181*L181+G181*K181)</f>
        <v>0</v>
      </c>
      <c r="S181" s="59">
        <v>0</v>
      </c>
      <c r="T181" s="63">
        <v>0</v>
      </c>
      <c r="U181" s="61">
        <v>1</v>
      </c>
      <c r="V181" s="62">
        <v>0</v>
      </c>
      <c r="X181" s="59">
        <f t="shared" ref="X181" si="716">N181*S178+P181*S181-O181*T178-Q181*T181</f>
        <v>0</v>
      </c>
      <c r="Y181" s="63">
        <f t="shared" ref="Y181" si="717">(N181*T178+O181*S178+P181*T181+Q181*S181)</f>
        <v>0.44975565427850428</v>
      </c>
      <c r="Z181" s="61">
        <f t="shared" ref="Z181" si="718">N181*U178+P181*U181-O181*V178-Q181*V181</f>
        <v>0.84134761353968734</v>
      </c>
      <c r="AA181" s="62">
        <f t="shared" ref="AA181" si="719">(N181*V178+O181*U178+P181*V181+Q181*U181)</f>
        <v>0</v>
      </c>
      <c r="AB181" s="10"/>
      <c r="AC181" s="46">
        <f t="shared" ref="AC181" si="720">1/$AD$8</f>
        <v>1</v>
      </c>
      <c r="AD181" s="77">
        <v>0</v>
      </c>
      <c r="AE181" s="78">
        <v>1</v>
      </c>
      <c r="AF181" s="79">
        <v>0</v>
      </c>
      <c r="AH181" s="59">
        <f t="shared" ref="AH181" si="721">X181*AC178+Z181*AC181-Y181*AD178-AA181*AD181</f>
        <v>0.84134761353968734</v>
      </c>
      <c r="AI181" s="63">
        <f t="shared" ref="AI181" si="722">(X181*AD178+Y181*AC178+Z181*AD181+AA181*AC181)</f>
        <v>0.44975565427850428</v>
      </c>
      <c r="AJ181" s="61">
        <f t="shared" ref="AJ181" si="723">X181*AE178+Z181*AE181-Y181*AF178-AA181*AF181</f>
        <v>0.84134761353968734</v>
      </c>
      <c r="AK181" s="62">
        <f t="shared" ref="AK181" si="724">(X181*AF178+Y181*AE178+Z181*AF181+AA181*AE181)</f>
        <v>0</v>
      </c>
      <c r="AM181" s="80">
        <f t="shared" ref="AM181" si="725">(180/PI())*ATAN(-1*(AI178+AI181)/(AH178+AH181))</f>
        <v>-33.156362266001388</v>
      </c>
      <c r="AO181" s="113">
        <f t="shared" ref="AO181" si="726">20*LOG(((1-(10^(AM178/20)^2)*(1-((1-AO178)/(1+AO178))^2))^0.5))</f>
        <v>-18.939535765423742</v>
      </c>
      <c r="AP181" s="18"/>
      <c r="AQ181" s="88">
        <f t="shared" si="627"/>
        <v>3.06</v>
      </c>
      <c r="AR181" s="89">
        <f t="shared" si="628"/>
        <v>-17.313322430967503</v>
      </c>
      <c r="AS181" s="90">
        <f t="shared" si="629"/>
        <v>-46.386984997852061</v>
      </c>
      <c r="AT181" s="26"/>
      <c r="AU181" s="119"/>
      <c r="AV181" s="120"/>
      <c r="AW181" s="71">
        <f t="shared" si="630"/>
        <v>-6.6326722551000361E-2</v>
      </c>
    </row>
    <row r="182" spans="2:49" ht="18.600000000000001" customHeight="1">
      <c r="AQ182" s="88">
        <f t="shared" si="627"/>
        <v>3.08</v>
      </c>
      <c r="AR182" s="89">
        <f t="shared" si="628"/>
        <v>-17.292061475530957</v>
      </c>
      <c r="AS182" s="90">
        <f t="shared" si="629"/>
        <v>-46.697595790130755</v>
      </c>
      <c r="AT182" s="119"/>
      <c r="AU182" s="119"/>
      <c r="AV182" s="120"/>
      <c r="AW182" s="71">
        <f t="shared" si="630"/>
        <v>-6.6427506786230175E-2</v>
      </c>
    </row>
    <row r="183" spans="2:49" ht="18.600000000000001" customHeight="1" thickBot="1">
      <c r="D183" s="10" t="s">
        <v>63</v>
      </c>
      <c r="E183" s="10"/>
      <c r="F183" s="10"/>
      <c r="G183" s="10"/>
      <c r="H183" s="10"/>
      <c r="I183" s="10" t="s">
        <v>64</v>
      </c>
      <c r="J183" s="10"/>
      <c r="K183" s="10"/>
      <c r="L183" s="10"/>
      <c r="M183" s="55"/>
      <c r="N183" s="55"/>
      <c r="O183" s="54" t="s">
        <v>65</v>
      </c>
      <c r="P183" s="55"/>
      <c r="Q183" s="55"/>
      <c r="R183" s="55"/>
      <c r="S183" s="10"/>
      <c r="T183" s="10" t="s">
        <v>66</v>
      </c>
      <c r="U183" s="55"/>
      <c r="V183" s="55"/>
      <c r="W183" s="55"/>
      <c r="X183" s="55"/>
      <c r="Y183" s="54" t="s">
        <v>67</v>
      </c>
      <c r="Z183" s="55"/>
      <c r="AA183" s="55"/>
      <c r="AB183" s="55"/>
      <c r="AC183" s="54" t="s">
        <v>68</v>
      </c>
      <c r="AD183" s="10"/>
      <c r="AE183" s="10"/>
      <c r="AF183" s="10"/>
      <c r="AG183" s="10"/>
      <c r="AH183" s="55"/>
      <c r="AI183" s="54" t="s">
        <v>69</v>
      </c>
      <c r="AJ183" s="55"/>
      <c r="AK183" s="55"/>
      <c r="AQ183" s="88">
        <f t="shared" si="627"/>
        <v>3.1</v>
      </c>
      <c r="AR183" s="89">
        <f t="shared" si="628"/>
        <v>-17.272763908102551</v>
      </c>
      <c r="AS183" s="90">
        <f t="shared" si="629"/>
        <v>-47.003403062758402</v>
      </c>
      <c r="AT183" s="119"/>
      <c r="AU183" s="119"/>
      <c r="AV183" s="120"/>
      <c r="AW183" s="71">
        <f t="shared" si="630"/>
        <v>-6.6498707866092688E-2</v>
      </c>
    </row>
    <row r="184" spans="2:49" ht="18.600000000000001" customHeight="1" thickBot="1">
      <c r="B184" s="52"/>
      <c r="D184" s="273" t="s">
        <v>70</v>
      </c>
      <c r="E184" s="274"/>
      <c r="F184" s="275" t="s">
        <v>71</v>
      </c>
      <c r="G184" s="276"/>
      <c r="H184" s="263"/>
      <c r="I184" s="273" t="s">
        <v>72</v>
      </c>
      <c r="J184" s="274"/>
      <c r="K184" s="275" t="s">
        <v>73</v>
      </c>
      <c r="L184" s="276"/>
      <c r="M184" s="55"/>
      <c r="N184" s="269" t="s">
        <v>74</v>
      </c>
      <c r="O184" s="270"/>
      <c r="P184" s="271" t="s">
        <v>75</v>
      </c>
      <c r="Q184" s="272"/>
      <c r="R184" s="55"/>
      <c r="S184" s="273" t="s">
        <v>76</v>
      </c>
      <c r="T184" s="274"/>
      <c r="U184" s="275" t="s">
        <v>77</v>
      </c>
      <c r="V184" s="276"/>
      <c r="W184" s="10"/>
      <c r="X184" s="269" t="s">
        <v>78</v>
      </c>
      <c r="Y184" s="270"/>
      <c r="Z184" s="271" t="s">
        <v>79</v>
      </c>
      <c r="AA184" s="272"/>
      <c r="AB184" s="10"/>
      <c r="AC184" s="273" t="s">
        <v>80</v>
      </c>
      <c r="AD184" s="274"/>
      <c r="AE184" s="275" t="s">
        <v>81</v>
      </c>
      <c r="AF184" s="276"/>
      <c r="AG184" s="10"/>
      <c r="AH184" s="269" t="s">
        <v>82</v>
      </c>
      <c r="AI184" s="270"/>
      <c r="AJ184" s="271" t="s">
        <v>83</v>
      </c>
      <c r="AK184" s="272"/>
      <c r="AM184" s="57" t="s">
        <v>10</v>
      </c>
      <c r="AO184" s="109" t="s">
        <v>37</v>
      </c>
      <c r="AP184" s="18"/>
      <c r="AQ184" s="88">
        <f t="shared" si="627"/>
        <v>3.12</v>
      </c>
      <c r="AR184" s="89">
        <f t="shared" si="628"/>
        <v>-17.255331968457998</v>
      </c>
      <c r="AS184" s="90">
        <f t="shared" si="629"/>
        <v>-47.30452849443197</v>
      </c>
      <c r="AT184" s="26"/>
      <c r="AU184" s="119"/>
      <c r="AV184" s="120"/>
      <c r="AW184" s="71">
        <f t="shared" si="630"/>
        <v>-6.6541742119049729E-2</v>
      </c>
    </row>
    <row r="185" spans="2:49" ht="18.600000000000001" customHeight="1" thickTop="1" thickBot="1">
      <c r="B185" s="81">
        <v>0.54</v>
      </c>
      <c r="D185" s="59">
        <v>1</v>
      </c>
      <c r="E185" s="60">
        <v>0</v>
      </c>
      <c r="F185" s="61">
        <v>0</v>
      </c>
      <c r="G185" s="62">
        <f t="shared" ref="G185" si="727">$E$8*$B185</f>
        <v>0.36631980000000003</v>
      </c>
      <c r="I185" s="59">
        <v>1</v>
      </c>
      <c r="J185" s="63">
        <v>0</v>
      </c>
      <c r="K185" s="61">
        <v>0</v>
      </c>
      <c r="L185" s="62">
        <v>0</v>
      </c>
      <c r="N185" s="59">
        <f t="shared" ref="N185" si="728">D185*I185+F185*I188-E185*J185-G185*J188</f>
        <v>0.82796542378120608</v>
      </c>
      <c r="O185" s="63">
        <f t="shared" ref="O185" si="729">(D185*J185+E185*I185+F185*J188+G185*I188)</f>
        <v>0</v>
      </c>
      <c r="P185" s="61">
        <f t="shared" ref="P185" si="730">D185*K185+F185*K188-E185*L185-G185*L188</f>
        <v>0</v>
      </c>
      <c r="Q185" s="62">
        <f t="shared" ref="Q185" si="731">(D185*L185+E185*K185+F185*L188+G185*K188)</f>
        <v>0.36631980000000003</v>
      </c>
      <c r="S185" s="59">
        <v>1</v>
      </c>
      <c r="T185" s="60">
        <v>0</v>
      </c>
      <c r="U185" s="61">
        <v>0</v>
      </c>
      <c r="V185" s="62">
        <f t="shared" ref="V185" si="732">$T$8*$B185</f>
        <v>0.36631980000000003</v>
      </c>
      <c r="X185" s="59">
        <f t="shared" ref="X185" si="733">N185*S185+P185*S188-O185*T185-Q185*T188</f>
        <v>0.82796542378120608</v>
      </c>
      <c r="Y185" s="63">
        <f t="shared" ref="Y185" si="734">(N185*T185+O185*S185+P185*T188+Q185*S188)</f>
        <v>0</v>
      </c>
      <c r="Z185" s="61">
        <f t="shared" ref="Z185" si="735">N185*U185+P185*U188-O185*V185-Q185*V188</f>
        <v>0</v>
      </c>
      <c r="AA185" s="62">
        <f t="shared" ref="AA185" si="736">(N185*V185+O185*U185+P185*V188+Q185*U188)</f>
        <v>0.66961992844644669</v>
      </c>
      <c r="AB185" s="10"/>
      <c r="AC185" s="64">
        <v>1</v>
      </c>
      <c r="AD185" s="65">
        <v>0</v>
      </c>
      <c r="AE185" s="23">
        <v>0</v>
      </c>
      <c r="AF185" s="66">
        <v>0</v>
      </c>
      <c r="AH185" s="59">
        <f t="shared" ref="AH185" si="737">X185*AC185+Z185*AC188-Y185*AD185-AA185*AD188</f>
        <v>0.82796542378120608</v>
      </c>
      <c r="AI185" s="63">
        <f t="shared" ref="AI185" si="738">(X185*AD185+Y185*AC185+Z185*AD188+AA185*AC188)</f>
        <v>0.66961992844644669</v>
      </c>
      <c r="AJ185" s="61">
        <f t="shared" ref="AJ185" si="739">X185*AE185+Z185*AE188-Y185*AF185-AA185*AF188</f>
        <v>0</v>
      </c>
      <c r="AK185" s="62">
        <f t="shared" ref="AK185" si="740">(X185*AF185+Y185*AE185+Z185*AF188+AA185*AE188)</f>
        <v>0.66961992844644669</v>
      </c>
      <c r="AM185" s="67">
        <f t="shared" ref="AM185" si="741">20*LOG(((1+$AD$8)/$AD$8)/((AH185+AH188)^2+(AI185+AI188)^2)^0.5)</f>
        <v>-4.3209631943989482E-2</v>
      </c>
      <c r="AO185" s="110">
        <f t="shared" ref="AO185" si="742">((AH185^2+AI185^2)^0.5)/((AH188^2+AI188^2)^0.5)</f>
        <v>1.1186849939887706</v>
      </c>
      <c r="AP185" s="18"/>
      <c r="AQ185" s="88">
        <f t="shared" si="627"/>
        <v>3.14</v>
      </c>
      <c r="AR185" s="89">
        <f t="shared" si="628"/>
        <v>-17.239673857195772</v>
      </c>
      <c r="AS185" s="90">
        <f t="shared" si="629"/>
        <v>-47.601089369629975</v>
      </c>
      <c r="AT185" s="26"/>
      <c r="AU185" s="119"/>
      <c r="AV185" s="120"/>
      <c r="AW185" s="71">
        <f t="shared" si="630"/>
        <v>-6.6557974754490129E-2</v>
      </c>
    </row>
    <row r="186" spans="2:49" ht="18.600000000000001" customHeight="1" thickBot="1">
      <c r="D186" s="69"/>
      <c r="G186" s="70"/>
      <c r="I186" s="69"/>
      <c r="L186" s="70"/>
      <c r="N186" s="69"/>
      <c r="Q186" s="70"/>
      <c r="S186" s="69"/>
      <c r="V186" s="70"/>
      <c r="X186" s="69"/>
      <c r="AA186" s="70"/>
      <c r="AC186" s="64"/>
      <c r="AD186" s="23"/>
      <c r="AE186" s="23"/>
      <c r="AF186" s="71"/>
      <c r="AH186" s="69"/>
      <c r="AK186" s="70"/>
      <c r="AO186" s="111"/>
      <c r="AP186" s="18"/>
      <c r="AQ186" s="88">
        <f t="shared" si="627"/>
        <v>3.16</v>
      </c>
      <c r="AR186" s="89">
        <f t="shared" si="628"/>
        <v>-17.22570328782956</v>
      </c>
      <c r="AS186" s="90">
        <f t="shared" si="629"/>
        <v>-47.893198783876038</v>
      </c>
      <c r="AT186" s="26"/>
      <c r="AU186" s="119"/>
      <c r="AV186" s="120"/>
      <c r="AW186" s="71">
        <f t="shared" si="630"/>
        <v>-6.6548720704850448E-2</v>
      </c>
    </row>
    <row r="187" spans="2:49" ht="18.600000000000001" customHeight="1" thickBot="1">
      <c r="D187" s="265" t="s">
        <v>11</v>
      </c>
      <c r="E187" s="266"/>
      <c r="F187" s="267" t="s">
        <v>84</v>
      </c>
      <c r="G187" s="268"/>
      <c r="H187" s="263"/>
      <c r="I187" s="265" t="s">
        <v>85</v>
      </c>
      <c r="J187" s="266"/>
      <c r="K187" s="267" t="s">
        <v>86</v>
      </c>
      <c r="L187" s="268"/>
      <c r="N187" s="269" t="s">
        <v>12</v>
      </c>
      <c r="O187" s="270"/>
      <c r="P187" s="271" t="s">
        <v>13</v>
      </c>
      <c r="Q187" s="272"/>
      <c r="S187" s="265" t="s">
        <v>87</v>
      </c>
      <c r="T187" s="266"/>
      <c r="U187" s="267" t="s">
        <v>88</v>
      </c>
      <c r="V187" s="268"/>
      <c r="W187" s="10"/>
      <c r="X187" s="269" t="s">
        <v>89</v>
      </c>
      <c r="Y187" s="270"/>
      <c r="Z187" s="271" t="s">
        <v>90</v>
      </c>
      <c r="AA187" s="272"/>
      <c r="AB187" s="10"/>
      <c r="AC187" s="265" t="s">
        <v>14</v>
      </c>
      <c r="AD187" s="266"/>
      <c r="AE187" s="267" t="s">
        <v>15</v>
      </c>
      <c r="AF187" s="268"/>
      <c r="AG187" s="10"/>
      <c r="AH187" s="269" t="s">
        <v>91</v>
      </c>
      <c r="AI187" s="270"/>
      <c r="AJ187" s="271" t="s">
        <v>92</v>
      </c>
      <c r="AK187" s="272"/>
      <c r="AM187" s="76" t="s">
        <v>16</v>
      </c>
      <c r="AO187" s="112" t="s">
        <v>38</v>
      </c>
      <c r="AP187" s="18"/>
      <c r="AQ187" s="88">
        <f t="shared" si="627"/>
        <v>3.18</v>
      </c>
      <c r="AR187" s="89">
        <f t="shared" si="628"/>
        <v>-17.213339079173863</v>
      </c>
      <c r="AS187" s="90">
        <f t="shared" si="629"/>
        <v>-48.180965837429973</v>
      </c>
      <c r="AT187" s="26"/>
      <c r="AU187" s="119"/>
      <c r="AV187" s="120"/>
      <c r="AW187" s="71">
        <f t="shared" si="630"/>
        <v>-6.6515245587941391E-2</v>
      </c>
    </row>
    <row r="188" spans="2:49" ht="18.600000000000001" customHeight="1" thickTop="1" thickBot="1">
      <c r="D188" s="59">
        <v>0</v>
      </c>
      <c r="E188" s="63">
        <v>0</v>
      </c>
      <c r="F188" s="61">
        <v>1</v>
      </c>
      <c r="G188" s="62">
        <v>0</v>
      </c>
      <c r="I188" s="59">
        <v>0</v>
      </c>
      <c r="J188" s="63">
        <f t="shared" ref="J188" si="743">IF(0=(1-$J$8*$K$8*$B185^2),10^14,$B185*$K$8/(1-$J$8*$K$8*$B185^2))</f>
        <v>0.46962947735501587</v>
      </c>
      <c r="K188" s="61">
        <v>1</v>
      </c>
      <c r="L188" s="62">
        <v>0</v>
      </c>
      <c r="N188" s="59">
        <f t="shared" ref="N188" si="744">D188*I185+F188*I188-E188*J185-G188*J188</f>
        <v>0</v>
      </c>
      <c r="O188" s="63">
        <f t="shared" ref="O188" si="745">(D188*J185+E188*I185+F188*J188+G188*I188)</f>
        <v>0.46962947735501587</v>
      </c>
      <c r="P188" s="61">
        <f t="shared" ref="P188" si="746">D188*K185+F188*K188-E188*L185-G188*L188</f>
        <v>1</v>
      </c>
      <c r="Q188" s="62">
        <f t="shared" ref="Q188" si="747">(D188*L185+E188*K185+F188*L188+G188*K188)</f>
        <v>0</v>
      </c>
      <c r="S188" s="59">
        <v>0</v>
      </c>
      <c r="T188" s="63">
        <v>0</v>
      </c>
      <c r="U188" s="61">
        <v>1</v>
      </c>
      <c r="V188" s="62">
        <v>0</v>
      </c>
      <c r="X188" s="59">
        <f t="shared" ref="X188" si="748">N188*S185+P188*S188-O188*T185-Q188*T188</f>
        <v>0</v>
      </c>
      <c r="Y188" s="63">
        <f t="shared" ref="Y188" si="749">(N188*T185+O188*S185+P188*T188+Q188*S188)</f>
        <v>0.46962947735501587</v>
      </c>
      <c r="Z188" s="61">
        <f t="shared" ref="Z188" si="750">N188*U185+P188*U188-O188*V185-Q188*V188</f>
        <v>0.82796542378120608</v>
      </c>
      <c r="AA188" s="62">
        <f t="shared" ref="AA188" si="751">(N188*V185+O188*U185+P188*V188+Q188*U188)</f>
        <v>0</v>
      </c>
      <c r="AB188" s="10"/>
      <c r="AC188" s="46">
        <f t="shared" ref="AC188" si="752">1/$AD$8</f>
        <v>1</v>
      </c>
      <c r="AD188" s="77">
        <v>0</v>
      </c>
      <c r="AE188" s="78">
        <v>1</v>
      </c>
      <c r="AF188" s="79">
        <v>0</v>
      </c>
      <c r="AH188" s="59">
        <f t="shared" ref="AH188" si="753">X188*AC185+Z188*AC188-Y188*AD185-AA188*AD188</f>
        <v>0.82796542378120608</v>
      </c>
      <c r="AI188" s="63">
        <f t="shared" ref="AI188" si="754">(X188*AD185+Y188*AC185+Z188*AD188+AA188*AC188)</f>
        <v>0.46962947735501587</v>
      </c>
      <c r="AJ188" s="61">
        <f t="shared" ref="AJ188" si="755">X188*AE185+Z188*AE188-Y188*AF185-AA188*AF188</f>
        <v>0.82796542378120608</v>
      </c>
      <c r="AK188" s="62">
        <f t="shared" ref="AK188" si="756">(X188*AF185+Y188*AE185+Z188*AF188+AA188*AE188)</f>
        <v>0</v>
      </c>
      <c r="AM188" s="80">
        <f t="shared" ref="AM188" si="757">(180/PI())*ATAN(-1*(AI185+AI188)/(AH185+AH188))</f>
        <v>-34.527243231936083</v>
      </c>
      <c r="AO188" s="113">
        <f t="shared" ref="AO188" si="758">20*LOG(((1-(10^(AM185/20)^2)*(1-((1-AO185)/(1+AO185))^2))^0.5))</f>
        <v>-18.858218610540099</v>
      </c>
      <c r="AP188" s="18"/>
      <c r="AQ188" s="88">
        <f t="shared" si="627"/>
        <v>3.2</v>
      </c>
      <c r="AR188" s="89">
        <f t="shared" si="628"/>
        <v>-17.202504783799053</v>
      </c>
      <c r="AS188" s="90">
        <f t="shared" si="629"/>
        <v>-48.464495818157552</v>
      </c>
      <c r="AT188" s="26"/>
      <c r="AU188" s="119"/>
      <c r="AV188" s="120"/>
      <c r="AW188" s="71">
        <f t="shared" si="630"/>
        <v>-6.6458766766423469E-2</v>
      </c>
    </row>
    <row r="189" spans="2:49" ht="18.600000000000001" customHeight="1">
      <c r="AQ189" s="88">
        <f t="shared" si="627"/>
        <v>3.22</v>
      </c>
      <c r="AR189" s="89">
        <f t="shared" si="628"/>
        <v>-17.193128348837398</v>
      </c>
      <c r="AS189" s="90">
        <f t="shared" si="629"/>
        <v>-48.743890374275601</v>
      </c>
      <c r="AT189" s="119"/>
      <c r="AU189" s="119"/>
      <c r="AV189" s="120"/>
      <c r="AW189" s="71">
        <f t="shared" si="630"/>
        <v>-6.6380454484368731E-2</v>
      </c>
    </row>
    <row r="190" spans="2:49" ht="18.600000000000001" customHeight="1" thickBot="1">
      <c r="D190" s="10" t="s">
        <v>63</v>
      </c>
      <c r="E190" s="10"/>
      <c r="F190" s="10"/>
      <c r="G190" s="10"/>
      <c r="H190" s="10"/>
      <c r="I190" s="10" t="s">
        <v>64</v>
      </c>
      <c r="J190" s="10"/>
      <c r="K190" s="10"/>
      <c r="L190" s="10"/>
      <c r="M190" s="55"/>
      <c r="N190" s="55"/>
      <c r="O190" s="54" t="s">
        <v>65</v>
      </c>
      <c r="P190" s="55"/>
      <c r="Q190" s="55"/>
      <c r="R190" s="55"/>
      <c r="S190" s="10"/>
      <c r="T190" s="10" t="s">
        <v>66</v>
      </c>
      <c r="U190" s="55"/>
      <c r="V190" s="55"/>
      <c r="W190" s="55"/>
      <c r="X190" s="55"/>
      <c r="Y190" s="54" t="s">
        <v>67</v>
      </c>
      <c r="Z190" s="55"/>
      <c r="AA190" s="55"/>
      <c r="AB190" s="55"/>
      <c r="AC190" s="54" t="s">
        <v>68</v>
      </c>
      <c r="AD190" s="10"/>
      <c r="AE190" s="10"/>
      <c r="AF190" s="10"/>
      <c r="AG190" s="10"/>
      <c r="AH190" s="55"/>
      <c r="AI190" s="54" t="s">
        <v>69</v>
      </c>
      <c r="AJ190" s="55"/>
      <c r="AK190" s="55"/>
      <c r="AQ190" s="88">
        <f t="shared" si="627"/>
        <v>3.24</v>
      </c>
      <c r="AR190" s="89">
        <f t="shared" si="628"/>
        <v>-17.185141805858166</v>
      </c>
      <c r="AS190" s="90">
        <f t="shared" si="629"/>
        <v>-49.019247677619141</v>
      </c>
      <c r="AT190" s="119"/>
      <c r="AU190" s="119"/>
      <c r="AV190" s="120"/>
      <c r="AW190" s="71">
        <f t="shared" si="630"/>
        <v>-6.6281433063622816E-2</v>
      </c>
    </row>
    <row r="191" spans="2:49" ht="18.600000000000001" customHeight="1" thickBot="1">
      <c r="B191" s="52"/>
      <c r="D191" s="273" t="s">
        <v>70</v>
      </c>
      <c r="E191" s="274"/>
      <c r="F191" s="275" t="s">
        <v>71</v>
      </c>
      <c r="G191" s="276"/>
      <c r="H191" s="263"/>
      <c r="I191" s="273" t="s">
        <v>72</v>
      </c>
      <c r="J191" s="274"/>
      <c r="K191" s="275" t="s">
        <v>73</v>
      </c>
      <c r="L191" s="276"/>
      <c r="M191" s="55"/>
      <c r="N191" s="269" t="s">
        <v>74</v>
      </c>
      <c r="O191" s="270"/>
      <c r="P191" s="271" t="s">
        <v>75</v>
      </c>
      <c r="Q191" s="272"/>
      <c r="R191" s="55"/>
      <c r="S191" s="273" t="s">
        <v>76</v>
      </c>
      <c r="T191" s="274"/>
      <c r="U191" s="275" t="s">
        <v>77</v>
      </c>
      <c r="V191" s="276"/>
      <c r="W191" s="10"/>
      <c r="X191" s="269" t="s">
        <v>78</v>
      </c>
      <c r="Y191" s="270"/>
      <c r="Z191" s="271" t="s">
        <v>79</v>
      </c>
      <c r="AA191" s="272"/>
      <c r="AB191" s="10"/>
      <c r="AC191" s="273" t="s">
        <v>80</v>
      </c>
      <c r="AD191" s="274"/>
      <c r="AE191" s="275" t="s">
        <v>81</v>
      </c>
      <c r="AF191" s="276"/>
      <c r="AG191" s="10"/>
      <c r="AH191" s="269" t="s">
        <v>82</v>
      </c>
      <c r="AI191" s="270"/>
      <c r="AJ191" s="271" t="s">
        <v>83</v>
      </c>
      <c r="AK191" s="272"/>
      <c r="AM191" s="57" t="s">
        <v>10</v>
      </c>
      <c r="AO191" s="109" t="s">
        <v>37</v>
      </c>
      <c r="AP191" s="18"/>
      <c r="AQ191" s="88">
        <f t="shared" si="627"/>
        <v>3.26</v>
      </c>
      <c r="AR191" s="89">
        <f t="shared" si="628"/>
        <v>-17.178480986909996</v>
      </c>
      <c r="AS191" s="90">
        <f t="shared" si="629"/>
        <v>-49.290662578031032</v>
      </c>
      <c r="AT191" s="26"/>
      <c r="AU191" s="119"/>
      <c r="AV191" s="120"/>
      <c r="AW191" s="71">
        <f t="shared" si="630"/>
        <v>-6.6162782144972287E-2</v>
      </c>
    </row>
    <row r="192" spans="2:49" ht="18.600000000000001" customHeight="1" thickTop="1" thickBot="1">
      <c r="B192" s="81">
        <v>0.56000000000000005</v>
      </c>
      <c r="D192" s="59">
        <v>1</v>
      </c>
      <c r="E192" s="60">
        <v>0</v>
      </c>
      <c r="F192" s="61">
        <v>0</v>
      </c>
      <c r="G192" s="62">
        <f t="shared" ref="G192" si="759">$E$8*$B192</f>
        <v>0.37988720000000004</v>
      </c>
      <c r="I192" s="59">
        <v>1</v>
      </c>
      <c r="J192" s="63">
        <v>0</v>
      </c>
      <c r="K192" s="61">
        <v>0</v>
      </c>
      <c r="L192" s="62">
        <v>0</v>
      </c>
      <c r="N192" s="59">
        <f t="shared" ref="N192" si="760">D192*I192+F192*I195-E192*J192-G192*J195</f>
        <v>0.81392129851175654</v>
      </c>
      <c r="O192" s="63">
        <f t="shared" ref="O192" si="761">(D192*J192+E192*I192+F192*J195+G192*I195)</f>
        <v>0</v>
      </c>
      <c r="P192" s="61">
        <f t="shared" ref="P192" si="762">D192*K192+F192*K195-E192*L192-G192*L195</f>
        <v>0</v>
      </c>
      <c r="Q192" s="62">
        <f t="shared" ref="Q192" si="763">(D192*L192+E192*K192+F192*L195+G192*K195)</f>
        <v>0.37988720000000004</v>
      </c>
      <c r="S192" s="59">
        <v>1</v>
      </c>
      <c r="T192" s="60">
        <v>0</v>
      </c>
      <c r="U192" s="61">
        <v>0</v>
      </c>
      <c r="V192" s="62">
        <f t="shared" ref="V192" si="764">$T$8*$B192</f>
        <v>0.37988720000000004</v>
      </c>
      <c r="X192" s="59">
        <f t="shared" ref="X192" si="765">N192*S192+P192*S195-O192*T192-Q192*T195</f>
        <v>0.81392129851175654</v>
      </c>
      <c r="Y192" s="63">
        <f t="shared" ref="Y192" si="766">(N192*T192+O192*S192+P192*T195+Q192*S195)</f>
        <v>0</v>
      </c>
      <c r="Z192" s="61">
        <f t="shared" ref="Z192" si="767">N192*U192+P192*U195-O192*V192-Q192*V195</f>
        <v>0</v>
      </c>
      <c r="AA192" s="62">
        <f t="shared" ref="AA192" si="768">(N192*V192+O192*U192+P192*V195+Q192*U195)</f>
        <v>0.68908548311199547</v>
      </c>
      <c r="AB192" s="10"/>
      <c r="AC192" s="64">
        <v>1</v>
      </c>
      <c r="AD192" s="65">
        <v>0</v>
      </c>
      <c r="AE192" s="23">
        <v>0</v>
      </c>
      <c r="AF192" s="66">
        <v>0</v>
      </c>
      <c r="AH192" s="59">
        <f t="shared" ref="AH192" si="769">X192*AC192+Z192*AC195-Y192*AD192-AA192*AD195</f>
        <v>0.81392129851175654</v>
      </c>
      <c r="AI192" s="63">
        <f t="shared" ref="AI192" si="770">(X192*AD192+Y192*AC192+Z192*AD195+AA192*AC195)</f>
        <v>0.68908548311199547</v>
      </c>
      <c r="AJ192" s="61">
        <f t="shared" ref="AJ192" si="771">X192*AE192+Z192*AE195-Y192*AF192-AA192*AF195</f>
        <v>0</v>
      </c>
      <c r="AK192" s="62">
        <f t="shared" ref="AK192" si="772">(X192*AF192+Y192*AE192+Z192*AF195+AA192*AE195)</f>
        <v>0.68908548311199547</v>
      </c>
      <c r="AM192" s="67">
        <f t="shared" ref="AM192" si="773">20*LOG(((1+$AD$8)/$AD$8)/((AH192+AH195)^2+(AI192+AI195)^2)^0.5)</f>
        <v>-4.2895814165311193E-2</v>
      </c>
      <c r="AO192" s="110">
        <f t="shared" ref="AO192" si="774">((AH192^2+AI192^2)^0.5)/((AH195^2+AI195^2)^0.5)</f>
        <v>1.1226382479025203</v>
      </c>
      <c r="AP192" s="18"/>
      <c r="AQ192" s="88">
        <f t="shared" si="627"/>
        <v>3.28</v>
      </c>
      <c r="AR192" s="89">
        <f t="shared" si="628"/>
        <v>-17.173085264158644</v>
      </c>
      <c r="AS192" s="90">
        <f t="shared" si="629"/>
        <v>-49.558226749432407</v>
      </c>
      <c r="AT192" s="26"/>
      <c r="AU192" s="119"/>
      <c r="AV192" s="120"/>
      <c r="AW192" s="71">
        <f t="shared" si="630"/>
        <v>-6.602553796122819E-2</v>
      </c>
    </row>
    <row r="193" spans="2:49" ht="18.600000000000001" customHeight="1" thickBot="1">
      <c r="D193" s="69"/>
      <c r="G193" s="70"/>
      <c r="I193" s="69"/>
      <c r="L193" s="70"/>
      <c r="N193" s="69"/>
      <c r="Q193" s="70"/>
      <c r="S193" s="69"/>
      <c r="V193" s="70"/>
      <c r="X193" s="69"/>
      <c r="AA193" s="70"/>
      <c r="AC193" s="64"/>
      <c r="AD193" s="23"/>
      <c r="AE193" s="23"/>
      <c r="AF193" s="71"/>
      <c r="AH193" s="69"/>
      <c r="AK193" s="70"/>
      <c r="AO193" s="111"/>
      <c r="AP193" s="18"/>
      <c r="AQ193" s="88">
        <f t="shared" si="627"/>
        <v>3.3</v>
      </c>
      <c r="AR193" s="89">
        <f t="shared" si="628"/>
        <v>-17.168897310836726</v>
      </c>
      <c r="AS193" s="90">
        <f t="shared" si="629"/>
        <v>-49.822028828092357</v>
      </c>
      <c r="AT193" s="26"/>
      <c r="AU193" s="119"/>
      <c r="AV193" s="120"/>
      <c r="AW193" s="71">
        <f t="shared" si="630"/>
        <v>-6.5870694631143825E-2</v>
      </c>
    </row>
    <row r="194" spans="2:49" ht="18.600000000000001" customHeight="1" thickBot="1">
      <c r="D194" s="265" t="s">
        <v>11</v>
      </c>
      <c r="E194" s="266"/>
      <c r="F194" s="267" t="s">
        <v>84</v>
      </c>
      <c r="G194" s="268"/>
      <c r="H194" s="263"/>
      <c r="I194" s="265" t="s">
        <v>85</v>
      </c>
      <c r="J194" s="266"/>
      <c r="K194" s="267" t="s">
        <v>86</v>
      </c>
      <c r="L194" s="268"/>
      <c r="N194" s="269" t="s">
        <v>12</v>
      </c>
      <c r="O194" s="270"/>
      <c r="P194" s="271" t="s">
        <v>13</v>
      </c>
      <c r="Q194" s="272"/>
      <c r="S194" s="265" t="s">
        <v>87</v>
      </c>
      <c r="T194" s="266"/>
      <c r="U194" s="267" t="s">
        <v>88</v>
      </c>
      <c r="V194" s="268"/>
      <c r="W194" s="10"/>
      <c r="X194" s="269" t="s">
        <v>89</v>
      </c>
      <c r="Y194" s="270"/>
      <c r="Z194" s="271" t="s">
        <v>90</v>
      </c>
      <c r="AA194" s="272"/>
      <c r="AB194" s="10"/>
      <c r="AC194" s="265" t="s">
        <v>14</v>
      </c>
      <c r="AD194" s="266"/>
      <c r="AE194" s="267" t="s">
        <v>15</v>
      </c>
      <c r="AF194" s="268"/>
      <c r="AG194" s="10"/>
      <c r="AH194" s="269" t="s">
        <v>91</v>
      </c>
      <c r="AI194" s="270"/>
      <c r="AJ194" s="271" t="s">
        <v>92</v>
      </c>
      <c r="AK194" s="272"/>
      <c r="AM194" s="76" t="s">
        <v>16</v>
      </c>
      <c r="AO194" s="112" t="s">
        <v>38</v>
      </c>
      <c r="AP194" s="18"/>
      <c r="AQ194" s="88">
        <f t="shared" si="627"/>
        <v>3.32</v>
      </c>
      <c r="AR194" s="89">
        <f t="shared" si="628"/>
        <v>-17.165862881473824</v>
      </c>
      <c r="AS194" s="90">
        <f t="shared" si="629"/>
        <v>-50.082154543579641</v>
      </c>
      <c r="AT194" s="26"/>
      <c r="AU194" s="119"/>
      <c r="AV194" s="120"/>
      <c r="AW194" s="71">
        <f t="shared" si="630"/>
        <v>-6.5699205464664234E-2</v>
      </c>
    </row>
    <row r="195" spans="2:49" ht="18.600000000000001" customHeight="1" thickTop="1" thickBot="1">
      <c r="D195" s="59">
        <v>0</v>
      </c>
      <c r="E195" s="63">
        <v>0</v>
      </c>
      <c r="F195" s="61">
        <v>1</v>
      </c>
      <c r="G195" s="62">
        <v>0</v>
      </c>
      <c r="I195" s="59">
        <v>0</v>
      </c>
      <c r="J195" s="63">
        <f t="shared" ref="J195" si="775">IF(0=(1-$J$8*$K$8*$B192^2),10^14,$B192*$K$8/(1-$J$8*$K$8*$B192^2))</f>
        <v>0.48982619442888153</v>
      </c>
      <c r="K195" s="61">
        <v>1</v>
      </c>
      <c r="L195" s="62">
        <v>0</v>
      </c>
      <c r="N195" s="59">
        <f t="shared" ref="N195" si="776">D195*I192+F195*I195-E195*J192-G195*J195</f>
        <v>0</v>
      </c>
      <c r="O195" s="63">
        <f t="shared" ref="O195" si="777">(D195*J192+E195*I192+F195*J195+G195*I195)</f>
        <v>0.48982619442888153</v>
      </c>
      <c r="P195" s="61">
        <f t="shared" ref="P195" si="778">D195*K192+F195*K195-E195*L192-G195*L195</f>
        <v>1</v>
      </c>
      <c r="Q195" s="62">
        <f t="shared" ref="Q195" si="779">(D195*L192+E195*K192+F195*L195+G195*K195)</f>
        <v>0</v>
      </c>
      <c r="S195" s="59">
        <v>0</v>
      </c>
      <c r="T195" s="63">
        <v>0</v>
      </c>
      <c r="U195" s="61">
        <v>1</v>
      </c>
      <c r="V195" s="62">
        <v>0</v>
      </c>
      <c r="X195" s="59">
        <f t="shared" ref="X195" si="780">N195*S192+P195*S195-O195*T192-Q195*T195</f>
        <v>0</v>
      </c>
      <c r="Y195" s="63">
        <f t="shared" ref="Y195" si="781">(N195*T192+O195*S192+P195*T195+Q195*S195)</f>
        <v>0.48982619442888153</v>
      </c>
      <c r="Z195" s="61">
        <f t="shared" ref="Z195" si="782">N195*U192+P195*U195-O195*V192-Q195*V195</f>
        <v>0.81392129851175654</v>
      </c>
      <c r="AA195" s="62">
        <f t="shared" ref="AA195" si="783">(N195*V192+O195*U192+P195*V195+Q195*U195)</f>
        <v>0</v>
      </c>
      <c r="AB195" s="10"/>
      <c r="AC195" s="46">
        <f t="shared" ref="AC195" si="784">1/$AD$8</f>
        <v>1</v>
      </c>
      <c r="AD195" s="77">
        <v>0</v>
      </c>
      <c r="AE195" s="78">
        <v>1</v>
      </c>
      <c r="AF195" s="79">
        <v>0</v>
      </c>
      <c r="AH195" s="59">
        <f t="shared" ref="AH195" si="785">X195*AC192+Z195*AC195-Y195*AD192-AA195*AD195</f>
        <v>0.81392129851175654</v>
      </c>
      <c r="AI195" s="63">
        <f t="shared" ref="AI195" si="786">(X195*AD192+Y195*AC192+Z195*AD195+AA195*AC195)</f>
        <v>0.48982619442888153</v>
      </c>
      <c r="AJ195" s="61">
        <f t="shared" ref="AJ195" si="787">X195*AE192+Z195*AE195-Y195*AF192-AA195*AF195</f>
        <v>0.81392129851175654</v>
      </c>
      <c r="AK195" s="62">
        <f t="shared" ref="AK195" si="788">(X195*AF192+Y195*AE192+Z195*AF195+AA195*AE195)</f>
        <v>0</v>
      </c>
      <c r="AM195" s="80">
        <f t="shared" ref="AM195" si="789">(180/PI())*ATAN(-1*(AI192+AI195)/(AH192+AH195))</f>
        <v>-35.912704014625369</v>
      </c>
      <c r="AO195" s="113">
        <f t="shared" ref="AO195" si="790">20*LOG(((1-(10^(AM192/20)^2)*(1-((1-AO192)/(1+AO192))^2))^0.5))</f>
        <v>-18.816094908807553</v>
      </c>
      <c r="AP195" s="18"/>
      <c r="AQ195" s="88">
        <f t="shared" si="627"/>
        <v>3.34</v>
      </c>
      <c r="AR195" s="89">
        <f t="shared" si="628"/>
        <v>-17.163930609596278</v>
      </c>
      <c r="AS195" s="90">
        <f t="shared" si="629"/>
        <v>-50.33868684284554</v>
      </c>
      <c r="AT195" s="26"/>
      <c r="AU195" s="119"/>
      <c r="AV195" s="120"/>
      <c r="AW195" s="71">
        <f t="shared" si="630"/>
        <v>-6.551198427141236E-2</v>
      </c>
    </row>
    <row r="196" spans="2:49" ht="18.600000000000001" customHeight="1">
      <c r="AQ196" s="88">
        <f t="shared" si="627"/>
        <v>3.36</v>
      </c>
      <c r="AR196" s="89">
        <f t="shared" si="628"/>
        <v>-17.163051821279904</v>
      </c>
      <c r="AS196" s="90">
        <f t="shared" si="629"/>
        <v>-50.591706007855798</v>
      </c>
      <c r="AT196" s="119"/>
      <c r="AU196" s="119"/>
      <c r="AV196" s="120"/>
      <c r="AW196" s="71">
        <f t="shared" si="630"/>
        <v>-6.5309906665506526E-2</v>
      </c>
    </row>
    <row r="197" spans="2:49" ht="18.600000000000001" customHeight="1" thickBot="1">
      <c r="D197" s="10" t="s">
        <v>63</v>
      </c>
      <c r="E197" s="10"/>
      <c r="F197" s="10"/>
      <c r="G197" s="10"/>
      <c r="H197" s="10"/>
      <c r="I197" s="10" t="s">
        <v>64</v>
      </c>
      <c r="J197" s="10"/>
      <c r="K197" s="10"/>
      <c r="L197" s="10"/>
      <c r="M197" s="55"/>
      <c r="N197" s="55"/>
      <c r="O197" s="54" t="s">
        <v>65</v>
      </c>
      <c r="P197" s="55"/>
      <c r="Q197" s="55"/>
      <c r="R197" s="55"/>
      <c r="S197" s="10"/>
      <c r="T197" s="10" t="s">
        <v>66</v>
      </c>
      <c r="U197" s="55"/>
      <c r="V197" s="55"/>
      <c r="W197" s="55"/>
      <c r="X197" s="55"/>
      <c r="Y197" s="54" t="s">
        <v>67</v>
      </c>
      <c r="Z197" s="55"/>
      <c r="AA197" s="55"/>
      <c r="AB197" s="55"/>
      <c r="AC197" s="54" t="s">
        <v>68</v>
      </c>
      <c r="AD197" s="10"/>
      <c r="AE197" s="10"/>
      <c r="AF197" s="10"/>
      <c r="AG197" s="10"/>
      <c r="AH197" s="55"/>
      <c r="AI197" s="54" t="s">
        <v>69</v>
      </c>
      <c r="AJ197" s="55"/>
      <c r="AK197" s="55"/>
      <c r="AQ197" s="88">
        <f t="shared" si="627"/>
        <v>3.38</v>
      </c>
      <c r="AR197" s="89">
        <f t="shared" si="628"/>
        <v>-17.163180363109337</v>
      </c>
      <c r="AS197" s="90">
        <f t="shared" si="629"/>
        <v>-50.841289767161427</v>
      </c>
      <c r="AT197" s="119"/>
      <c r="AU197" s="119"/>
      <c r="AV197" s="120"/>
      <c r="AW197" s="71">
        <f t="shared" si="630"/>
        <v>-6.5093811360913315E-2</v>
      </c>
    </row>
    <row r="198" spans="2:49" ht="18.600000000000001" customHeight="1" thickBot="1">
      <c r="B198" s="52"/>
      <c r="D198" s="273" t="s">
        <v>70</v>
      </c>
      <c r="E198" s="274"/>
      <c r="F198" s="275" t="s">
        <v>71</v>
      </c>
      <c r="G198" s="276"/>
      <c r="H198" s="263"/>
      <c r="I198" s="273" t="s">
        <v>72</v>
      </c>
      <c r="J198" s="274"/>
      <c r="K198" s="275" t="s">
        <v>73</v>
      </c>
      <c r="L198" s="276"/>
      <c r="M198" s="55"/>
      <c r="N198" s="269" t="s">
        <v>74</v>
      </c>
      <c r="O198" s="270"/>
      <c r="P198" s="271" t="s">
        <v>75</v>
      </c>
      <c r="Q198" s="272"/>
      <c r="R198" s="55"/>
      <c r="S198" s="273" t="s">
        <v>76</v>
      </c>
      <c r="T198" s="274"/>
      <c r="U198" s="275" t="s">
        <v>77</v>
      </c>
      <c r="V198" s="276"/>
      <c r="W198" s="10"/>
      <c r="X198" s="269" t="s">
        <v>78</v>
      </c>
      <c r="Y198" s="270"/>
      <c r="Z198" s="271" t="s">
        <v>79</v>
      </c>
      <c r="AA198" s="272"/>
      <c r="AB198" s="10"/>
      <c r="AC198" s="273" t="s">
        <v>80</v>
      </c>
      <c r="AD198" s="274"/>
      <c r="AE198" s="275" t="s">
        <v>81</v>
      </c>
      <c r="AF198" s="276"/>
      <c r="AG198" s="10"/>
      <c r="AH198" s="269" t="s">
        <v>82</v>
      </c>
      <c r="AI198" s="270"/>
      <c r="AJ198" s="271" t="s">
        <v>83</v>
      </c>
      <c r="AK198" s="272"/>
      <c r="AM198" s="57" t="s">
        <v>10</v>
      </c>
      <c r="AO198" s="109" t="s">
        <v>37</v>
      </c>
      <c r="AP198" s="18"/>
      <c r="AQ198" s="88">
        <f t="shared" si="627"/>
        <v>3.4</v>
      </c>
      <c r="AR198" s="89">
        <f t="shared" si="628"/>
        <v>-17.164272443248329</v>
      </c>
      <c r="AS198" s="90">
        <f t="shared" si="629"/>
        <v>-51.087513401771517</v>
      </c>
      <c r="AT198" s="26"/>
      <c r="AU198" s="119"/>
      <c r="AV198" s="120"/>
      <c r="AW198" s="71">
        <f t="shared" si="630"/>
        <v>-6.4864501452420328E-2</v>
      </c>
    </row>
    <row r="199" spans="2:49" ht="18.600000000000001" customHeight="1" thickTop="1" thickBot="1">
      <c r="B199" s="81">
        <v>0.57999999999999996</v>
      </c>
      <c r="D199" s="59">
        <v>1</v>
      </c>
      <c r="E199" s="60">
        <v>0</v>
      </c>
      <c r="F199" s="61">
        <v>0</v>
      </c>
      <c r="G199" s="62">
        <f t="shared" ref="G199" si="791">$E$8*$B199</f>
        <v>0.39345459999999999</v>
      </c>
      <c r="I199" s="59">
        <v>1</v>
      </c>
      <c r="J199" s="63">
        <v>0</v>
      </c>
      <c r="K199" s="61">
        <v>0</v>
      </c>
      <c r="L199" s="62">
        <v>0</v>
      </c>
      <c r="N199" s="59">
        <f t="shared" ref="N199" si="792">D199*I199+F199*I202-E199*J199-G199*J202</f>
        <v>0.7991948692159796</v>
      </c>
      <c r="O199" s="63">
        <f t="shared" ref="O199" si="793">(D199*J199+E199*I199+F199*J202+G199*I202)</f>
        <v>0</v>
      </c>
      <c r="P199" s="61">
        <f t="shared" ref="P199" si="794">D199*K199+F199*K202-E199*L199-G199*L202</f>
        <v>0</v>
      </c>
      <c r="Q199" s="62">
        <f t="shared" ref="Q199" si="795">(D199*L199+E199*K199+F199*L202+G199*K202)</f>
        <v>0.39345459999999999</v>
      </c>
      <c r="S199" s="59">
        <v>1</v>
      </c>
      <c r="T199" s="60">
        <v>0</v>
      </c>
      <c r="U199" s="61">
        <v>0</v>
      </c>
      <c r="V199" s="62">
        <f t="shared" ref="V199" si="796">$T$8*$B199</f>
        <v>0.39345459999999999</v>
      </c>
      <c r="X199" s="59">
        <f t="shared" ref="X199" si="797">N199*S199+P199*S202-O199*T199-Q199*T202</f>
        <v>0.7991948692159796</v>
      </c>
      <c r="Y199" s="63">
        <f t="shared" ref="Y199" si="798">(N199*T199+O199*S199+P199*T202+Q199*S202)</f>
        <v>0</v>
      </c>
      <c r="Z199" s="61">
        <f t="shared" ref="Z199" si="799">N199*U199+P199*U202-O199*V199-Q199*V202</f>
        <v>0</v>
      </c>
      <c r="AA199" s="62">
        <f t="shared" ref="AA199" si="800">(N199*V199+O199*U199+P199*V202+Q199*U202)</f>
        <v>0.70790149758942555</v>
      </c>
      <c r="AB199" s="10"/>
      <c r="AC199" s="64">
        <v>1</v>
      </c>
      <c r="AD199" s="65">
        <v>0</v>
      </c>
      <c r="AE199" s="23">
        <v>0</v>
      </c>
      <c r="AF199" s="66">
        <v>0</v>
      </c>
      <c r="AH199" s="59">
        <f t="shared" ref="AH199" si="801">X199*AC199+Z199*AC202-Y199*AD199-AA199*AD202</f>
        <v>0.7991948692159796</v>
      </c>
      <c r="AI199" s="63">
        <f t="shared" ref="AI199" si="802">(X199*AD199+Y199*AC199+Z199*AD202+AA199*AC202)</f>
        <v>0.70790149758942555</v>
      </c>
      <c r="AJ199" s="61">
        <f t="shared" ref="AJ199" si="803">X199*AE199+Z199*AE202-Y199*AF199-AA199*AF202</f>
        <v>0</v>
      </c>
      <c r="AK199" s="62">
        <f t="shared" ref="AK199" si="804">(X199*AF199+Y199*AE199+Z199*AF202+AA199*AE202)</f>
        <v>0.70790149758942555</v>
      </c>
      <c r="AM199" s="67">
        <f t="shared" ref="AM199" si="805">20*LOG(((1+$AD$8)/$AD$8)/((AH199+AH202)^2+(AI199+AI202)^2)^0.5)</f>
        <v>-4.2161193682392246E-2</v>
      </c>
      <c r="AO199" s="110">
        <f t="shared" ref="AO199" si="806">((AH199^2+AI199^2)^0.5)/((AH202^2+AI202^2)^0.5)</f>
        <v>1.1258928931652219</v>
      </c>
      <c r="AP199" s="18"/>
      <c r="AQ199" s="88">
        <f t="shared" si="627"/>
        <v>3.42</v>
      </c>
      <c r="AR199" s="89">
        <f t="shared" si="628"/>
        <v>-17.166286484458077</v>
      </c>
      <c r="AS199" s="90">
        <f t="shared" si="629"/>
        <v>-51.330449845666479</v>
      </c>
      <c r="AT199" s="26"/>
      <c r="AU199" s="119"/>
      <c r="AV199" s="120"/>
      <c r="AW199" s="71">
        <f t="shared" si="630"/>
        <v>-6.4622745678151405E-2</v>
      </c>
    </row>
    <row r="200" spans="2:49" ht="18.600000000000001" customHeight="1" thickBot="1">
      <c r="D200" s="69"/>
      <c r="G200" s="70"/>
      <c r="I200" s="69"/>
      <c r="L200" s="70"/>
      <c r="N200" s="69"/>
      <c r="Q200" s="70"/>
      <c r="S200" s="69"/>
      <c r="V200" s="70"/>
      <c r="X200" s="69"/>
      <c r="AA200" s="70"/>
      <c r="AC200" s="64"/>
      <c r="AD200" s="23"/>
      <c r="AE200" s="23"/>
      <c r="AF200" s="71"/>
      <c r="AH200" s="69"/>
      <c r="AK200" s="70"/>
      <c r="AO200" s="111"/>
      <c r="AP200" s="18"/>
      <c r="AQ200" s="88">
        <f t="shared" si="627"/>
        <v>3.44</v>
      </c>
      <c r="AR200" s="89">
        <f t="shared" si="628"/>
        <v>-17.169182988018289</v>
      </c>
      <c r="AS200" s="90">
        <f t="shared" si="629"/>
        <v>-51.570169781268</v>
      </c>
      <c r="AT200" s="26"/>
      <c r="AU200" s="119"/>
      <c r="AV200" s="120"/>
      <c r="AW200" s="71">
        <f t="shared" si="630"/>
        <v>-6.4369279660274503E-2</v>
      </c>
    </row>
    <row r="201" spans="2:49" ht="18.600000000000001" customHeight="1" thickBot="1">
      <c r="D201" s="265" t="s">
        <v>11</v>
      </c>
      <c r="E201" s="266"/>
      <c r="F201" s="267" t="s">
        <v>84</v>
      </c>
      <c r="G201" s="268"/>
      <c r="H201" s="263"/>
      <c r="I201" s="265" t="s">
        <v>85</v>
      </c>
      <c r="J201" s="266"/>
      <c r="K201" s="267" t="s">
        <v>86</v>
      </c>
      <c r="L201" s="268"/>
      <c r="N201" s="269" t="s">
        <v>12</v>
      </c>
      <c r="O201" s="270"/>
      <c r="P201" s="271" t="s">
        <v>13</v>
      </c>
      <c r="Q201" s="272"/>
      <c r="S201" s="265" t="s">
        <v>87</v>
      </c>
      <c r="T201" s="266"/>
      <c r="U201" s="267" t="s">
        <v>88</v>
      </c>
      <c r="V201" s="268"/>
      <c r="W201" s="10"/>
      <c r="X201" s="269" t="s">
        <v>89</v>
      </c>
      <c r="Y201" s="270"/>
      <c r="Z201" s="271" t="s">
        <v>90</v>
      </c>
      <c r="AA201" s="272"/>
      <c r="AB201" s="10"/>
      <c r="AC201" s="265" t="s">
        <v>14</v>
      </c>
      <c r="AD201" s="266"/>
      <c r="AE201" s="267" t="s">
        <v>15</v>
      </c>
      <c r="AF201" s="268"/>
      <c r="AG201" s="10"/>
      <c r="AH201" s="269" t="s">
        <v>91</v>
      </c>
      <c r="AI201" s="270"/>
      <c r="AJ201" s="271" t="s">
        <v>92</v>
      </c>
      <c r="AK201" s="272"/>
      <c r="AM201" s="76" t="s">
        <v>16</v>
      </c>
      <c r="AO201" s="112" t="s">
        <v>38</v>
      </c>
      <c r="AP201" s="18"/>
      <c r="AQ201" s="88">
        <f t="shared" si="627"/>
        <v>3.46</v>
      </c>
      <c r="AR201" s="89">
        <f t="shared" si="628"/>
        <v>-17.172924407610061</v>
      </c>
      <c r="AS201" s="90">
        <f t="shared" si="629"/>
        <v>-51.806741730160518</v>
      </c>
      <c r="AT201" s="26"/>
      <c r="AU201" s="119"/>
      <c r="AV201" s="120"/>
      <c r="AW201" s="71">
        <f t="shared" si="630"/>
        <v>-6.4104807121115034E-2</v>
      </c>
    </row>
    <row r="202" spans="2:49" ht="18.600000000000001" customHeight="1" thickTop="1" thickBot="1">
      <c r="D202" s="59">
        <v>0</v>
      </c>
      <c r="E202" s="63">
        <v>0</v>
      </c>
      <c r="F202" s="61">
        <v>1</v>
      </c>
      <c r="G202" s="62">
        <v>0</v>
      </c>
      <c r="I202" s="59">
        <v>0</v>
      </c>
      <c r="J202" s="63">
        <f t="shared" ref="J202" si="807">IF(0=(1-$J$8*$K$8*$B199^2),10^14,$B199*$K$8/(1-$J$8*$K$8*$B199^2))</f>
        <v>0.5103641710734107</v>
      </c>
      <c r="K202" s="61">
        <v>1</v>
      </c>
      <c r="L202" s="62">
        <v>0</v>
      </c>
      <c r="N202" s="59">
        <f t="shared" ref="N202" si="808">D202*I199+F202*I202-E202*J199-G202*J202</f>
        <v>0</v>
      </c>
      <c r="O202" s="63">
        <f t="shared" ref="O202" si="809">(D202*J199+E202*I199+F202*J202+G202*I202)</f>
        <v>0.5103641710734107</v>
      </c>
      <c r="P202" s="61">
        <f t="shared" ref="P202" si="810">D202*K199+F202*K202-E202*L199-G202*L202</f>
        <v>1</v>
      </c>
      <c r="Q202" s="62">
        <f t="shared" ref="Q202" si="811">(D202*L199+E202*K199+F202*L202+G202*K202)</f>
        <v>0</v>
      </c>
      <c r="S202" s="59">
        <v>0</v>
      </c>
      <c r="T202" s="63">
        <v>0</v>
      </c>
      <c r="U202" s="61">
        <v>1</v>
      </c>
      <c r="V202" s="62">
        <v>0</v>
      </c>
      <c r="X202" s="59">
        <f t="shared" ref="X202" si="812">N202*S199+P202*S202-O202*T199-Q202*T202</f>
        <v>0</v>
      </c>
      <c r="Y202" s="63">
        <f t="shared" ref="Y202" si="813">(N202*T199+O202*S199+P202*T202+Q202*S202)</f>
        <v>0.5103641710734107</v>
      </c>
      <c r="Z202" s="61">
        <f t="shared" ref="Z202" si="814">N202*U199+P202*U202-O202*V199-Q202*V202</f>
        <v>0.7991948692159796</v>
      </c>
      <c r="AA202" s="62">
        <f t="shared" ref="AA202" si="815">(N202*V199+O202*U199+P202*V202+Q202*U202)</f>
        <v>0</v>
      </c>
      <c r="AB202" s="10"/>
      <c r="AC202" s="46">
        <f t="shared" ref="AC202" si="816">1/$AD$8</f>
        <v>1</v>
      </c>
      <c r="AD202" s="77">
        <v>0</v>
      </c>
      <c r="AE202" s="78">
        <v>1</v>
      </c>
      <c r="AF202" s="79">
        <v>0</v>
      </c>
      <c r="AH202" s="59">
        <f t="shared" ref="AH202" si="817">X202*AC199+Z202*AC202-Y202*AD199-AA202*AD202</f>
        <v>0.7991948692159796</v>
      </c>
      <c r="AI202" s="63">
        <f t="shared" ref="AI202" si="818">(X202*AD199+Y202*AC199+Z202*AD202+AA202*AC202)</f>
        <v>0.5103641710734107</v>
      </c>
      <c r="AJ202" s="61">
        <f t="shared" ref="AJ202" si="819">X202*AE199+Z202*AE202-Y202*AF199-AA202*AF202</f>
        <v>0.7991948692159796</v>
      </c>
      <c r="AK202" s="62">
        <f t="shared" ref="AK202" si="820">(X202*AF199+Y202*AE199+Z202*AF202+AA202*AE202)</f>
        <v>0</v>
      </c>
      <c r="AM202" s="80">
        <f t="shared" ref="AM202" si="821">(180/PI())*ATAN(-1*(AI199+AI202)/(AH199+AH202))</f>
        <v>-37.314037672195589</v>
      </c>
      <c r="AO202" s="113">
        <f t="shared" ref="AO202" si="822">20*LOG(((1-(10^(AM199/20)^2)*(1-((1-AO199)/(1+AO199))^2))^0.5))</f>
        <v>-18.816032036745526</v>
      </c>
      <c r="AP202" s="18"/>
      <c r="AQ202" s="88">
        <f t="shared" si="627"/>
        <v>3.48</v>
      </c>
      <c r="AR202" s="89">
        <f t="shared" si="628"/>
        <v>-17.177475032311985</v>
      </c>
      <c r="AS202" s="90">
        <f t="shared" si="629"/>
        <v>-52.040232139339842</v>
      </c>
      <c r="AT202" s="26"/>
      <c r="AU202" s="119"/>
      <c r="AV202" s="120"/>
      <c r="AW202" s="71">
        <f t="shared" si="630"/>
        <v>-6.383000107247809E-2</v>
      </c>
    </row>
    <row r="203" spans="2:49" ht="18.600000000000001" customHeight="1">
      <c r="AQ203" s="88">
        <f t="shared" si="627"/>
        <v>3.5</v>
      </c>
      <c r="AR203" s="89">
        <f t="shared" si="628"/>
        <v>-17.182800877943613</v>
      </c>
      <c r="AS203" s="90">
        <f t="shared" si="629"/>
        <v>-52.270705463246223</v>
      </c>
      <c r="AT203" s="119"/>
      <c r="AU203" s="119"/>
      <c r="AV203" s="120"/>
      <c r="AW203" s="71">
        <f t="shared" si="630"/>
        <v>-6.3545504976421308E-2</v>
      </c>
    </row>
    <row r="204" spans="2:49" ht="18.600000000000001" customHeight="1" thickBot="1">
      <c r="D204" s="10" t="s">
        <v>63</v>
      </c>
      <c r="E204" s="10"/>
      <c r="F204" s="10"/>
      <c r="G204" s="10"/>
      <c r="H204" s="10"/>
      <c r="I204" s="10" t="s">
        <v>64</v>
      </c>
      <c r="J204" s="10"/>
      <c r="K204" s="10"/>
      <c r="L204" s="10"/>
      <c r="M204" s="55"/>
      <c r="N204" s="55"/>
      <c r="O204" s="54" t="s">
        <v>65</v>
      </c>
      <c r="P204" s="55"/>
      <c r="Q204" s="55"/>
      <c r="R204" s="55"/>
      <c r="S204" s="10"/>
      <c r="T204" s="10" t="s">
        <v>66</v>
      </c>
      <c r="U204" s="55"/>
      <c r="V204" s="55"/>
      <c r="W204" s="55"/>
      <c r="X204" s="55"/>
      <c r="Y204" s="54" t="s">
        <v>67</v>
      </c>
      <c r="Z204" s="55"/>
      <c r="AA204" s="55"/>
      <c r="AB204" s="55"/>
      <c r="AC204" s="54" t="s">
        <v>68</v>
      </c>
      <c r="AD204" s="10"/>
      <c r="AE204" s="10"/>
      <c r="AF204" s="10"/>
      <c r="AG204" s="10"/>
      <c r="AH204" s="55"/>
      <c r="AI204" s="54" t="s">
        <v>69</v>
      </c>
      <c r="AJ204" s="55"/>
      <c r="AK204" s="55"/>
      <c r="AQ204" s="88">
        <f t="shared" si="627"/>
        <v>3.52</v>
      </c>
      <c r="AR204" s="89">
        <f t="shared" si="628"/>
        <v>-17.188869586063561</v>
      </c>
      <c r="AS204" s="90">
        <f t="shared" si="629"/>
        <v>-52.498224241823031</v>
      </c>
      <c r="AT204" s="119"/>
      <c r="AU204" s="119"/>
      <c r="AV204" s="120"/>
      <c r="AW204" s="71">
        <f t="shared" si="630"/>
        <v>-6.3251933876125044E-2</v>
      </c>
    </row>
    <row r="205" spans="2:49" ht="18.600000000000001" customHeight="1" thickBot="1">
      <c r="B205" s="52"/>
      <c r="D205" s="273" t="s">
        <v>70</v>
      </c>
      <c r="E205" s="274"/>
      <c r="F205" s="275" t="s">
        <v>71</v>
      </c>
      <c r="G205" s="276"/>
      <c r="H205" s="263"/>
      <c r="I205" s="273" t="s">
        <v>72</v>
      </c>
      <c r="J205" s="274"/>
      <c r="K205" s="275" t="s">
        <v>73</v>
      </c>
      <c r="L205" s="276"/>
      <c r="M205" s="55"/>
      <c r="N205" s="269" t="s">
        <v>74</v>
      </c>
      <c r="O205" s="270"/>
      <c r="P205" s="271" t="s">
        <v>75</v>
      </c>
      <c r="Q205" s="272"/>
      <c r="R205" s="55"/>
      <c r="S205" s="273" t="s">
        <v>76</v>
      </c>
      <c r="T205" s="274"/>
      <c r="U205" s="275" t="s">
        <v>77</v>
      </c>
      <c r="V205" s="276"/>
      <c r="W205" s="10"/>
      <c r="X205" s="269" t="s">
        <v>78</v>
      </c>
      <c r="Y205" s="270"/>
      <c r="Z205" s="271" t="s">
        <v>79</v>
      </c>
      <c r="AA205" s="272"/>
      <c r="AB205" s="10"/>
      <c r="AC205" s="273" t="s">
        <v>80</v>
      </c>
      <c r="AD205" s="274"/>
      <c r="AE205" s="275" t="s">
        <v>81</v>
      </c>
      <c r="AF205" s="276"/>
      <c r="AG205" s="10"/>
      <c r="AH205" s="269" t="s">
        <v>82</v>
      </c>
      <c r="AI205" s="270"/>
      <c r="AJ205" s="271" t="s">
        <v>83</v>
      </c>
      <c r="AK205" s="272"/>
      <c r="AM205" s="57" t="s">
        <v>10</v>
      </c>
      <c r="AO205" s="109" t="s">
        <v>37</v>
      </c>
      <c r="AP205" s="18"/>
      <c r="AQ205" s="88">
        <f t="shared" si="627"/>
        <v>3.54</v>
      </c>
      <c r="AR205" s="89">
        <f t="shared" si="628"/>
        <v>-17.195650329995161</v>
      </c>
      <c r="AS205" s="90">
        <f t="shared" si="629"/>
        <v>-52.722849174825754</v>
      </c>
      <c r="AT205" s="26"/>
      <c r="AU205" s="119"/>
      <c r="AV205" s="120"/>
      <c r="AW205" s="71">
        <f t="shared" si="630"/>
        <v>-6.2949875495866933E-2</v>
      </c>
    </row>
    <row r="206" spans="2:49" ht="18.600000000000001" customHeight="1" thickTop="1" thickBot="1">
      <c r="B206" s="81">
        <v>0.6</v>
      </c>
      <c r="D206" s="59">
        <v>1</v>
      </c>
      <c r="E206" s="60">
        <v>0</v>
      </c>
      <c r="F206" s="61">
        <v>0</v>
      </c>
      <c r="G206" s="62">
        <f t="shared" ref="G206" si="823">$E$8*$B206</f>
        <v>0.40702199999999999</v>
      </c>
      <c r="I206" s="59">
        <v>1</v>
      </c>
      <c r="J206" s="63">
        <v>0</v>
      </c>
      <c r="K206" s="61">
        <v>0</v>
      </c>
      <c r="L206" s="62">
        <v>0</v>
      </c>
      <c r="N206" s="59">
        <f t="shared" ref="N206" si="824">D206*I206+F206*I209-E206*J206-G206*J209</f>
        <v>0.78376441674735764</v>
      </c>
      <c r="O206" s="63">
        <f t="shared" ref="O206" si="825">(D206*J206+E206*I206+F206*J209+G206*I209)</f>
        <v>0</v>
      </c>
      <c r="P206" s="61">
        <f t="shared" ref="P206" si="826">D206*K206+F206*K209-E206*L206-G206*L209</f>
        <v>0</v>
      </c>
      <c r="Q206" s="62">
        <f t="shared" ref="Q206" si="827">(D206*L206+E206*K206+F206*L209+G206*K209)</f>
        <v>0.40702199999999999</v>
      </c>
      <c r="S206" s="59">
        <v>1</v>
      </c>
      <c r="T206" s="60">
        <v>0</v>
      </c>
      <c r="U206" s="61">
        <v>0</v>
      </c>
      <c r="V206" s="62">
        <f t="shared" ref="V206" si="828">$T$8*$B206</f>
        <v>0.40702199999999999</v>
      </c>
      <c r="X206" s="59">
        <f t="shared" ref="X206" si="829">N206*S206+P206*S209-O206*T206-Q206*T209</f>
        <v>0.78376441674735764</v>
      </c>
      <c r="Y206" s="63">
        <f t="shared" ref="Y206" si="830">(N206*T206+O206*S206+P206*T209+Q206*S209)</f>
        <v>0</v>
      </c>
      <c r="Z206" s="61">
        <f t="shared" ref="Z206" si="831">N206*U206+P206*U209-O206*V206-Q206*V209</f>
        <v>0</v>
      </c>
      <c r="AA206" s="62">
        <f t="shared" ref="AA206" si="832">(N206*V206+O206*U206+P206*V209+Q206*U209)</f>
        <v>0.72603136043334304</v>
      </c>
      <c r="AB206" s="10"/>
      <c r="AC206" s="64">
        <v>1</v>
      </c>
      <c r="AD206" s="65">
        <v>0</v>
      </c>
      <c r="AE206" s="23">
        <v>0</v>
      </c>
      <c r="AF206" s="66">
        <v>0</v>
      </c>
      <c r="AH206" s="59">
        <f t="shared" ref="AH206" si="833">X206*AC206+Z206*AC209-Y206*AD206-AA206*AD209</f>
        <v>0.78376441674735764</v>
      </c>
      <c r="AI206" s="63">
        <f t="shared" ref="AI206" si="834">(X206*AD206+Y206*AC206+Z206*AD209+AA206*AC209)</f>
        <v>0.72603136043334304</v>
      </c>
      <c r="AJ206" s="61">
        <f t="shared" ref="AJ206" si="835">X206*AE206+Z206*AE209-Y206*AF206-AA206*AF209</f>
        <v>0</v>
      </c>
      <c r="AK206" s="62">
        <f t="shared" ref="AK206" si="836">(X206*AF206+Y206*AE206+Z206*AF209+AA206*AE209)</f>
        <v>0.72603136043334304</v>
      </c>
      <c r="AM206" s="67">
        <f t="shared" ref="AM206" si="837">20*LOG(((1+$AD$8)/$AD$8)/((AH206+AH209)^2+(AI206+AI209)^2)^0.5)</f>
        <v>-4.099316595537017E-2</v>
      </c>
      <c r="AO206" s="110">
        <f t="shared" ref="AO206" si="838">((AH206^2+AI206^2)^0.5)/((AH209^2+AI209^2)^0.5)</f>
        <v>1.1283371573860221</v>
      </c>
      <c r="AP206" s="18"/>
      <c r="AQ206" s="88">
        <f t="shared" si="627"/>
        <v>3.56</v>
      </c>
      <c r="AR206" s="89">
        <f t="shared" si="628"/>
        <v>-17.203113727311099</v>
      </c>
      <c r="AS206" s="90">
        <f t="shared" si="629"/>
        <v>-52.944639192592327</v>
      </c>
      <c r="AT206" s="26"/>
      <c r="AU206" s="119"/>
      <c r="AV206" s="120"/>
      <c r="AW206" s="71">
        <f t="shared" si="630"/>
        <v>-6.2639891309387866E-2</v>
      </c>
    </row>
    <row r="207" spans="2:49" ht="18.600000000000001" customHeight="1" thickBot="1">
      <c r="D207" s="69"/>
      <c r="G207" s="70"/>
      <c r="I207" s="69"/>
      <c r="L207" s="70"/>
      <c r="N207" s="69"/>
      <c r="Q207" s="70"/>
      <c r="S207" s="69"/>
      <c r="V207" s="70"/>
      <c r="X207" s="69"/>
      <c r="AA207" s="70"/>
      <c r="AC207" s="64"/>
      <c r="AD207" s="23"/>
      <c r="AE207" s="23"/>
      <c r="AF207" s="71"/>
      <c r="AH207" s="69"/>
      <c r="AK207" s="70"/>
      <c r="AO207" s="111"/>
      <c r="AP207" s="18"/>
      <c r="AQ207" s="88">
        <f t="shared" si="627"/>
        <v>3.58</v>
      </c>
      <c r="AR207" s="89">
        <f t="shared" si="628"/>
        <v>-17.211231758260954</v>
      </c>
      <c r="AS207" s="90">
        <f t="shared" si="629"/>
        <v>-53.163651523472289</v>
      </c>
      <c r="AT207" s="26"/>
      <c r="AU207" s="119"/>
      <c r="AV207" s="120"/>
      <c r="AW207" s="71">
        <f t="shared" si="630"/>
        <v>-6.2322517576235026E-2</v>
      </c>
    </row>
    <row r="208" spans="2:49" ht="18.600000000000001" customHeight="1" thickBot="1">
      <c r="D208" s="265" t="s">
        <v>11</v>
      </c>
      <c r="E208" s="266"/>
      <c r="F208" s="267" t="s">
        <v>84</v>
      </c>
      <c r="G208" s="268"/>
      <c r="H208" s="263"/>
      <c r="I208" s="265" t="s">
        <v>85</v>
      </c>
      <c r="J208" s="266"/>
      <c r="K208" s="267" t="s">
        <v>86</v>
      </c>
      <c r="L208" s="268"/>
      <c r="N208" s="269" t="s">
        <v>12</v>
      </c>
      <c r="O208" s="270"/>
      <c r="P208" s="271" t="s">
        <v>13</v>
      </c>
      <c r="Q208" s="272"/>
      <c r="S208" s="265" t="s">
        <v>87</v>
      </c>
      <c r="T208" s="266"/>
      <c r="U208" s="267" t="s">
        <v>88</v>
      </c>
      <c r="V208" s="268"/>
      <c r="W208" s="10"/>
      <c r="X208" s="269" t="s">
        <v>89</v>
      </c>
      <c r="Y208" s="270"/>
      <c r="Z208" s="271" t="s">
        <v>90</v>
      </c>
      <c r="AA208" s="272"/>
      <c r="AB208" s="10"/>
      <c r="AC208" s="265" t="s">
        <v>14</v>
      </c>
      <c r="AD208" s="266"/>
      <c r="AE208" s="267" t="s">
        <v>15</v>
      </c>
      <c r="AF208" s="268"/>
      <c r="AG208" s="10"/>
      <c r="AH208" s="269" t="s">
        <v>91</v>
      </c>
      <c r="AI208" s="270"/>
      <c r="AJ208" s="271" t="s">
        <v>92</v>
      </c>
      <c r="AK208" s="272"/>
      <c r="AM208" s="76" t="s">
        <v>16</v>
      </c>
      <c r="AO208" s="112" t="s">
        <v>38</v>
      </c>
      <c r="AP208" s="18"/>
      <c r="AQ208" s="88">
        <f t="shared" si="627"/>
        <v>3.6</v>
      </c>
      <c r="AR208" s="89">
        <f t="shared" si="628"/>
        <v>-17.219977689672554</v>
      </c>
      <c r="AS208" s="90">
        <f t="shared" si="629"/>
        <v>-53.37994175809937</v>
      </c>
      <c r="AT208" s="26"/>
      <c r="AU208" s="119"/>
      <c r="AV208" s="120"/>
      <c r="AW208" s="71">
        <f t="shared" si="630"/>
        <v>-6.1998266345831166E-2</v>
      </c>
    </row>
    <row r="209" spans="2:49" ht="18.600000000000001" customHeight="1" thickTop="1" thickBot="1">
      <c r="D209" s="59">
        <v>0</v>
      </c>
      <c r="E209" s="63">
        <v>0</v>
      </c>
      <c r="F209" s="61">
        <v>1</v>
      </c>
      <c r="G209" s="62">
        <v>0</v>
      </c>
      <c r="I209" s="59">
        <v>0</v>
      </c>
      <c r="J209" s="63">
        <f t="shared" ref="J209" si="839">IF(0=(1-$J$8*$K$8*$B206^2),10^14,$B206*$K$8/(1-$J$8*$K$8*$B206^2))</f>
        <v>0.53126264244351018</v>
      </c>
      <c r="K209" s="61">
        <v>1</v>
      </c>
      <c r="L209" s="62">
        <v>0</v>
      </c>
      <c r="N209" s="59">
        <f t="shared" ref="N209" si="840">D209*I206+F209*I209-E209*J206-G209*J209</f>
        <v>0</v>
      </c>
      <c r="O209" s="63">
        <f t="shared" ref="O209" si="841">(D209*J206+E209*I206+F209*J209+G209*I209)</f>
        <v>0.53126264244351018</v>
      </c>
      <c r="P209" s="61">
        <f t="shared" ref="P209" si="842">D209*K206+F209*K209-E209*L206-G209*L209</f>
        <v>1</v>
      </c>
      <c r="Q209" s="62">
        <f t="shared" ref="Q209" si="843">(D209*L206+E209*K206+F209*L209+G209*K209)</f>
        <v>0</v>
      </c>
      <c r="S209" s="59">
        <v>0</v>
      </c>
      <c r="T209" s="63">
        <v>0</v>
      </c>
      <c r="U209" s="61">
        <v>1</v>
      </c>
      <c r="V209" s="62">
        <v>0</v>
      </c>
      <c r="X209" s="59">
        <f t="shared" ref="X209" si="844">N209*S206+P209*S209-O209*T206-Q209*T209</f>
        <v>0</v>
      </c>
      <c r="Y209" s="63">
        <f t="shared" ref="Y209" si="845">(N209*T206+O209*S206+P209*T209+Q209*S209)</f>
        <v>0.53126264244351018</v>
      </c>
      <c r="Z209" s="61">
        <f t="shared" ref="Z209" si="846">N209*U206+P209*U209-O209*V206-Q209*V209</f>
        <v>0.78376441674735764</v>
      </c>
      <c r="AA209" s="62">
        <f t="shared" ref="AA209" si="847">(N209*V206+O209*U206+P209*V209+Q209*U209)</f>
        <v>0</v>
      </c>
      <c r="AB209" s="10"/>
      <c r="AC209" s="46">
        <f t="shared" ref="AC209" si="848">1/$AD$8</f>
        <v>1</v>
      </c>
      <c r="AD209" s="77">
        <v>0</v>
      </c>
      <c r="AE209" s="78">
        <v>1</v>
      </c>
      <c r="AF209" s="79">
        <v>0</v>
      </c>
      <c r="AH209" s="59">
        <f t="shared" ref="AH209" si="849">X209*AC206+Z209*AC209-Y209*AD206-AA209*AD209</f>
        <v>0.78376441674735764</v>
      </c>
      <c r="AI209" s="63">
        <f t="shared" ref="AI209" si="850">(X209*AD206+Y209*AC206+Z209*AD209+AA209*AC209)</f>
        <v>0.53126264244351018</v>
      </c>
      <c r="AJ209" s="61">
        <f t="shared" ref="AJ209" si="851">X209*AE206+Z209*AE209-Y209*AF206-AA209*AF209</f>
        <v>0.78376441674735764</v>
      </c>
      <c r="AK209" s="62">
        <f t="shared" ref="AK209" si="852">(X209*AF206+Y209*AE206+Z209*AF209+AA209*AE209)</f>
        <v>0</v>
      </c>
      <c r="AM209" s="80">
        <f t="shared" ref="AM209" si="853">(180/PI())*ATAN(-1*(AI206+AI209)/(AH206+AH209))</f>
        <v>-38.732635389686685</v>
      </c>
      <c r="AO209" s="113">
        <f t="shared" ref="AO209" si="854">20*LOG(((1-(10^(AM206/20)^2)*(1-((1-AO206)/(1+AO206))^2))^0.5))</f>
        <v>-18.861749410224814</v>
      </c>
      <c r="AP209" s="18"/>
      <c r="AQ209" s="88">
        <f t="shared" si="627"/>
        <v>3.62</v>
      </c>
      <c r="AR209" s="89">
        <f t="shared" si="628"/>
        <v>-17.229326003900166</v>
      </c>
      <c r="AS209" s="90">
        <f t="shared" si="629"/>
        <v>-53.593563910680906</v>
      </c>
      <c r="AT209" s="26"/>
      <c r="AU209" s="119"/>
      <c r="AV209" s="120"/>
      <c r="AW209" s="71">
        <f t="shared" si="630"/>
        <v>-6.1667626429268353E-2</v>
      </c>
    </row>
    <row r="210" spans="2:49" ht="18.600000000000001" customHeight="1">
      <c r="AQ210" s="88">
        <f t="shared" si="627"/>
        <v>3.64</v>
      </c>
      <c r="AR210" s="89">
        <f t="shared" si="628"/>
        <v>-17.239252332430631</v>
      </c>
      <c r="AS210" s="90">
        <f t="shared" si="629"/>
        <v>-53.804570477466655</v>
      </c>
      <c r="AT210" s="119"/>
      <c r="AU210" s="119"/>
      <c r="AV210" s="120"/>
      <c r="AW210" s="71">
        <f t="shared" si="630"/>
        <v>-6.133106433894743E-2</v>
      </c>
    </row>
    <row r="211" spans="2:49" ht="18.600000000000001" customHeight="1" thickBot="1">
      <c r="D211" s="10" t="s">
        <v>63</v>
      </c>
      <c r="E211" s="10"/>
      <c r="F211" s="10"/>
      <c r="G211" s="10"/>
      <c r="H211" s="10"/>
      <c r="I211" s="10" t="s">
        <v>64</v>
      </c>
      <c r="J211" s="10"/>
      <c r="K211" s="10"/>
      <c r="L211" s="10"/>
      <c r="M211" s="55"/>
      <c r="N211" s="55"/>
      <c r="O211" s="54" t="s">
        <v>65</v>
      </c>
      <c r="P211" s="55"/>
      <c r="Q211" s="55"/>
      <c r="R211" s="55"/>
      <c r="S211" s="10"/>
      <c r="T211" s="10" t="s">
        <v>66</v>
      </c>
      <c r="U211" s="55"/>
      <c r="V211" s="55"/>
      <c r="W211" s="55"/>
      <c r="X211" s="55"/>
      <c r="Y211" s="54" t="s">
        <v>67</v>
      </c>
      <c r="Z211" s="55"/>
      <c r="AA211" s="55"/>
      <c r="AB211" s="55"/>
      <c r="AC211" s="54" t="s">
        <v>68</v>
      </c>
      <c r="AD211" s="10"/>
      <c r="AE211" s="10"/>
      <c r="AF211" s="10"/>
      <c r="AG211" s="10"/>
      <c r="AH211" s="55"/>
      <c r="AI211" s="54" t="s">
        <v>69</v>
      </c>
      <c r="AJ211" s="55"/>
      <c r="AK211" s="55"/>
      <c r="AQ211" s="88">
        <f t="shared" si="627"/>
        <v>3.66</v>
      </c>
      <c r="AR211" s="89">
        <f t="shared" si="628"/>
        <v>-17.249733393792702</v>
      </c>
      <c r="AS211" s="90">
        <f t="shared" si="629"/>
        <v>-54.013012492549436</v>
      </c>
      <c r="AT211" s="119"/>
      <c r="AU211" s="119"/>
      <c r="AV211" s="120"/>
      <c r="AW211" s="71">
        <f t="shared" si="630"/>
        <v>-6.0989025196324438E-2</v>
      </c>
    </row>
    <row r="212" spans="2:49" ht="18.600000000000001" customHeight="1" thickBot="1">
      <c r="B212" s="52"/>
      <c r="D212" s="273" t="s">
        <v>70</v>
      </c>
      <c r="E212" s="274"/>
      <c r="F212" s="275" t="s">
        <v>71</v>
      </c>
      <c r="G212" s="276"/>
      <c r="H212" s="263"/>
      <c r="I212" s="273" t="s">
        <v>72</v>
      </c>
      <c r="J212" s="274"/>
      <c r="K212" s="275" t="s">
        <v>73</v>
      </c>
      <c r="L212" s="276"/>
      <c r="M212" s="55"/>
      <c r="N212" s="269" t="s">
        <v>74</v>
      </c>
      <c r="O212" s="270"/>
      <c r="P212" s="271" t="s">
        <v>75</v>
      </c>
      <c r="Q212" s="272"/>
      <c r="R212" s="55"/>
      <c r="S212" s="273" t="s">
        <v>76</v>
      </c>
      <c r="T212" s="274"/>
      <c r="U212" s="275" t="s">
        <v>77</v>
      </c>
      <c r="V212" s="276"/>
      <c r="W212" s="10"/>
      <c r="X212" s="269" t="s">
        <v>78</v>
      </c>
      <c r="Y212" s="270"/>
      <c r="Z212" s="271" t="s">
        <v>79</v>
      </c>
      <c r="AA212" s="272"/>
      <c r="AB212" s="10"/>
      <c r="AC212" s="273" t="s">
        <v>80</v>
      </c>
      <c r="AD212" s="274"/>
      <c r="AE212" s="275" t="s">
        <v>81</v>
      </c>
      <c r="AF212" s="276"/>
      <c r="AG212" s="10"/>
      <c r="AH212" s="269" t="s">
        <v>82</v>
      </c>
      <c r="AI212" s="270"/>
      <c r="AJ212" s="271" t="s">
        <v>83</v>
      </c>
      <c r="AK212" s="272"/>
      <c r="AM212" s="57" t="s">
        <v>10</v>
      </c>
      <c r="AO212" s="109" t="s">
        <v>37</v>
      </c>
      <c r="AP212" s="18"/>
      <c r="AQ212" s="88">
        <f t="shared" si="627"/>
        <v>3.68</v>
      </c>
      <c r="AR212" s="89">
        <f t="shared" si="628"/>
        <v>-17.26074693544545</v>
      </c>
      <c r="AS212" s="90">
        <f t="shared" si="629"/>
        <v>-54.218939581140525</v>
      </c>
      <c r="AT212" s="26"/>
      <c r="AU212" s="119"/>
      <c r="AV212" s="120"/>
      <c r="AW212" s="71">
        <f t="shared" si="630"/>
        <v>-6.0641933608173201E-2</v>
      </c>
    </row>
    <row r="213" spans="2:49" ht="18.600000000000001" customHeight="1" thickTop="1" thickBot="1">
      <c r="B213" s="81">
        <v>0.62</v>
      </c>
      <c r="D213" s="59">
        <v>1</v>
      </c>
      <c r="E213" s="60">
        <v>0</v>
      </c>
      <c r="F213" s="61">
        <v>0</v>
      </c>
      <c r="G213" s="62">
        <f t="shared" ref="G213" si="855">$E$8*$B213</f>
        <v>0.4205894</v>
      </c>
      <c r="I213" s="59">
        <v>1</v>
      </c>
      <c r="J213" s="63">
        <v>0</v>
      </c>
      <c r="K213" s="61">
        <v>0</v>
      </c>
      <c r="L213" s="62">
        <v>0</v>
      </c>
      <c r="N213" s="59">
        <f t="shared" ref="N213" si="856">D213*I213+F213*I216-E213*J213-G213*J216</f>
        <v>0.76760678397375892</v>
      </c>
      <c r="O213" s="63">
        <f t="shared" ref="O213" si="857">(D213*J213+E213*I213+F213*J216+G213*I216)</f>
        <v>0</v>
      </c>
      <c r="P213" s="61">
        <f t="shared" ref="P213" si="858">D213*K213+F213*K216-E213*L213-G213*L216</f>
        <v>0</v>
      </c>
      <c r="Q213" s="62">
        <f t="shared" ref="Q213" si="859">(D213*L213+E213*K213+F213*L216+G213*K216)</f>
        <v>0.4205894</v>
      </c>
      <c r="S213" s="59">
        <v>1</v>
      </c>
      <c r="T213" s="60">
        <v>0</v>
      </c>
      <c r="U213" s="61">
        <v>0</v>
      </c>
      <c r="V213" s="62">
        <f t="shared" ref="V213" si="860">$T$8*$B213</f>
        <v>0.4205894</v>
      </c>
      <c r="X213" s="59">
        <f t="shared" ref="X213" si="861">N213*S213+P213*S216-O213*T213-Q213*T216</f>
        <v>0.76760678397375892</v>
      </c>
      <c r="Y213" s="63">
        <f t="shared" ref="Y213" si="862">(N213*T213+O213*S213+P213*T216+Q213*S216)</f>
        <v>0</v>
      </c>
      <c r="Z213" s="61">
        <f t="shared" ref="Z213" si="863">N213*U213+P213*U216-O213*V213-Q213*V216</f>
        <v>0</v>
      </c>
      <c r="AA213" s="62">
        <f t="shared" ref="AA213" si="864">(N213*V213+O213*U213+P213*V216+Q213*U216)</f>
        <v>0.74343667670745295</v>
      </c>
      <c r="AB213" s="10"/>
      <c r="AC213" s="64">
        <v>1</v>
      </c>
      <c r="AD213" s="65">
        <v>0</v>
      </c>
      <c r="AE213" s="23">
        <v>0</v>
      </c>
      <c r="AF213" s="66">
        <v>0</v>
      </c>
      <c r="AH213" s="59">
        <f t="shared" ref="AH213" si="865">X213*AC213+Z213*AC216-Y213*AD213-AA213*AD216</f>
        <v>0.76760678397375892</v>
      </c>
      <c r="AI213" s="63">
        <f t="shared" ref="AI213" si="866">(X213*AD213+Y213*AC213+Z213*AD216+AA213*AC216)</f>
        <v>0.74343667670745295</v>
      </c>
      <c r="AJ213" s="61">
        <f t="shared" ref="AJ213" si="867">X213*AE213+Z213*AE216-Y213*AF213-AA213*AF216</f>
        <v>0</v>
      </c>
      <c r="AK213" s="62">
        <f t="shared" ref="AK213" si="868">(X213*AF213+Y213*AE213+Z213*AF216+AA213*AE216)</f>
        <v>0.74343667670745295</v>
      </c>
      <c r="AM213" s="67">
        <f t="shared" ref="AM213" si="869">20*LOG(((1+$AD$8)/$AD$8)/((AH213+AH216)^2+(AI213+AI216)^2)^0.5)</f>
        <v>-3.9386026047046635E-2</v>
      </c>
      <c r="AO213" s="110">
        <f t="shared" ref="AO213" si="870">((AH213^2+AI213^2)^0.5)/((AH216^2+AI216^2)^0.5)</f>
        <v>1.1298527652364088</v>
      </c>
      <c r="AP213" s="18"/>
      <c r="AQ213" s="88">
        <f t="shared" si="627"/>
        <v>3.7</v>
      </c>
      <c r="AR213" s="89">
        <f t="shared" si="628"/>
        <v>-17.272271679349714</v>
      </c>
      <c r="AS213" s="90">
        <f t="shared" si="629"/>
        <v>-54.422400010454432</v>
      </c>
      <c r="AT213" s="26"/>
      <c r="AU213" s="119"/>
      <c r="AV213" s="120"/>
      <c r="AW213" s="71">
        <f t="shared" si="630"/>
        <v>-6.029019451180187E-2</v>
      </c>
    </row>
    <row r="214" spans="2:49" ht="18.600000000000001" customHeight="1" thickBot="1">
      <c r="D214" s="69"/>
      <c r="G214" s="70"/>
      <c r="I214" s="69"/>
      <c r="L214" s="70"/>
      <c r="N214" s="69"/>
      <c r="Q214" s="70"/>
      <c r="S214" s="69"/>
      <c r="V214" s="70"/>
      <c r="X214" s="69"/>
      <c r="AA214" s="70"/>
      <c r="AC214" s="64"/>
      <c r="AD214" s="23"/>
      <c r="AE214" s="23"/>
      <c r="AF214" s="71"/>
      <c r="AH214" s="69"/>
      <c r="AK214" s="70"/>
      <c r="AO214" s="111"/>
      <c r="AP214" s="18"/>
      <c r="AQ214" s="88">
        <f t="shared" si="627"/>
        <v>3.72</v>
      </c>
      <c r="AR214" s="89">
        <f t="shared" si="628"/>
        <v>-17.284287270951374</v>
      </c>
      <c r="AS214" s="90">
        <f t="shared" si="629"/>
        <v>-54.623440738329059</v>
      </c>
      <c r="AT214" s="26"/>
      <c r="AU214" s="119"/>
      <c r="AV214" s="120"/>
      <c r="AW214" s="71">
        <f t="shared" si="630"/>
        <v>-5.9934193989828528E-2</v>
      </c>
    </row>
    <row r="215" spans="2:49" ht="18.600000000000001" customHeight="1" thickBot="1">
      <c r="D215" s="265" t="s">
        <v>11</v>
      </c>
      <c r="E215" s="266"/>
      <c r="F215" s="267" t="s">
        <v>84</v>
      </c>
      <c r="G215" s="268"/>
      <c r="H215" s="263"/>
      <c r="I215" s="265" t="s">
        <v>85</v>
      </c>
      <c r="J215" s="266"/>
      <c r="K215" s="267" t="s">
        <v>86</v>
      </c>
      <c r="L215" s="268"/>
      <c r="N215" s="269" t="s">
        <v>12</v>
      </c>
      <c r="O215" s="270"/>
      <c r="P215" s="271" t="s">
        <v>13</v>
      </c>
      <c r="Q215" s="272"/>
      <c r="S215" s="265" t="s">
        <v>87</v>
      </c>
      <c r="T215" s="266"/>
      <c r="U215" s="267" t="s">
        <v>88</v>
      </c>
      <c r="V215" s="268"/>
      <c r="W215" s="10"/>
      <c r="X215" s="269" t="s">
        <v>89</v>
      </c>
      <c r="Y215" s="270"/>
      <c r="Z215" s="271" t="s">
        <v>90</v>
      </c>
      <c r="AA215" s="272"/>
      <c r="AB215" s="10"/>
      <c r="AC215" s="265" t="s">
        <v>14</v>
      </c>
      <c r="AD215" s="266"/>
      <c r="AE215" s="267" t="s">
        <v>15</v>
      </c>
      <c r="AF215" s="268"/>
      <c r="AG215" s="10"/>
      <c r="AH215" s="269" t="s">
        <v>91</v>
      </c>
      <c r="AI215" s="270"/>
      <c r="AJ215" s="271" t="s">
        <v>92</v>
      </c>
      <c r="AK215" s="272"/>
      <c r="AM215" s="76" t="s">
        <v>16</v>
      </c>
      <c r="AO215" s="112" t="s">
        <v>38</v>
      </c>
      <c r="AP215" s="18"/>
      <c r="AQ215" s="88">
        <f t="shared" si="627"/>
        <v>3.74</v>
      </c>
      <c r="AR215" s="89">
        <f t="shared" si="628"/>
        <v>-17.29677423132825</v>
      </c>
      <c r="AS215" s="90">
        <f t="shared" si="629"/>
        <v>-54.822107459700085</v>
      </c>
      <c r="AT215" s="26"/>
      <c r="AU215" s="119"/>
      <c r="AV215" s="120"/>
      <c r="AW215" s="71">
        <f t="shared" si="630"/>
        <v>-5.9574300055089305E-2</v>
      </c>
    </row>
    <row r="216" spans="2:49" ht="18.600000000000001" customHeight="1" thickTop="1" thickBot="1">
      <c r="D216" s="59">
        <v>0</v>
      </c>
      <c r="E216" s="63">
        <v>0</v>
      </c>
      <c r="F216" s="61">
        <v>1</v>
      </c>
      <c r="G216" s="62">
        <v>0</v>
      </c>
      <c r="I216" s="59">
        <v>0</v>
      </c>
      <c r="J216" s="63">
        <f t="shared" ref="J216" si="871">IF(0=(1-$J$8*$K$8*$B213^2),10^14,$B213*$K$8/(1-$J$8*$K$8*$B213^2))</f>
        <v>0.55254178071592164</v>
      </c>
      <c r="K216" s="61">
        <v>1</v>
      </c>
      <c r="L216" s="62">
        <v>0</v>
      </c>
      <c r="N216" s="59">
        <f t="shared" ref="N216" si="872">D216*I213+F216*I216-E216*J213-G216*J216</f>
        <v>0</v>
      </c>
      <c r="O216" s="63">
        <f t="shared" ref="O216" si="873">(D216*J213+E216*I213+F216*J216+G216*I216)</f>
        <v>0.55254178071592164</v>
      </c>
      <c r="P216" s="61">
        <f t="shared" ref="P216" si="874">D216*K213+F216*K216-E216*L213-G216*L216</f>
        <v>1</v>
      </c>
      <c r="Q216" s="62">
        <f t="shared" ref="Q216" si="875">(D216*L213+E216*K213+F216*L216+G216*K216)</f>
        <v>0</v>
      </c>
      <c r="S216" s="59">
        <v>0</v>
      </c>
      <c r="T216" s="63">
        <v>0</v>
      </c>
      <c r="U216" s="61">
        <v>1</v>
      </c>
      <c r="V216" s="62">
        <v>0</v>
      </c>
      <c r="X216" s="59">
        <f t="shared" ref="X216" si="876">N216*S213+P216*S216-O216*T213-Q216*T216</f>
        <v>0</v>
      </c>
      <c r="Y216" s="63">
        <f t="shared" ref="Y216" si="877">(N216*T213+O216*S213+P216*T216+Q216*S216)</f>
        <v>0.55254178071592164</v>
      </c>
      <c r="Z216" s="61">
        <f t="shared" ref="Z216" si="878">N216*U213+P216*U216-O216*V213-Q216*V216</f>
        <v>0.76760678397375892</v>
      </c>
      <c r="AA216" s="62">
        <f t="shared" ref="AA216" si="879">(N216*V213+O216*U213+P216*V216+Q216*U216)</f>
        <v>0</v>
      </c>
      <c r="AB216" s="10"/>
      <c r="AC216" s="46">
        <f t="shared" ref="AC216" si="880">1/$AD$8</f>
        <v>1</v>
      </c>
      <c r="AD216" s="77">
        <v>0</v>
      </c>
      <c r="AE216" s="78">
        <v>1</v>
      </c>
      <c r="AF216" s="79">
        <v>0</v>
      </c>
      <c r="AH216" s="59">
        <f t="shared" ref="AH216" si="881">X216*AC213+Z216*AC216-Y216*AD213-AA216*AD216</f>
        <v>0.76760678397375892</v>
      </c>
      <c r="AI216" s="63">
        <f t="shared" ref="AI216" si="882">(X216*AD213+Y216*AC213+Z216*AD216+AA216*AC216)</f>
        <v>0.55254178071592164</v>
      </c>
      <c r="AJ216" s="61">
        <f t="shared" ref="AJ216" si="883">X216*AE213+Z216*AE216-Y216*AF213-AA216*AF216</f>
        <v>0.76760678397375892</v>
      </c>
      <c r="AK216" s="62">
        <f t="shared" ref="AK216" si="884">(X216*AF213+Y216*AE213+Z216*AF216+AA216*AE216)</f>
        <v>0</v>
      </c>
      <c r="AM216" s="80">
        <f t="shared" ref="AM216" si="885">(180/PI())*ATAN(-1*(AI213+AI216)/(AH213+AH216))</f>
        <v>-40.169993042449981</v>
      </c>
      <c r="AO216" s="113">
        <f t="shared" ref="AO216" si="886">20*LOG(((1-(10^(AM213/20)^2)*(1-((1-AO213)/(1+AO213))^2))^0.5))</f>
        <v>-18.958031226582644</v>
      </c>
      <c r="AP216" s="18"/>
      <c r="AQ216" s="88">
        <f t="shared" si="627"/>
        <v>3.76</v>
      </c>
      <c r="AR216" s="89">
        <f t="shared" si="628"/>
        <v>-17.309713912272755</v>
      </c>
      <c r="AS216" s="90">
        <f t="shared" si="629"/>
        <v>-55.018444651040973</v>
      </c>
      <c r="AT216" s="26"/>
      <c r="AU216" s="119"/>
      <c r="AV216" s="120"/>
      <c r="AW216" s="71">
        <f t="shared" si="630"/>
        <v>-5.9210863406394088E-2</v>
      </c>
    </row>
    <row r="217" spans="2:49" ht="18.600000000000001" customHeight="1">
      <c r="AQ217" s="88">
        <f t="shared" si="627"/>
        <v>3.78</v>
      </c>
      <c r="AR217" s="89">
        <f t="shared" si="628"/>
        <v>-17.323088454101352</v>
      </c>
      <c r="AS217" s="90">
        <f t="shared" si="629"/>
        <v>-55.212495612873681</v>
      </c>
      <c r="AT217" s="119"/>
      <c r="AU217" s="119"/>
      <c r="AV217" s="120"/>
      <c r="AW217" s="71">
        <f t="shared" si="630"/>
        <v>-5.8844218155813054E-2</v>
      </c>
    </row>
    <row r="218" spans="2:49" ht="18.600000000000001" customHeight="1" thickBot="1">
      <c r="D218" s="10" t="s">
        <v>63</v>
      </c>
      <c r="E218" s="10"/>
      <c r="F218" s="10"/>
      <c r="G218" s="10"/>
      <c r="H218" s="10"/>
      <c r="I218" s="10" t="s">
        <v>64</v>
      </c>
      <c r="J218" s="10"/>
      <c r="K218" s="10"/>
      <c r="L218" s="10"/>
      <c r="M218" s="55"/>
      <c r="N218" s="55"/>
      <c r="O218" s="54" t="s">
        <v>65</v>
      </c>
      <c r="P218" s="55"/>
      <c r="Q218" s="55"/>
      <c r="R218" s="55"/>
      <c r="S218" s="10"/>
      <c r="T218" s="10" t="s">
        <v>66</v>
      </c>
      <c r="U218" s="55"/>
      <c r="V218" s="55"/>
      <c r="W218" s="55"/>
      <c r="X218" s="55"/>
      <c r="Y218" s="54" t="s">
        <v>67</v>
      </c>
      <c r="Z218" s="55"/>
      <c r="AA218" s="55"/>
      <c r="AB218" s="55"/>
      <c r="AC218" s="54" t="s">
        <v>68</v>
      </c>
      <c r="AD218" s="10"/>
      <c r="AE218" s="10"/>
      <c r="AF218" s="10"/>
      <c r="AG218" s="10"/>
      <c r="AH218" s="55"/>
      <c r="AI218" s="54" t="s">
        <v>69</v>
      </c>
      <c r="AJ218" s="55"/>
      <c r="AK218" s="55"/>
      <c r="AQ218" s="88">
        <f t="shared" si="627"/>
        <v>3.8</v>
      </c>
      <c r="AR218" s="89">
        <f t="shared" si="628"/>
        <v>-17.33688074599862</v>
      </c>
      <c r="AS218" s="90">
        <f t="shared" si="629"/>
        <v>-55.404302510448836</v>
      </c>
      <c r="AT218" s="119"/>
      <c r="AU218" s="119"/>
      <c r="AV218" s="120"/>
      <c r="AW218" s="71">
        <f t="shared" si="630"/>
        <v>-5.8474682528248667E-2</v>
      </c>
    </row>
    <row r="219" spans="2:49" ht="18.600000000000001" customHeight="1" thickBot="1">
      <c r="B219" s="52"/>
      <c r="D219" s="273" t="s">
        <v>70</v>
      </c>
      <c r="E219" s="274"/>
      <c r="F219" s="275" t="s">
        <v>71</v>
      </c>
      <c r="G219" s="276"/>
      <c r="H219" s="263"/>
      <c r="I219" s="273" t="s">
        <v>72</v>
      </c>
      <c r="J219" s="274"/>
      <c r="K219" s="275" t="s">
        <v>73</v>
      </c>
      <c r="L219" s="276"/>
      <c r="M219" s="55"/>
      <c r="N219" s="269" t="s">
        <v>74</v>
      </c>
      <c r="O219" s="270"/>
      <c r="P219" s="271" t="s">
        <v>75</v>
      </c>
      <c r="Q219" s="272"/>
      <c r="R219" s="55"/>
      <c r="S219" s="273" t="s">
        <v>76</v>
      </c>
      <c r="T219" s="274"/>
      <c r="U219" s="275" t="s">
        <v>77</v>
      </c>
      <c r="V219" s="276"/>
      <c r="W219" s="10"/>
      <c r="X219" s="269" t="s">
        <v>78</v>
      </c>
      <c r="Y219" s="270"/>
      <c r="Z219" s="271" t="s">
        <v>79</v>
      </c>
      <c r="AA219" s="272"/>
      <c r="AB219" s="10"/>
      <c r="AC219" s="273" t="s">
        <v>80</v>
      </c>
      <c r="AD219" s="274"/>
      <c r="AE219" s="275" t="s">
        <v>81</v>
      </c>
      <c r="AF219" s="276"/>
      <c r="AG219" s="10"/>
      <c r="AH219" s="269" t="s">
        <v>82</v>
      </c>
      <c r="AI219" s="270"/>
      <c r="AJ219" s="271" t="s">
        <v>83</v>
      </c>
      <c r="AK219" s="272"/>
      <c r="AM219" s="57" t="s">
        <v>10</v>
      </c>
      <c r="AO219" s="109" t="s">
        <v>37</v>
      </c>
      <c r="AP219" s="18"/>
      <c r="AQ219" s="88">
        <f t="shared" si="627"/>
        <v>3.82</v>
      </c>
      <c r="AR219" s="89">
        <f t="shared" si="628"/>
        <v>-17.35107438871934</v>
      </c>
      <c r="AS219" s="90">
        <f t="shared" si="629"/>
        <v>-55.593906412688369</v>
      </c>
      <c r="AT219" s="26"/>
      <c r="AU219" s="119"/>
      <c r="AV219" s="120"/>
      <c r="AW219" s="71">
        <f t="shared" si="630"/>
        <v>-5.8102559534074436E-2</v>
      </c>
    </row>
    <row r="220" spans="2:49" ht="18.600000000000001" customHeight="1" thickTop="1" thickBot="1">
      <c r="B220" s="81">
        <v>0.64</v>
      </c>
      <c r="D220" s="59">
        <v>1</v>
      </c>
      <c r="E220" s="60">
        <v>0</v>
      </c>
      <c r="F220" s="61">
        <v>0</v>
      </c>
      <c r="G220" s="62">
        <f t="shared" ref="G220" si="887">$E$8*$B220</f>
        <v>0.43415680000000001</v>
      </c>
      <c r="I220" s="59">
        <v>1</v>
      </c>
      <c r="J220" s="63">
        <v>0</v>
      </c>
      <c r="K220" s="61">
        <v>0</v>
      </c>
      <c r="L220" s="62">
        <v>0</v>
      </c>
      <c r="N220" s="59">
        <f t="shared" ref="N220" si="888">D220*I220+F220*I223-E220*J220-G220*J223</f>
        <v>0.75069728052930129</v>
      </c>
      <c r="O220" s="63">
        <f t="shared" ref="O220" si="889">(D220*J220+E220*I220+F220*J223+G220*I223)</f>
        <v>0</v>
      </c>
      <c r="P220" s="61">
        <f t="shared" ref="P220" si="890">D220*K220+F220*K223-E220*L220-G220*L223</f>
        <v>0</v>
      </c>
      <c r="Q220" s="62">
        <f t="shared" ref="Q220" si="891">(D220*L220+E220*K220+F220*L223+G220*K223)</f>
        <v>0.43415680000000001</v>
      </c>
      <c r="S220" s="59">
        <v>1</v>
      </c>
      <c r="T220" s="60">
        <v>0</v>
      </c>
      <c r="U220" s="61">
        <v>0</v>
      </c>
      <c r="V220" s="62">
        <f t="shared" ref="V220" si="892">$T$8*$B220</f>
        <v>0.43415680000000001</v>
      </c>
      <c r="X220" s="59">
        <f t="shared" ref="X220" si="893">N220*S220+P220*S223-O220*T220-Q220*T223</f>
        <v>0.75069728052930129</v>
      </c>
      <c r="Y220" s="63">
        <f t="shared" ref="Y220" si="894">(N220*T220+O220*S220+P220*T223+Q220*S223)</f>
        <v>0</v>
      </c>
      <c r="Z220" s="61">
        <f t="shared" ref="Z220" si="895">N220*U220+P220*U223-O220*V220-Q220*V223</f>
        <v>0</v>
      </c>
      <c r="AA220" s="62">
        <f t="shared" ref="AA220" si="896">(N220*V220+O220*U220+P220*V223+Q220*U223)</f>
        <v>0.76007712908330372</v>
      </c>
      <c r="AB220" s="10"/>
      <c r="AC220" s="64">
        <v>1</v>
      </c>
      <c r="AD220" s="65">
        <v>0</v>
      </c>
      <c r="AE220" s="23">
        <v>0</v>
      </c>
      <c r="AF220" s="66">
        <v>0</v>
      </c>
      <c r="AH220" s="59">
        <f t="shared" ref="AH220" si="897">X220*AC220+Z220*AC223-Y220*AD220-AA220*AD223</f>
        <v>0.75069728052930129</v>
      </c>
      <c r="AI220" s="63">
        <f t="shared" ref="AI220" si="898">(X220*AD220+Y220*AC220+Z220*AD223+AA220*AC223)</f>
        <v>0.76007712908330372</v>
      </c>
      <c r="AJ220" s="61">
        <f t="shared" ref="AJ220" si="899">X220*AE220+Z220*AE223-Y220*AF220-AA220*AF223</f>
        <v>0</v>
      </c>
      <c r="AK220" s="62">
        <f t="shared" ref="AK220" si="900">(X220*AF220+Y220*AE220+Z220*AF223+AA220*AE223)</f>
        <v>0.76007712908330372</v>
      </c>
      <c r="AM220" s="67">
        <f t="shared" ref="AM220" si="901">20*LOG(((1+$AD$8)/$AD$8)/((AH220+AH223)^2+(AI220+AI223)^2)^0.5)</f>
        <v>-3.734232703349686E-2</v>
      </c>
      <c r="AO220" s="110">
        <f t="shared" ref="AO220" si="902">((AH220^2+AI220^2)^0.5)/((AH223^2+AI223^2)^0.5)</f>
        <v>1.1303153512923347</v>
      </c>
      <c r="AP220" s="18"/>
      <c r="AQ220" s="88">
        <f t="shared" si="627"/>
        <v>3.84</v>
      </c>
      <c r="AR220" s="89">
        <f t="shared" si="628"/>
        <v>-17.36565365948583</v>
      </c>
      <c r="AS220" s="90">
        <f t="shared" si="629"/>
        <v>-55.781347329478166</v>
      </c>
      <c r="AT220" s="26"/>
      <c r="AU220" s="119"/>
      <c r="AV220" s="120"/>
      <c r="AW220" s="71">
        <f t="shared" si="630"/>
        <v>-5.7728137615590432E-2</v>
      </c>
    </row>
    <row r="221" spans="2:49" ht="18.600000000000001" customHeight="1" thickBot="1">
      <c r="D221" s="69"/>
      <c r="G221" s="70"/>
      <c r="I221" s="69"/>
      <c r="L221" s="70"/>
      <c r="N221" s="69"/>
      <c r="Q221" s="70"/>
      <c r="S221" s="69"/>
      <c r="V221" s="70"/>
      <c r="X221" s="69"/>
      <c r="AA221" s="70"/>
      <c r="AC221" s="64"/>
      <c r="AD221" s="23"/>
      <c r="AE221" s="23"/>
      <c r="AF221" s="71"/>
      <c r="AH221" s="69"/>
      <c r="AK221" s="70"/>
      <c r="AO221" s="111"/>
      <c r="AP221" s="18"/>
      <c r="AQ221" s="88">
        <f t="shared" si="627"/>
        <v>3.86</v>
      </c>
      <c r="AR221" s="89">
        <f t="shared" si="628"/>
        <v>-17.380603478930798</v>
      </c>
      <c r="AS221" s="90">
        <f t="shared" si="629"/>
        <v>-55.966664247393581</v>
      </c>
      <c r="AT221" s="26"/>
      <c r="AU221" s="119"/>
      <c r="AV221" s="120"/>
      <c r="AW221" s="71">
        <f t="shared" si="630"/>
        <v>-5.7351691268124408E-2</v>
      </c>
    </row>
    <row r="222" spans="2:49" ht="18.600000000000001" customHeight="1" thickBot="1">
      <c r="D222" s="265" t="s">
        <v>11</v>
      </c>
      <c r="E222" s="266"/>
      <c r="F222" s="267" t="s">
        <v>84</v>
      </c>
      <c r="G222" s="268"/>
      <c r="H222" s="263"/>
      <c r="I222" s="265" t="s">
        <v>85</v>
      </c>
      <c r="J222" s="266"/>
      <c r="K222" s="267" t="s">
        <v>86</v>
      </c>
      <c r="L222" s="268"/>
      <c r="N222" s="269" t="s">
        <v>12</v>
      </c>
      <c r="O222" s="270"/>
      <c r="P222" s="271" t="s">
        <v>13</v>
      </c>
      <c r="Q222" s="272"/>
      <c r="S222" s="265" t="s">
        <v>87</v>
      </c>
      <c r="T222" s="266"/>
      <c r="U222" s="267" t="s">
        <v>88</v>
      </c>
      <c r="V222" s="268"/>
      <c r="W222" s="10"/>
      <c r="X222" s="269" t="s">
        <v>89</v>
      </c>
      <c r="Y222" s="270"/>
      <c r="Z222" s="271" t="s">
        <v>90</v>
      </c>
      <c r="AA222" s="272"/>
      <c r="AB222" s="10"/>
      <c r="AC222" s="265" t="s">
        <v>14</v>
      </c>
      <c r="AD222" s="266"/>
      <c r="AE222" s="267" t="s">
        <v>15</v>
      </c>
      <c r="AF222" s="268"/>
      <c r="AG222" s="10"/>
      <c r="AH222" s="269" t="s">
        <v>91</v>
      </c>
      <c r="AI222" s="270"/>
      <c r="AJ222" s="271" t="s">
        <v>92</v>
      </c>
      <c r="AK222" s="272"/>
      <c r="AM222" s="76" t="s">
        <v>16</v>
      </c>
      <c r="AO222" s="112" t="s">
        <v>38</v>
      </c>
      <c r="AP222" s="18"/>
      <c r="AQ222" s="88">
        <f t="shared" si="627"/>
        <v>3.88</v>
      </c>
      <c r="AR222" s="89">
        <f t="shared" si="628"/>
        <v>-17.39590937994733</v>
      </c>
      <c r="AS222" s="90">
        <f t="shared" si="629"/>
        <v>-56.149895163935227</v>
      </c>
      <c r="AT222" s="26"/>
      <c r="AU222" s="119"/>
      <c r="AV222" s="120"/>
      <c r="AW222" s="71">
        <f t="shared" si="630"/>
        <v>-5.6973481636551186E-2</v>
      </c>
    </row>
    <row r="223" spans="2:49" ht="18.600000000000001" customHeight="1" thickTop="1" thickBot="1">
      <c r="D223" s="59">
        <v>0</v>
      </c>
      <c r="E223" s="63">
        <v>0</v>
      </c>
      <c r="F223" s="61">
        <v>1</v>
      </c>
      <c r="G223" s="62">
        <v>0</v>
      </c>
      <c r="I223" s="59">
        <v>0</v>
      </c>
      <c r="J223" s="63">
        <f t="shared" ref="J223" si="903">IF(0=(1-$J$8*$K$8*$B220^2),10^14,$B220*$K$8/(1-$J$8*$K$8*$B220^2))</f>
        <v>0.57422276806605066</v>
      </c>
      <c r="K223" s="61">
        <v>1</v>
      </c>
      <c r="L223" s="62">
        <v>0</v>
      </c>
      <c r="N223" s="59">
        <f t="shared" ref="N223" si="904">D223*I220+F223*I223-E223*J220-G223*J223</f>
        <v>0</v>
      </c>
      <c r="O223" s="63">
        <f t="shared" ref="O223" si="905">(D223*J220+E223*I220+F223*J223+G223*I223)</f>
        <v>0.57422276806605066</v>
      </c>
      <c r="P223" s="61">
        <f t="shared" ref="P223" si="906">D223*K220+F223*K223-E223*L220-G223*L223</f>
        <v>1</v>
      </c>
      <c r="Q223" s="62">
        <f t="shared" ref="Q223" si="907">(D223*L220+E223*K220+F223*L223+G223*K223)</f>
        <v>0</v>
      </c>
      <c r="S223" s="59">
        <v>0</v>
      </c>
      <c r="T223" s="63">
        <v>0</v>
      </c>
      <c r="U223" s="61">
        <v>1</v>
      </c>
      <c r="V223" s="62">
        <v>0</v>
      </c>
      <c r="X223" s="59">
        <f t="shared" ref="X223" si="908">N223*S220+P223*S223-O223*T220-Q223*T223</f>
        <v>0</v>
      </c>
      <c r="Y223" s="63">
        <f t="shared" ref="Y223" si="909">(N223*T220+O223*S220+P223*T223+Q223*S223)</f>
        <v>0.57422276806605066</v>
      </c>
      <c r="Z223" s="61">
        <f t="shared" ref="Z223" si="910">N223*U220+P223*U223-O223*V220-Q223*V223</f>
        <v>0.75069728052930129</v>
      </c>
      <c r="AA223" s="62">
        <f t="shared" ref="AA223" si="911">(N223*V220+O223*U220+P223*V223+Q223*U223)</f>
        <v>0</v>
      </c>
      <c r="AB223" s="10"/>
      <c r="AC223" s="46">
        <f t="shared" ref="AC223" si="912">1/$AD$8</f>
        <v>1</v>
      </c>
      <c r="AD223" s="77">
        <v>0</v>
      </c>
      <c r="AE223" s="78">
        <v>1</v>
      </c>
      <c r="AF223" s="79">
        <v>0</v>
      </c>
      <c r="AH223" s="59">
        <f t="shared" ref="AH223" si="913">X223*AC220+Z223*AC223-Y223*AD220-AA223*AD223</f>
        <v>0.75069728052930129</v>
      </c>
      <c r="AI223" s="63">
        <f t="shared" ref="AI223" si="914">(X223*AD220+Y223*AC220+Z223*AD223+AA223*AC223)</f>
        <v>0.57422276806605066</v>
      </c>
      <c r="AJ223" s="61">
        <f t="shared" ref="AJ223" si="915">X223*AE220+Z223*AE223-Y223*AF220-AA223*AF223</f>
        <v>0.75069728052930129</v>
      </c>
      <c r="AK223" s="62">
        <f t="shared" ref="AK223" si="916">(X223*AF220+Y223*AE220+Z223*AF223+AA223*AE223)</f>
        <v>0</v>
      </c>
      <c r="AM223" s="80">
        <f t="shared" ref="AM223" si="917">(180/PI())*ATAN(-1*(AI220+AI223)/(AH220+AH223))</f>
        <v>-41.627718038057871</v>
      </c>
      <c r="AO223" s="113">
        <f t="shared" ref="AO223" si="918">20*LOG(((1-(10^(AM220/20)^2)*(1-((1-AO220)/(1+AO220))^2))^0.5))</f>
        <v>-19.111027970547674</v>
      </c>
      <c r="AP223" s="18"/>
      <c r="AQ223" s="88">
        <f t="shared" si="627"/>
        <v>3.9</v>
      </c>
      <c r="AR223" s="89">
        <f t="shared" si="628"/>
        <v>-17.411557478318596</v>
      </c>
      <c r="AS223" s="90">
        <f t="shared" si="629"/>
        <v>-56.331077120348908</v>
      </c>
      <c r="AT223" s="26"/>
      <c r="AU223" s="119"/>
      <c r="AV223" s="120"/>
      <c r="AW223" s="71">
        <f t="shared" si="630"/>
        <v>-5.6593757088029911E-2</v>
      </c>
    </row>
    <row r="224" spans="2:49" ht="18.600000000000001" customHeight="1">
      <c r="AQ224" s="88">
        <f t="shared" si="627"/>
        <v>3.92</v>
      </c>
      <c r="AR224" s="89">
        <f t="shared" si="628"/>
        <v>-17.427534445009247</v>
      </c>
      <c r="AS224" s="90">
        <f t="shared" si="629"/>
        <v>-56.510246233098727</v>
      </c>
      <c r="AT224" s="119"/>
      <c r="AU224" s="119"/>
      <c r="AV224" s="120"/>
      <c r="AW224" s="71">
        <f t="shared" si="630"/>
        <v>-5.6212753761761519E-2</v>
      </c>
    </row>
    <row r="225" spans="2:49" ht="18.600000000000001" customHeight="1" thickBot="1">
      <c r="D225" s="10" t="s">
        <v>63</v>
      </c>
      <c r="E225" s="10"/>
      <c r="F225" s="10"/>
      <c r="G225" s="10"/>
      <c r="H225" s="10"/>
      <c r="I225" s="10" t="s">
        <v>64</v>
      </c>
      <c r="J225" s="10"/>
      <c r="K225" s="10"/>
      <c r="L225" s="10"/>
      <c r="M225" s="55"/>
      <c r="N225" s="55"/>
      <c r="O225" s="54" t="s">
        <v>65</v>
      </c>
      <c r="P225" s="55"/>
      <c r="Q225" s="55"/>
      <c r="R225" s="55"/>
      <c r="S225" s="10"/>
      <c r="T225" s="10" t="s">
        <v>66</v>
      </c>
      <c r="U225" s="55"/>
      <c r="V225" s="55"/>
      <c r="W225" s="55"/>
      <c r="X225" s="55"/>
      <c r="Y225" s="54" t="s">
        <v>67</v>
      </c>
      <c r="Z225" s="55"/>
      <c r="AA225" s="55"/>
      <c r="AB225" s="55"/>
      <c r="AC225" s="54" t="s">
        <v>68</v>
      </c>
      <c r="AD225" s="10"/>
      <c r="AE225" s="10"/>
      <c r="AF225" s="10"/>
      <c r="AG225" s="10"/>
      <c r="AH225" s="55"/>
      <c r="AI225" s="54" t="s">
        <v>69</v>
      </c>
      <c r="AJ225" s="55"/>
      <c r="AK225" s="55"/>
      <c r="AQ225" s="88">
        <f t="shared" si="627"/>
        <v>3.94</v>
      </c>
      <c r="AR225" s="89">
        <f t="shared" si="628"/>
        <v>-17.443827480009691</v>
      </c>
      <c r="AS225" s="90">
        <f t="shared" si="629"/>
        <v>-56.687437724058789</v>
      </c>
      <c r="AT225" s="119"/>
      <c r="AU225" s="119"/>
      <c r="AV225" s="120"/>
      <c r="AW225" s="71">
        <f t="shared" si="630"/>
        <v>-5.5830696096544612E-2</v>
      </c>
    </row>
    <row r="226" spans="2:49" ht="18.600000000000001" customHeight="1" thickBot="1">
      <c r="B226" s="52"/>
      <c r="D226" s="273" t="s">
        <v>70</v>
      </c>
      <c r="E226" s="274"/>
      <c r="F226" s="275" t="s">
        <v>71</v>
      </c>
      <c r="G226" s="276"/>
      <c r="H226" s="263"/>
      <c r="I226" s="273" t="s">
        <v>72</v>
      </c>
      <c r="J226" s="274"/>
      <c r="K226" s="275" t="s">
        <v>73</v>
      </c>
      <c r="L226" s="276"/>
      <c r="M226" s="55"/>
      <c r="N226" s="269" t="s">
        <v>74</v>
      </c>
      <c r="O226" s="270"/>
      <c r="P226" s="271" t="s">
        <v>75</v>
      </c>
      <c r="Q226" s="272"/>
      <c r="R226" s="55"/>
      <c r="S226" s="273" t="s">
        <v>76</v>
      </c>
      <c r="T226" s="274"/>
      <c r="U226" s="275" t="s">
        <v>77</v>
      </c>
      <c r="V226" s="276"/>
      <c r="W226" s="10"/>
      <c r="X226" s="269" t="s">
        <v>78</v>
      </c>
      <c r="Y226" s="270"/>
      <c r="Z226" s="271" t="s">
        <v>79</v>
      </c>
      <c r="AA226" s="272"/>
      <c r="AB226" s="10"/>
      <c r="AC226" s="273" t="s">
        <v>80</v>
      </c>
      <c r="AD226" s="274"/>
      <c r="AE226" s="275" t="s">
        <v>81</v>
      </c>
      <c r="AF226" s="276"/>
      <c r="AG226" s="10"/>
      <c r="AH226" s="269" t="s">
        <v>82</v>
      </c>
      <c r="AI226" s="270"/>
      <c r="AJ226" s="271" t="s">
        <v>83</v>
      </c>
      <c r="AK226" s="272"/>
      <c r="AM226" s="57" t="s">
        <v>10</v>
      </c>
      <c r="AO226" s="109" t="s">
        <v>37</v>
      </c>
      <c r="AP226" s="18"/>
      <c r="AQ226" s="88">
        <f t="shared" ref="AQ226:AQ289" si="919">INDEX(B:B,(ROW()-32)*7+24)</f>
        <v>3.96</v>
      </c>
      <c r="AR226" s="89">
        <f t="shared" ref="AR226:AR289" si="920">INDEX(AM:AM,(ROW()-32)*7+24)</f>
        <v>-17.460424287632272</v>
      </c>
      <c r="AS226" s="90">
        <f t="shared" ref="AS226:AS289" si="921">INDEX(AM:AM,(ROW()-32)*7+27)</f>
        <v>-56.862685949485481</v>
      </c>
      <c r="AT226" s="26"/>
      <c r="AU226" s="119"/>
      <c r="AV226" s="120"/>
      <c r="AW226" s="71">
        <f t="shared" ref="AW226:AW289" si="922">INDEX(AO:AO,(ROW()-32)*7+27)</f>
        <v>-5.5447797336896233E-2</v>
      </c>
    </row>
    <row r="227" spans="2:49" ht="18.600000000000001" customHeight="1" thickTop="1" thickBot="1">
      <c r="B227" s="81">
        <v>0.66</v>
      </c>
      <c r="D227" s="59">
        <v>1</v>
      </c>
      <c r="E227" s="60">
        <v>0</v>
      </c>
      <c r="F227" s="61">
        <v>0</v>
      </c>
      <c r="G227" s="62">
        <f t="shared" ref="G227" si="923">$E$8*$B227</f>
        <v>0.44772420000000002</v>
      </c>
      <c r="I227" s="59">
        <v>1</v>
      </c>
      <c r="J227" s="63">
        <v>0</v>
      </c>
      <c r="K227" s="61">
        <v>0</v>
      </c>
      <c r="L227" s="62">
        <v>0</v>
      </c>
      <c r="N227" s="59">
        <f t="shared" ref="N227" si="924">D227*I227+F227*I230-E227*J227-G227*J230</f>
        <v>0.73300957888771345</v>
      </c>
      <c r="O227" s="63">
        <f t="shared" ref="O227" si="925">(D227*J227+E227*I227+F227*J230+G227*I230)</f>
        <v>0</v>
      </c>
      <c r="P227" s="61">
        <f t="shared" ref="P227" si="926">D227*K227+F227*K230-E227*L227-G227*L230</f>
        <v>0</v>
      </c>
      <c r="Q227" s="62">
        <f t="shared" ref="Q227" si="927">(D227*L227+E227*K227+F227*L230+G227*K230)</f>
        <v>0.44772420000000002</v>
      </c>
      <c r="S227" s="59">
        <v>1</v>
      </c>
      <c r="T227" s="60">
        <v>0</v>
      </c>
      <c r="U227" s="61">
        <v>0</v>
      </c>
      <c r="V227" s="62">
        <f t="shared" ref="V227" si="928">$T$8*$B227</f>
        <v>0.44772420000000002</v>
      </c>
      <c r="X227" s="59">
        <f t="shared" ref="X227" si="929">N227*S227+P227*S230-O227*T227-Q227*T230</f>
        <v>0.73300957888771345</v>
      </c>
      <c r="Y227" s="63">
        <f t="shared" ref="Y227" si="930">(N227*T227+O227*S227+P227*T230+Q227*S230)</f>
        <v>0</v>
      </c>
      <c r="Z227" s="61">
        <f t="shared" ref="Z227" si="931">N227*U227+P227*U230-O227*V227-Q227*V230</f>
        <v>0</v>
      </c>
      <c r="AA227" s="62">
        <f t="shared" ref="AA227" si="932">(N227*V227+O227*U227+P227*V230+Q227*U230)</f>
        <v>0.77591032729983844</v>
      </c>
      <c r="AB227" s="10"/>
      <c r="AC227" s="64">
        <v>1</v>
      </c>
      <c r="AD227" s="65">
        <v>0</v>
      </c>
      <c r="AE227" s="23">
        <v>0</v>
      </c>
      <c r="AF227" s="66">
        <v>0</v>
      </c>
      <c r="AH227" s="59">
        <f t="shared" ref="AH227" si="933">X227*AC227+Z227*AC230-Y227*AD227-AA227*AD230</f>
        <v>0.73300957888771345</v>
      </c>
      <c r="AI227" s="63">
        <f t="shared" ref="AI227" si="934">(X227*AD227+Y227*AC227+Z227*AD230+AA227*AC230)</f>
        <v>0.77591032729983844</v>
      </c>
      <c r="AJ227" s="61">
        <f t="shared" ref="AJ227" si="935">X227*AE227+Z227*AE230-Y227*AF227-AA227*AF230</f>
        <v>0</v>
      </c>
      <c r="AK227" s="62">
        <f t="shared" ref="AK227" si="936">(X227*AF227+Y227*AE227+Z227*AF230+AA227*AE230)</f>
        <v>0.77591032729983844</v>
      </c>
      <c r="AM227" s="67">
        <f t="shared" ref="AM227" si="937">20*LOG(((1+$AD$8)/$AD$8)/((AH227+AH230)^2+(AI227+AI230)^2)^0.5)</f>
        <v>-3.4874438434870376E-2</v>
      </c>
      <c r="AO227" s="110">
        <f t="shared" ref="AO227" si="938">((AH227^2+AI227^2)^0.5)/((AH230^2+AI230^2)^0.5)</f>
        <v>1.1295951297289326</v>
      </c>
      <c r="AP227" s="18"/>
      <c r="AQ227" s="88">
        <f t="shared" si="919"/>
        <v>3.98</v>
      </c>
      <c r="AR227" s="89">
        <f t="shared" si="920"/>
        <v>-17.477313053166018</v>
      </c>
      <c r="AS227" s="90">
        <f t="shared" si="921"/>
        <v>-57.036024427828387</v>
      </c>
      <c r="AT227" s="26"/>
      <c r="AU227" s="119"/>
      <c r="AV227" s="120"/>
      <c r="AW227" s="71">
        <f t="shared" si="922"/>
        <v>-5.5064260018521001E-2</v>
      </c>
    </row>
    <row r="228" spans="2:49" ht="18.600000000000001" customHeight="1" thickBot="1">
      <c r="D228" s="69"/>
      <c r="G228" s="70"/>
      <c r="I228" s="69"/>
      <c r="L228" s="70"/>
      <c r="N228" s="69"/>
      <c r="Q228" s="70"/>
      <c r="S228" s="69"/>
      <c r="V228" s="70"/>
      <c r="X228" s="69"/>
      <c r="AA228" s="70"/>
      <c r="AC228" s="64"/>
      <c r="AD228" s="23"/>
      <c r="AE228" s="23"/>
      <c r="AF228" s="71"/>
      <c r="AH228" s="69"/>
      <c r="AK228" s="70"/>
      <c r="AO228" s="111"/>
      <c r="AP228" s="18"/>
      <c r="AQ228" s="88">
        <f t="shared" si="919"/>
        <v>4</v>
      </c>
      <c r="AR228" s="89">
        <f t="shared" si="920"/>
        <v>-17.494482420803507</v>
      </c>
      <c r="AS228" s="90">
        <f t="shared" si="921"/>
        <v>-57.207485866435256</v>
      </c>
      <c r="AT228" s="26"/>
      <c r="AU228" s="119"/>
      <c r="AV228" s="120"/>
      <c r="AW228" s="71">
        <f t="shared" si="922"/>
        <v>-5.4680276433856194E-2</v>
      </c>
    </row>
    <row r="229" spans="2:49" ht="18.600000000000001" customHeight="1" thickBot="1">
      <c r="D229" s="265" t="s">
        <v>11</v>
      </c>
      <c r="E229" s="266"/>
      <c r="F229" s="267" t="s">
        <v>84</v>
      </c>
      <c r="G229" s="268"/>
      <c r="H229" s="263"/>
      <c r="I229" s="265" t="s">
        <v>85</v>
      </c>
      <c r="J229" s="266"/>
      <c r="K229" s="267" t="s">
        <v>86</v>
      </c>
      <c r="L229" s="268"/>
      <c r="N229" s="269" t="s">
        <v>12</v>
      </c>
      <c r="O229" s="270"/>
      <c r="P229" s="271" t="s">
        <v>13</v>
      </c>
      <c r="Q229" s="272"/>
      <c r="S229" s="265" t="s">
        <v>87</v>
      </c>
      <c r="T229" s="266"/>
      <c r="U229" s="267" t="s">
        <v>88</v>
      </c>
      <c r="V229" s="268"/>
      <c r="W229" s="10"/>
      <c r="X229" s="269" t="s">
        <v>89</v>
      </c>
      <c r="Y229" s="270"/>
      <c r="Z229" s="271" t="s">
        <v>90</v>
      </c>
      <c r="AA229" s="272"/>
      <c r="AB229" s="10"/>
      <c r="AC229" s="265" t="s">
        <v>14</v>
      </c>
      <c r="AD229" s="266"/>
      <c r="AE229" s="267" t="s">
        <v>15</v>
      </c>
      <c r="AF229" s="268"/>
      <c r="AG229" s="10"/>
      <c r="AH229" s="269" t="s">
        <v>91</v>
      </c>
      <c r="AI229" s="270"/>
      <c r="AJ229" s="271" t="s">
        <v>92</v>
      </c>
      <c r="AK229" s="272"/>
      <c r="AM229" s="76" t="s">
        <v>16</v>
      </c>
      <c r="AO229" s="112" t="s">
        <v>38</v>
      </c>
      <c r="AP229" s="18"/>
      <c r="AQ229" s="88">
        <f t="shared" si="919"/>
        <v>4.0199999999999996</v>
      </c>
      <c r="AR229" s="89">
        <f t="shared" si="920"/>
        <v>-17.511921472759376</v>
      </c>
      <c r="AS229" s="90">
        <f t="shared" si="921"/>
        <v>-57.377102187203057</v>
      </c>
      <c r="AT229" s="26"/>
      <c r="AU229" s="119"/>
      <c r="AV229" s="120"/>
      <c r="AW229" s="71">
        <f t="shared" si="922"/>
        <v>-5.4296029078438751E-2</v>
      </c>
    </row>
    <row r="230" spans="2:49" ht="18.600000000000001" customHeight="1" thickTop="1" thickBot="1">
      <c r="D230" s="59">
        <v>0</v>
      </c>
      <c r="E230" s="63">
        <v>0</v>
      </c>
      <c r="F230" s="61">
        <v>1</v>
      </c>
      <c r="G230" s="62">
        <v>0</v>
      </c>
      <c r="I230" s="59">
        <v>0</v>
      </c>
      <c r="J230" s="63">
        <f t="shared" ref="J230" si="939">IF(0=(1-$J$8*$K$8*$B227^2),10^14,$B227*$K$8/(1-$J$8*$K$8*$B227^2))</f>
        <v>0.59632787575986856</v>
      </c>
      <c r="K230" s="61">
        <v>1</v>
      </c>
      <c r="L230" s="62">
        <v>0</v>
      </c>
      <c r="N230" s="59">
        <f t="shared" ref="N230" si="940">D230*I227+F230*I230-E230*J227-G230*J230</f>
        <v>0</v>
      </c>
      <c r="O230" s="63">
        <f t="shared" ref="O230" si="941">(D230*J227+E230*I227+F230*J230+G230*I230)</f>
        <v>0.59632787575986856</v>
      </c>
      <c r="P230" s="61">
        <f t="shared" ref="P230" si="942">D230*K227+F230*K230-E230*L227-G230*L230</f>
        <v>1</v>
      </c>
      <c r="Q230" s="62">
        <f t="shared" ref="Q230" si="943">(D230*L227+E230*K227+F230*L230+G230*K230)</f>
        <v>0</v>
      </c>
      <c r="S230" s="59">
        <v>0</v>
      </c>
      <c r="T230" s="63">
        <v>0</v>
      </c>
      <c r="U230" s="61">
        <v>1</v>
      </c>
      <c r="V230" s="62">
        <v>0</v>
      </c>
      <c r="X230" s="59">
        <f t="shared" ref="X230" si="944">N230*S227+P230*S230-O230*T227-Q230*T230</f>
        <v>0</v>
      </c>
      <c r="Y230" s="63">
        <f t="shared" ref="Y230" si="945">(N230*T227+O230*S227+P230*T230+Q230*S230)</f>
        <v>0.59632787575986856</v>
      </c>
      <c r="Z230" s="61">
        <f t="shared" ref="Z230" si="946">N230*U227+P230*U230-O230*V227-Q230*V230</f>
        <v>0.73300957888771345</v>
      </c>
      <c r="AA230" s="62">
        <f t="shared" ref="AA230" si="947">(N230*V227+O230*U227+P230*V230+Q230*U230)</f>
        <v>0</v>
      </c>
      <c r="AB230" s="10"/>
      <c r="AC230" s="46">
        <f t="shared" ref="AC230" si="948">1/$AD$8</f>
        <v>1</v>
      </c>
      <c r="AD230" s="77">
        <v>0</v>
      </c>
      <c r="AE230" s="78">
        <v>1</v>
      </c>
      <c r="AF230" s="79">
        <v>0</v>
      </c>
      <c r="AH230" s="59">
        <f t="shared" ref="AH230" si="949">X230*AC227+Z230*AC230-Y230*AD227-AA230*AD230</f>
        <v>0.73300957888771345</v>
      </c>
      <c r="AI230" s="63">
        <f t="shared" ref="AI230" si="950">(X230*AD227+Y230*AC227+Z230*AD230+AA230*AC230)</f>
        <v>0.59632787575986856</v>
      </c>
      <c r="AJ230" s="61">
        <f t="shared" ref="AJ230" si="951">X230*AE227+Z230*AE230-Y230*AF227-AA230*AF230</f>
        <v>0.73300957888771345</v>
      </c>
      <c r="AK230" s="62">
        <f t="shared" ref="AK230" si="952">(X230*AF227+Y230*AE227+Z230*AF230+AA230*AE230)</f>
        <v>0</v>
      </c>
      <c r="AM230" s="80">
        <f t="shared" ref="AM230" si="953">(180/PI())*ATAN(-1*(AI227+AI230)/(AH227+AH230))</f>
        <v>-43.107536395336211</v>
      </c>
      <c r="AO230" s="113">
        <f t="shared" ref="AO230" si="954">20*LOG(((1-(10^(AM227/20)^2)*(1-((1-AO227)/(1+AO227))^2))^0.5))</f>
        <v>-19.328690725469198</v>
      </c>
      <c r="AP230" s="18"/>
      <c r="AQ230" s="88">
        <f t="shared" si="919"/>
        <v>4.04</v>
      </c>
      <c r="AR230" s="89">
        <f t="shared" si="920"/>
        <v>-17.529619709506214</v>
      </c>
      <c r="AS230" s="90">
        <f t="shared" si="921"/>
        <v>-57.544904551224448</v>
      </c>
      <c r="AT230" s="26"/>
      <c r="AU230" s="119"/>
      <c r="AV230" s="120"/>
      <c r="AW230" s="71">
        <f t="shared" si="922"/>
        <v>-5.3911691078800936E-2</v>
      </c>
    </row>
    <row r="231" spans="2:49" ht="18.600000000000001" customHeight="1">
      <c r="AQ231" s="88">
        <f t="shared" si="919"/>
        <v>4.0599999999999996</v>
      </c>
      <c r="AR231" s="89">
        <f t="shared" si="920"/>
        <v>-17.547567031058406</v>
      </c>
      <c r="AS231" s="90">
        <f t="shared" si="921"/>
        <v>-57.710923382476388</v>
      </c>
      <c r="AT231" s="119"/>
      <c r="AU231" s="119"/>
      <c r="AV231" s="120"/>
      <c r="AW231" s="71">
        <f t="shared" si="922"/>
        <v>-5.3527426602606169E-2</v>
      </c>
    </row>
    <row r="232" spans="2:49" ht="18.600000000000001" customHeight="1" thickBot="1">
      <c r="D232" s="10" t="s">
        <v>63</v>
      </c>
      <c r="E232" s="10"/>
      <c r="F232" s="10"/>
      <c r="G232" s="10"/>
      <c r="H232" s="10"/>
      <c r="I232" s="10" t="s">
        <v>64</v>
      </c>
      <c r="J232" s="10"/>
      <c r="K232" s="10"/>
      <c r="L232" s="10"/>
      <c r="M232" s="55"/>
      <c r="N232" s="55"/>
      <c r="O232" s="54" t="s">
        <v>65</v>
      </c>
      <c r="P232" s="55"/>
      <c r="Q232" s="55"/>
      <c r="R232" s="55"/>
      <c r="S232" s="10"/>
      <c r="T232" s="10" t="s">
        <v>66</v>
      </c>
      <c r="U232" s="55"/>
      <c r="V232" s="55"/>
      <c r="W232" s="55"/>
      <c r="X232" s="55"/>
      <c r="Y232" s="54" t="s">
        <v>67</v>
      </c>
      <c r="Z232" s="55"/>
      <c r="AA232" s="55"/>
      <c r="AB232" s="55"/>
      <c r="AC232" s="54" t="s">
        <v>68</v>
      </c>
      <c r="AD232" s="10"/>
      <c r="AE232" s="10"/>
      <c r="AF232" s="10"/>
      <c r="AG232" s="10"/>
      <c r="AH232" s="55"/>
      <c r="AI232" s="54" t="s">
        <v>69</v>
      </c>
      <c r="AJ232" s="55"/>
      <c r="AK232" s="55"/>
      <c r="AQ232" s="88">
        <f t="shared" si="919"/>
        <v>4.08</v>
      </c>
      <c r="AR232" s="89">
        <f t="shared" si="920"/>
        <v>-17.565753719239815</v>
      </c>
      <c r="AS232" s="90">
        <f t="shared" si="921"/>
        <v>-57.875188390595085</v>
      </c>
      <c r="AT232" s="119"/>
      <c r="AU232" s="119"/>
      <c r="AV232" s="120"/>
      <c r="AW232" s="71">
        <f t="shared" si="922"/>
        <v>-5.3143391251683741E-2</v>
      </c>
    </row>
    <row r="233" spans="2:49" ht="18.600000000000001" customHeight="1" thickBot="1">
      <c r="B233" s="52"/>
      <c r="D233" s="273" t="s">
        <v>70</v>
      </c>
      <c r="E233" s="274"/>
      <c r="F233" s="275" t="s">
        <v>71</v>
      </c>
      <c r="G233" s="276"/>
      <c r="H233" s="263"/>
      <c r="I233" s="273" t="s">
        <v>72</v>
      </c>
      <c r="J233" s="274"/>
      <c r="K233" s="275" t="s">
        <v>73</v>
      </c>
      <c r="L233" s="276"/>
      <c r="M233" s="55"/>
      <c r="N233" s="269" t="s">
        <v>74</v>
      </c>
      <c r="O233" s="270"/>
      <c r="P233" s="271" t="s">
        <v>75</v>
      </c>
      <c r="Q233" s="272"/>
      <c r="R233" s="55"/>
      <c r="S233" s="273" t="s">
        <v>76</v>
      </c>
      <c r="T233" s="274"/>
      <c r="U233" s="275" t="s">
        <v>77</v>
      </c>
      <c r="V233" s="276"/>
      <c r="W233" s="10"/>
      <c r="X233" s="269" t="s">
        <v>78</v>
      </c>
      <c r="Y233" s="270"/>
      <c r="Z233" s="271" t="s">
        <v>79</v>
      </c>
      <c r="AA233" s="272"/>
      <c r="AB233" s="10"/>
      <c r="AC233" s="273" t="s">
        <v>80</v>
      </c>
      <c r="AD233" s="274"/>
      <c r="AE233" s="275" t="s">
        <v>81</v>
      </c>
      <c r="AF233" s="276"/>
      <c r="AG233" s="10"/>
      <c r="AH233" s="269" t="s">
        <v>82</v>
      </c>
      <c r="AI233" s="270"/>
      <c r="AJ233" s="271" t="s">
        <v>83</v>
      </c>
      <c r="AK233" s="272"/>
      <c r="AM233" s="57" t="s">
        <v>10</v>
      </c>
      <c r="AO233" s="109" t="s">
        <v>37</v>
      </c>
      <c r="AP233" s="18"/>
      <c r="AQ233" s="88">
        <f t="shared" si="919"/>
        <v>4.0999999999999996</v>
      </c>
      <c r="AR233" s="89">
        <f t="shared" si="920"/>
        <v>-17.584170420875289</v>
      </c>
      <c r="AS233" s="90">
        <f t="shared" si="921"/>
        <v>-58.037728592779061</v>
      </c>
      <c r="AT233" s="26"/>
      <c r="AU233" s="119"/>
      <c r="AV233" s="120"/>
      <c r="AW233" s="71">
        <f t="shared" si="922"/>
        <v>-5.2759732438652535E-2</v>
      </c>
    </row>
    <row r="234" spans="2:49" ht="18.600000000000001" customHeight="1" thickTop="1" thickBot="1">
      <c r="B234" s="81">
        <v>0.68</v>
      </c>
      <c r="D234" s="59">
        <v>1</v>
      </c>
      <c r="E234" s="60">
        <v>0</v>
      </c>
      <c r="F234" s="61">
        <v>0</v>
      </c>
      <c r="G234" s="62">
        <f t="shared" ref="G234" si="955">$E$8*$B234</f>
        <v>0.46129160000000008</v>
      </c>
      <c r="I234" s="59">
        <v>1</v>
      </c>
      <c r="J234" s="63">
        <v>0</v>
      </c>
      <c r="K234" s="61">
        <v>0</v>
      </c>
      <c r="L234" s="62">
        <v>0</v>
      </c>
      <c r="N234" s="59">
        <f t="shared" ref="N234" si="956">D234*I234+F234*I237-E234*J234-G234*J237</f>
        <v>0.71451560087844168</v>
      </c>
      <c r="O234" s="63">
        <f t="shared" ref="O234" si="957">(D234*J234+E234*I234+F234*J237+G234*I237)</f>
        <v>0</v>
      </c>
      <c r="P234" s="61">
        <f t="shared" ref="P234" si="958">D234*K234+F234*K237-E234*L234-G234*L237</f>
        <v>0</v>
      </c>
      <c r="Q234" s="62">
        <f t="shared" ref="Q234" si="959">(D234*L234+E234*K234+F234*L237+G234*K237)</f>
        <v>0.46129160000000008</v>
      </c>
      <c r="S234" s="59">
        <v>1</v>
      </c>
      <c r="T234" s="60">
        <v>0</v>
      </c>
      <c r="U234" s="61">
        <v>0</v>
      </c>
      <c r="V234" s="62">
        <f t="shared" ref="V234" si="960">$T$8*$B234</f>
        <v>0.46129160000000008</v>
      </c>
      <c r="X234" s="59">
        <f t="shared" ref="X234" si="961">N234*S234+P234*S237-O234*T234-Q234*T237</f>
        <v>0.71451560087844168</v>
      </c>
      <c r="Y234" s="63">
        <f t="shared" ref="Y234" si="962">(N234*T234+O234*S234+P234*T237+Q234*S237)</f>
        <v>0</v>
      </c>
      <c r="Z234" s="61">
        <f t="shared" ref="Z234" si="963">N234*U234+P234*U237-O234*V234-Q234*V237</f>
        <v>0</v>
      </c>
      <c r="AA234" s="62">
        <f t="shared" ref="AA234" si="964">(N234*V234+O234*U234+P234*V237+Q234*U237)</f>
        <v>0.79089164475417784</v>
      </c>
      <c r="AB234" s="10"/>
      <c r="AC234" s="64">
        <v>1</v>
      </c>
      <c r="AD234" s="65">
        <v>0</v>
      </c>
      <c r="AE234" s="23">
        <v>0</v>
      </c>
      <c r="AF234" s="66">
        <v>0</v>
      </c>
      <c r="AH234" s="59">
        <f t="shared" ref="AH234" si="965">X234*AC234+Z234*AC237-Y234*AD234-AA234*AD237</f>
        <v>0.71451560087844168</v>
      </c>
      <c r="AI234" s="63">
        <f t="shared" ref="AI234" si="966">(X234*AD234+Y234*AC234+Z234*AD237+AA234*AC237)</f>
        <v>0.79089164475417784</v>
      </c>
      <c r="AJ234" s="61">
        <f t="shared" ref="AJ234" si="967">X234*AE234+Z234*AE237-Y234*AF234-AA234*AF237</f>
        <v>0</v>
      </c>
      <c r="AK234" s="62">
        <f t="shared" ref="AK234" si="968">(X234*AF234+Y234*AE234+Z234*AF237+AA234*AE237)</f>
        <v>0.79089164475417784</v>
      </c>
      <c r="AM234" s="67">
        <f t="shared" ref="AM234" si="969">20*LOG(((1+$AD$8)/$AD$8)/((AH234+AH237)^2+(AI234+AI237)^2)^0.5)</f>
        <v>-3.2006334531639043E-2</v>
      </c>
      <c r="AO234" s="110">
        <f t="shared" ref="AO234" si="970">((AH234^2+AI234^2)^0.5)/((AH237^2+AI237^2)^0.5)</f>
        <v>1.1275578702811511</v>
      </c>
      <c r="AP234" s="18"/>
      <c r="AQ234" s="88">
        <f t="shared" si="919"/>
        <v>4.12</v>
      </c>
      <c r="AR234" s="89">
        <f t="shared" si="920"/>
        <v>-17.602808131850438</v>
      </c>
      <c r="AS234" s="90">
        <f t="shared" si="921"/>
        <v>-58.198572334860152</v>
      </c>
      <c r="AT234" s="26"/>
      <c r="AU234" s="119"/>
      <c r="AV234" s="120"/>
      <c r="AW234" s="71">
        <f t="shared" si="922"/>
        <v>-5.237658974773917E-2</v>
      </c>
    </row>
    <row r="235" spans="2:49" ht="18.600000000000001" customHeight="1" thickBot="1">
      <c r="D235" s="69"/>
      <c r="G235" s="70"/>
      <c r="I235" s="69"/>
      <c r="L235" s="70"/>
      <c r="N235" s="69"/>
      <c r="Q235" s="70"/>
      <c r="S235" s="69"/>
      <c r="V235" s="70"/>
      <c r="X235" s="69"/>
      <c r="AA235" s="70"/>
      <c r="AC235" s="64"/>
      <c r="AD235" s="23"/>
      <c r="AE235" s="23"/>
      <c r="AF235" s="71"/>
      <c r="AH235" s="69"/>
      <c r="AK235" s="70"/>
      <c r="AO235" s="111"/>
      <c r="AP235" s="18"/>
      <c r="AQ235" s="88">
        <f t="shared" si="919"/>
        <v>4.1399999999999997</v>
      </c>
      <c r="AR235" s="89">
        <f t="shared" si="920"/>
        <v>-17.62165818198774</v>
      </c>
      <c r="AS235" s="90">
        <f t="shared" si="921"/>
        <v>-58.357747311579686</v>
      </c>
      <c r="AT235" s="26"/>
      <c r="AU235" s="119"/>
      <c r="AV235" s="120"/>
      <c r="AW235" s="71">
        <f t="shared" si="922"/>
        <v>-5.1994095280444887E-2</v>
      </c>
    </row>
    <row r="236" spans="2:49" ht="18.600000000000001" customHeight="1" thickBot="1">
      <c r="D236" s="265" t="s">
        <v>11</v>
      </c>
      <c r="E236" s="266"/>
      <c r="F236" s="267" t="s">
        <v>84</v>
      </c>
      <c r="G236" s="268"/>
      <c r="H236" s="263"/>
      <c r="I236" s="265" t="s">
        <v>85</v>
      </c>
      <c r="J236" s="266"/>
      <c r="K236" s="267" t="s">
        <v>86</v>
      </c>
      <c r="L236" s="268"/>
      <c r="N236" s="269" t="s">
        <v>12</v>
      </c>
      <c r="O236" s="270"/>
      <c r="P236" s="271" t="s">
        <v>13</v>
      </c>
      <c r="Q236" s="272"/>
      <c r="S236" s="265" t="s">
        <v>87</v>
      </c>
      <c r="T236" s="266"/>
      <c r="U236" s="267" t="s">
        <v>88</v>
      </c>
      <c r="V236" s="268"/>
      <c r="W236" s="10"/>
      <c r="X236" s="269" t="s">
        <v>89</v>
      </c>
      <c r="Y236" s="270"/>
      <c r="Z236" s="271" t="s">
        <v>90</v>
      </c>
      <c r="AA236" s="272"/>
      <c r="AB236" s="10"/>
      <c r="AC236" s="265" t="s">
        <v>14</v>
      </c>
      <c r="AD236" s="266"/>
      <c r="AE236" s="267" t="s">
        <v>15</v>
      </c>
      <c r="AF236" s="268"/>
      <c r="AG236" s="10"/>
      <c r="AH236" s="269" t="s">
        <v>91</v>
      </c>
      <c r="AI236" s="270"/>
      <c r="AJ236" s="271" t="s">
        <v>92</v>
      </c>
      <c r="AK236" s="272"/>
      <c r="AM236" s="76" t="s">
        <v>16</v>
      </c>
      <c r="AO236" s="112" t="s">
        <v>38</v>
      </c>
      <c r="AP236" s="18"/>
      <c r="AQ236" s="88">
        <f t="shared" si="919"/>
        <v>4.16</v>
      </c>
      <c r="AR236" s="89">
        <f t="shared" si="920"/>
        <v>-17.640712220690666</v>
      </c>
      <c r="AS236" s="90">
        <f t="shared" si="921"/>
        <v>-58.515280586105938</v>
      </c>
      <c r="AT236" s="26"/>
      <c r="AU236" s="119"/>
      <c r="AV236" s="120"/>
      <c r="AW236" s="71">
        <f t="shared" si="922"/>
        <v>-5.1612373986640814E-2</v>
      </c>
    </row>
    <row r="237" spans="2:49" ht="18.600000000000001" customHeight="1" thickTop="1" thickBot="1">
      <c r="D237" s="59">
        <v>0</v>
      </c>
      <c r="E237" s="63">
        <v>0</v>
      </c>
      <c r="F237" s="61">
        <v>1</v>
      </c>
      <c r="G237" s="62">
        <v>0</v>
      </c>
      <c r="I237" s="59">
        <v>0</v>
      </c>
      <c r="J237" s="63">
        <f t="shared" ref="J237" si="971">IF(0=(1-$J$8*$K$8*$B234^2),10^14,$B234*$K$8/(1-$J$8*$K$8*$B234^2))</f>
        <v>0.6188805500068898</v>
      </c>
      <c r="K237" s="61">
        <v>1</v>
      </c>
      <c r="L237" s="62">
        <v>0</v>
      </c>
      <c r="N237" s="59">
        <f t="shared" ref="N237" si="972">D237*I234+F237*I237-E237*J234-G237*J237</f>
        <v>0</v>
      </c>
      <c r="O237" s="63">
        <f t="shared" ref="O237" si="973">(D237*J234+E237*I234+F237*J237+G237*I237)</f>
        <v>0.6188805500068898</v>
      </c>
      <c r="P237" s="61">
        <f t="shared" ref="P237" si="974">D237*K234+F237*K237-E237*L234-G237*L237</f>
        <v>1</v>
      </c>
      <c r="Q237" s="62">
        <f t="shared" ref="Q237" si="975">(D237*L234+E237*K234+F237*L237+G237*K237)</f>
        <v>0</v>
      </c>
      <c r="S237" s="59">
        <v>0</v>
      </c>
      <c r="T237" s="63">
        <v>0</v>
      </c>
      <c r="U237" s="61">
        <v>1</v>
      </c>
      <c r="V237" s="62">
        <v>0</v>
      </c>
      <c r="X237" s="59">
        <f t="shared" ref="X237" si="976">N237*S234+P237*S237-O237*T234-Q237*T237</f>
        <v>0</v>
      </c>
      <c r="Y237" s="63">
        <f t="shared" ref="Y237" si="977">(N237*T234+O237*S234+P237*T237+Q237*S237)</f>
        <v>0.6188805500068898</v>
      </c>
      <c r="Z237" s="61">
        <f t="shared" ref="Z237" si="978">N237*U234+P237*U237-O237*V234-Q237*V237</f>
        <v>0.71451560087844168</v>
      </c>
      <c r="AA237" s="62">
        <f t="shared" ref="AA237" si="979">(N237*V234+O237*U234+P237*V237+Q237*U237)</f>
        <v>0</v>
      </c>
      <c r="AB237" s="10"/>
      <c r="AC237" s="46">
        <f t="shared" ref="AC237" si="980">1/$AD$8</f>
        <v>1</v>
      </c>
      <c r="AD237" s="77">
        <v>0</v>
      </c>
      <c r="AE237" s="78">
        <v>1</v>
      </c>
      <c r="AF237" s="79">
        <v>0</v>
      </c>
      <c r="AH237" s="59">
        <f t="shared" ref="AH237" si="981">X237*AC234+Z237*AC237-Y237*AD234-AA237*AD237</f>
        <v>0.71451560087844168</v>
      </c>
      <c r="AI237" s="63">
        <f t="shared" ref="AI237" si="982">(X237*AD234+Y237*AC234+Z237*AD237+AA237*AC237)</f>
        <v>0.6188805500068898</v>
      </c>
      <c r="AJ237" s="61">
        <f t="shared" ref="AJ237" si="983">X237*AE234+Z237*AE237-Y237*AF234-AA237*AF237</f>
        <v>0.71451560087844168</v>
      </c>
      <c r="AK237" s="62">
        <f t="shared" ref="AK237" si="984">(X237*AF234+Y237*AE234+Z237*AF237+AA237*AE237)</f>
        <v>0</v>
      </c>
      <c r="AM237" s="80">
        <f t="shared" ref="AM237" si="985">(180/PI())*ATAN(-1*(AI234+AI237)/(AH234+AH237))</f>
        <v>-44.611299996593374</v>
      </c>
      <c r="AO237" s="113">
        <f t="shared" ref="AO237" si="986">20*LOG(((1-(10^(AM234/20)^2)*(1-((1-AO234)/(1+AO234))^2))^0.5))</f>
        <v>-19.621411408064887</v>
      </c>
      <c r="AP237" s="18"/>
      <c r="AQ237" s="88">
        <f t="shared" si="919"/>
        <v>4.18</v>
      </c>
      <c r="AR237" s="89">
        <f t="shared" si="920"/>
        <v>-17.659962203310684</v>
      </c>
      <c r="AS237" s="90">
        <f t="shared" si="921"/>
        <v>-58.67119860882616</v>
      </c>
      <c r="AT237" s="26"/>
      <c r="AU237" s="119"/>
      <c r="AV237" s="120"/>
      <c r="AW237" s="71">
        <f t="shared" si="922"/>
        <v>-5.1231543981691427E-2</v>
      </c>
    </row>
    <row r="238" spans="2:49" ht="18.600000000000001" customHeight="1">
      <c r="AQ238" s="88">
        <f t="shared" si="919"/>
        <v>4.2</v>
      </c>
      <c r="AR238" s="89">
        <f t="shared" si="920"/>
        <v>-17.679400378195144</v>
      </c>
      <c r="AS238" s="90">
        <f t="shared" si="921"/>
        <v>-58.825527235445563</v>
      </c>
      <c r="AT238" s="119"/>
      <c r="AU238" s="119"/>
      <c r="AV238" s="120"/>
      <c r="AW238" s="71">
        <f t="shared" si="922"/>
        <v>-5.0851716850143711E-2</v>
      </c>
    </row>
    <row r="239" spans="2:49" ht="18.600000000000001" customHeight="1" thickBot="1">
      <c r="D239" s="10" t="s">
        <v>63</v>
      </c>
      <c r="E239" s="10"/>
      <c r="F239" s="10"/>
      <c r="G239" s="10"/>
      <c r="H239" s="10"/>
      <c r="I239" s="10" t="s">
        <v>64</v>
      </c>
      <c r="J239" s="10"/>
      <c r="K239" s="10"/>
      <c r="L239" s="10"/>
      <c r="M239" s="55"/>
      <c r="N239" s="55"/>
      <c r="O239" s="54" t="s">
        <v>65</v>
      </c>
      <c r="P239" s="55"/>
      <c r="Q239" s="55"/>
      <c r="R239" s="55"/>
      <c r="S239" s="10"/>
      <c r="T239" s="10" t="s">
        <v>66</v>
      </c>
      <c r="U239" s="55"/>
      <c r="V239" s="55"/>
      <c r="W239" s="55"/>
      <c r="X239" s="55"/>
      <c r="Y239" s="54" t="s">
        <v>67</v>
      </c>
      <c r="Z239" s="55"/>
      <c r="AA239" s="55"/>
      <c r="AB239" s="55"/>
      <c r="AC239" s="54" t="s">
        <v>68</v>
      </c>
      <c r="AD239" s="10"/>
      <c r="AE239" s="10"/>
      <c r="AF239" s="10"/>
      <c r="AG239" s="10"/>
      <c r="AH239" s="55"/>
      <c r="AI239" s="54" t="s">
        <v>69</v>
      </c>
      <c r="AJ239" s="55"/>
      <c r="AK239" s="55"/>
      <c r="AQ239" s="88">
        <f t="shared" si="919"/>
        <v>4.22</v>
      </c>
      <c r="AR239" s="89">
        <f t="shared" si="920"/>
        <v>-17.699019274376699</v>
      </c>
      <c r="AS239" s="90">
        <f t="shared" si="921"/>
        <v>-58.978291744423601</v>
      </c>
      <c r="AT239" s="119"/>
      <c r="AU239" s="119"/>
      <c r="AV239" s="120"/>
      <c r="AW239" s="71">
        <f t="shared" si="922"/>
        <v>-5.0472997936556914E-2</v>
      </c>
    </row>
    <row r="240" spans="2:49" ht="18.600000000000001" customHeight="1" thickBot="1">
      <c r="B240" s="52"/>
      <c r="D240" s="273" t="s">
        <v>70</v>
      </c>
      <c r="E240" s="274"/>
      <c r="F240" s="275" t="s">
        <v>71</v>
      </c>
      <c r="G240" s="276"/>
      <c r="H240" s="263"/>
      <c r="I240" s="273" t="s">
        <v>72</v>
      </c>
      <c r="J240" s="274"/>
      <c r="K240" s="275" t="s">
        <v>73</v>
      </c>
      <c r="L240" s="276"/>
      <c r="M240" s="55"/>
      <c r="N240" s="269" t="s">
        <v>74</v>
      </c>
      <c r="O240" s="270"/>
      <c r="P240" s="271" t="s">
        <v>75</v>
      </c>
      <c r="Q240" s="272"/>
      <c r="R240" s="55"/>
      <c r="S240" s="273" t="s">
        <v>76</v>
      </c>
      <c r="T240" s="274"/>
      <c r="U240" s="275" t="s">
        <v>77</v>
      </c>
      <c r="V240" s="276"/>
      <c r="W240" s="10"/>
      <c r="X240" s="269" t="s">
        <v>78</v>
      </c>
      <c r="Y240" s="270"/>
      <c r="Z240" s="271" t="s">
        <v>79</v>
      </c>
      <c r="AA240" s="272"/>
      <c r="AB240" s="10"/>
      <c r="AC240" s="273" t="s">
        <v>80</v>
      </c>
      <c r="AD240" s="274"/>
      <c r="AE240" s="275" t="s">
        <v>81</v>
      </c>
      <c r="AF240" s="276"/>
      <c r="AG240" s="10"/>
      <c r="AH240" s="269" t="s">
        <v>82</v>
      </c>
      <c r="AI240" s="270"/>
      <c r="AJ240" s="271" t="s">
        <v>83</v>
      </c>
      <c r="AK240" s="272"/>
      <c r="AM240" s="57" t="s">
        <v>10</v>
      </c>
      <c r="AO240" s="109" t="s">
        <v>37</v>
      </c>
      <c r="AP240" s="18"/>
      <c r="AQ240" s="88">
        <f t="shared" si="919"/>
        <v>4.24</v>
      </c>
      <c r="AR240" s="89">
        <f t="shared" si="920"/>
        <v>-17.71881168986755</v>
      </c>
      <c r="AS240" s="90">
        <f t="shared" si="921"/>
        <v>-59.129516853776337</v>
      </c>
      <c r="AT240" s="26"/>
      <c r="AU240" s="119"/>
      <c r="AV240" s="120"/>
      <c r="AW240" s="71">
        <f t="shared" si="922"/>
        <v>-5.0095486623973166E-2</v>
      </c>
    </row>
    <row r="241" spans="2:49" ht="18.600000000000001" customHeight="1" thickTop="1" thickBot="1">
      <c r="B241" s="81">
        <v>0.7</v>
      </c>
      <c r="D241" s="59">
        <v>1</v>
      </c>
      <c r="E241" s="60">
        <v>0</v>
      </c>
      <c r="F241" s="61">
        <v>0</v>
      </c>
      <c r="G241" s="62">
        <f t="shared" ref="G241" si="987">$E$8*$B241</f>
        <v>0.47485899999999998</v>
      </c>
      <c r="I241" s="59">
        <v>1</v>
      </c>
      <c r="J241" s="63">
        <v>0</v>
      </c>
      <c r="K241" s="61">
        <v>0</v>
      </c>
      <c r="L241" s="62">
        <v>0</v>
      </c>
      <c r="N241" s="59">
        <f t="shared" ref="N241" si="988">D241*I241+F241*I244-E241*J241-G241*J244</f>
        <v>0.69518539366021193</v>
      </c>
      <c r="O241" s="63">
        <f t="shared" ref="O241" si="989">(D241*J241+E241*I241+F241*J244+G241*I244)</f>
        <v>0</v>
      </c>
      <c r="P241" s="61">
        <f t="shared" ref="P241" si="990">D241*K241+F241*K244-E241*L241-G241*L244</f>
        <v>0</v>
      </c>
      <c r="Q241" s="62">
        <f t="shared" ref="Q241" si="991">(D241*L241+E241*K241+F241*L244+G241*K244)</f>
        <v>0.47485899999999998</v>
      </c>
      <c r="S241" s="59">
        <v>1</v>
      </c>
      <c r="T241" s="60">
        <v>0</v>
      </c>
      <c r="U241" s="61">
        <v>0</v>
      </c>
      <c r="V241" s="62">
        <f t="shared" ref="V241" si="992">$T$8*$B241</f>
        <v>0.47485899999999998</v>
      </c>
      <c r="X241" s="59">
        <f t="shared" ref="X241" si="993">N241*S241+P241*S244-O241*T241-Q241*T244</f>
        <v>0.69518539366021193</v>
      </c>
      <c r="Y241" s="63">
        <f t="shared" ref="Y241" si="994">(N241*T241+O241*S241+P241*T244+Q241*S244)</f>
        <v>0</v>
      </c>
      <c r="Z241" s="61">
        <f t="shared" ref="Z241" si="995">N241*U241+P241*U244-O241*V241-Q241*V244</f>
        <v>0</v>
      </c>
      <c r="AA241" s="62">
        <f t="shared" ref="AA241" si="996">(N241*V241+O241*U241+P241*V244+Q241*U244)</f>
        <v>0.80497404084809454</v>
      </c>
      <c r="AB241" s="10"/>
      <c r="AC241" s="64">
        <v>1</v>
      </c>
      <c r="AD241" s="65">
        <v>0</v>
      </c>
      <c r="AE241" s="23">
        <v>0</v>
      </c>
      <c r="AF241" s="66">
        <v>0</v>
      </c>
      <c r="AH241" s="59">
        <f t="shared" ref="AH241" si="997">X241*AC241+Z241*AC244-Y241*AD241-AA241*AD244</f>
        <v>0.69518539366021193</v>
      </c>
      <c r="AI241" s="63">
        <f t="shared" ref="AI241" si="998">(X241*AD241+Y241*AC241+Z241*AD244+AA241*AC244)</f>
        <v>0.80497404084809454</v>
      </c>
      <c r="AJ241" s="61">
        <f t="shared" ref="AJ241" si="999">X241*AE241+Z241*AE244-Y241*AF241-AA241*AF244</f>
        <v>0</v>
      </c>
      <c r="AK241" s="62">
        <f t="shared" ref="AK241" si="1000">(X241*AF241+Y241*AE241+Z241*AF244+AA241*AE244)</f>
        <v>0.80497404084809454</v>
      </c>
      <c r="AM241" s="67">
        <f t="shared" ref="AM241" si="1001">20*LOG(((1+$AD$8)/$AD$8)/((AH241+AH244)^2+(AI241+AI244)^2)^0.5)</f>
        <v>-2.8775646206865135E-2</v>
      </c>
      <c r="AO241" s="110">
        <f t="shared" ref="AO241" si="1002">((AH241^2+AI241^2)^0.5)/((AH244^2+AI244^2)^0.5)</f>
        <v>1.124066229615106</v>
      </c>
      <c r="AP241" s="18"/>
      <c r="AQ241" s="88">
        <f t="shared" si="919"/>
        <v>4.26</v>
      </c>
      <c r="AR241" s="89">
        <f t="shared" si="920"/>
        <v>-17.73877068052423</v>
      </c>
      <c r="AS241" s="90">
        <f t="shared" si="921"/>
        <v>-59.279226737272445</v>
      </c>
      <c r="AT241" s="26"/>
      <c r="AU241" s="119"/>
      <c r="AV241" s="120"/>
      <c r="AW241" s="71">
        <f t="shared" si="922"/>
        <v>-4.9719276600541894E-2</v>
      </c>
    </row>
    <row r="242" spans="2:49" ht="18.600000000000001" customHeight="1" thickBot="1">
      <c r="D242" s="69"/>
      <c r="G242" s="70"/>
      <c r="I242" s="69"/>
      <c r="L242" s="70"/>
      <c r="N242" s="69"/>
      <c r="Q242" s="70"/>
      <c r="S242" s="69"/>
      <c r="V242" s="70"/>
      <c r="X242" s="69"/>
      <c r="AA242" s="70"/>
      <c r="AC242" s="64"/>
      <c r="AD242" s="23"/>
      <c r="AE242" s="23"/>
      <c r="AF242" s="71"/>
      <c r="AH242" s="69"/>
      <c r="AK242" s="70"/>
      <c r="AO242" s="111"/>
      <c r="AP242" s="18"/>
      <c r="AQ242" s="88">
        <f t="shared" si="919"/>
        <v>4.28</v>
      </c>
      <c r="AR242" s="89">
        <f t="shared" si="920"/>
        <v>-17.758889549450764</v>
      </c>
      <c r="AS242" s="90">
        <f t="shared" si="921"/>
        <v>-59.427445040048809</v>
      </c>
      <c r="AT242" s="26"/>
      <c r="AU242" s="119"/>
      <c r="AV242" s="120"/>
      <c r="AW242" s="71">
        <f t="shared" si="922"/>
        <v>-4.9344456114784954E-2</v>
      </c>
    </row>
    <row r="243" spans="2:49" ht="18.600000000000001" customHeight="1" thickBot="1">
      <c r="D243" s="265" t="s">
        <v>11</v>
      </c>
      <c r="E243" s="266"/>
      <c r="F243" s="267" t="s">
        <v>84</v>
      </c>
      <c r="G243" s="268"/>
      <c r="H243" s="263"/>
      <c r="I243" s="265" t="s">
        <v>85</v>
      </c>
      <c r="J243" s="266"/>
      <c r="K243" s="267" t="s">
        <v>86</v>
      </c>
      <c r="L243" s="268"/>
      <c r="N243" s="269" t="s">
        <v>12</v>
      </c>
      <c r="O243" s="270"/>
      <c r="P243" s="271" t="s">
        <v>13</v>
      </c>
      <c r="Q243" s="272"/>
      <c r="S243" s="265" t="s">
        <v>87</v>
      </c>
      <c r="T243" s="266"/>
      <c r="U243" s="267" t="s">
        <v>88</v>
      </c>
      <c r="V243" s="268"/>
      <c r="W243" s="10"/>
      <c r="X243" s="269" t="s">
        <v>89</v>
      </c>
      <c r="Y243" s="270"/>
      <c r="Z243" s="271" t="s">
        <v>90</v>
      </c>
      <c r="AA243" s="272"/>
      <c r="AB243" s="10"/>
      <c r="AC243" s="265" t="s">
        <v>14</v>
      </c>
      <c r="AD243" s="266"/>
      <c r="AE243" s="267" t="s">
        <v>15</v>
      </c>
      <c r="AF243" s="268"/>
      <c r="AG243" s="10"/>
      <c r="AH243" s="269" t="s">
        <v>91</v>
      </c>
      <c r="AI243" s="270"/>
      <c r="AJ243" s="271" t="s">
        <v>92</v>
      </c>
      <c r="AK243" s="272"/>
      <c r="AM243" s="76" t="s">
        <v>16</v>
      </c>
      <c r="AO243" s="112" t="s">
        <v>38</v>
      </c>
      <c r="AP243" s="18"/>
      <c r="AQ243" s="88">
        <f t="shared" si="919"/>
        <v>4.3</v>
      </c>
      <c r="AR243" s="89">
        <f t="shared" si="920"/>
        <v>-17.77916183691022</v>
      </c>
      <c r="AS243" s="90">
        <f t="shared" si="921"/>
        <v>-59.574194893670708</v>
      </c>
      <c r="AT243" s="26"/>
      <c r="AU243" s="119"/>
      <c r="AV243" s="120"/>
      <c r="AW243" s="71">
        <f t="shared" si="922"/>
        <v>-4.8971108219975995E-2</v>
      </c>
    </row>
    <row r="244" spans="2:49" ht="18.600000000000001" customHeight="1" thickTop="1" thickBot="1">
      <c r="D244" s="59">
        <v>0</v>
      </c>
      <c r="E244" s="63">
        <v>0</v>
      </c>
      <c r="F244" s="61">
        <v>1</v>
      </c>
      <c r="G244" s="62">
        <v>0</v>
      </c>
      <c r="I244" s="59">
        <v>0</v>
      </c>
      <c r="J244" s="63">
        <f t="shared" ref="J244" si="1003">IF(0=(1-$J$8*$K$8*$B241^2),10^14,$B241*$K$8/(1-$J$8*$K$8*$B241^2))</f>
        <v>0.64190550529691559</v>
      </c>
      <c r="K244" s="61">
        <v>1</v>
      </c>
      <c r="L244" s="62">
        <v>0</v>
      </c>
      <c r="N244" s="59">
        <f t="shared" ref="N244" si="1004">D244*I241+F244*I244-E244*J241-G244*J244</f>
        <v>0</v>
      </c>
      <c r="O244" s="63">
        <f t="shared" ref="O244" si="1005">(D244*J241+E244*I241+F244*J244+G244*I244)</f>
        <v>0.64190550529691559</v>
      </c>
      <c r="P244" s="61">
        <f t="shared" ref="P244" si="1006">D244*K241+F244*K244-E244*L241-G244*L244</f>
        <v>1</v>
      </c>
      <c r="Q244" s="62">
        <f t="shared" ref="Q244" si="1007">(D244*L241+E244*K241+F244*L244+G244*K244)</f>
        <v>0</v>
      </c>
      <c r="S244" s="59">
        <v>0</v>
      </c>
      <c r="T244" s="63">
        <v>0</v>
      </c>
      <c r="U244" s="61">
        <v>1</v>
      </c>
      <c r="V244" s="62">
        <v>0</v>
      </c>
      <c r="X244" s="59">
        <f t="shared" ref="X244" si="1008">N244*S241+P244*S244-O244*T241-Q244*T244</f>
        <v>0</v>
      </c>
      <c r="Y244" s="63">
        <f t="shared" ref="Y244" si="1009">(N244*T241+O244*S241+P244*T244+Q244*S244)</f>
        <v>0.64190550529691559</v>
      </c>
      <c r="Z244" s="61">
        <f t="shared" ref="Z244" si="1010">N244*U241+P244*U244-O244*V241-Q244*V244</f>
        <v>0.69518539366021193</v>
      </c>
      <c r="AA244" s="62">
        <f t="shared" ref="AA244" si="1011">(N244*V241+O244*U241+P244*V244+Q244*U244)</f>
        <v>0</v>
      </c>
      <c r="AB244" s="10"/>
      <c r="AC244" s="46">
        <f t="shared" ref="AC244" si="1012">1/$AD$8</f>
        <v>1</v>
      </c>
      <c r="AD244" s="77">
        <v>0</v>
      </c>
      <c r="AE244" s="78">
        <v>1</v>
      </c>
      <c r="AF244" s="79">
        <v>0</v>
      </c>
      <c r="AH244" s="59">
        <f t="shared" ref="AH244" si="1013">X244*AC241+Z244*AC244-Y244*AD241-AA244*AD244</f>
        <v>0.69518539366021193</v>
      </c>
      <c r="AI244" s="63">
        <f t="shared" ref="AI244" si="1014">(X244*AD241+Y244*AC241+Z244*AD244+AA244*AC244)</f>
        <v>0.64190550529691559</v>
      </c>
      <c r="AJ244" s="61">
        <f t="shared" ref="AJ244" si="1015">X244*AE241+Z244*AE244-Y244*AF241-AA244*AF244</f>
        <v>0.69518539366021193</v>
      </c>
      <c r="AK244" s="62">
        <f t="shared" ref="AK244" si="1016">(X244*AF241+Y244*AE241+Z244*AF244+AA244*AE244)</f>
        <v>0</v>
      </c>
      <c r="AM244" s="80">
        <f t="shared" ref="AM244" si="1017">(180/PI())*ATAN(-1*(AI241+AI244)/(AH241+AH244))</f>
        <v>-46.140993920001812</v>
      </c>
      <c r="AO244" s="113">
        <f t="shared" ref="AO244" si="1018">20*LOG(((1-(10^(AM241/20)^2)*(1-((1-AO241)/(1+AO241))^2))^0.5))</f>
        <v>-20.002995038199462</v>
      </c>
      <c r="AP244" s="18"/>
      <c r="AQ244" s="88">
        <f t="shared" si="919"/>
        <v>4.32</v>
      </c>
      <c r="AR244" s="89">
        <f t="shared" si="920"/>
        <v>-17.79958131071643</v>
      </c>
      <c r="AS244" s="90">
        <f t="shared" si="921"/>
        <v>-59.719498930659725</v>
      </c>
      <c r="AT244" s="26"/>
      <c r="AU244" s="119"/>
      <c r="AV244" s="120"/>
      <c r="AW244" s="71">
        <f t="shared" si="922"/>
        <v>-4.8599311008077406E-2</v>
      </c>
    </row>
    <row r="245" spans="2:49" ht="18.600000000000001" customHeight="1">
      <c r="AQ245" s="88">
        <f t="shared" si="919"/>
        <v>4.34</v>
      </c>
      <c r="AR245" s="89">
        <f t="shared" si="920"/>
        <v>-17.820141957079571</v>
      </c>
      <c r="AS245" s="90">
        <f t="shared" si="921"/>
        <v>-59.863379298512278</v>
      </c>
      <c r="AT245" s="119"/>
      <c r="AU245" s="119"/>
      <c r="AV245" s="120"/>
      <c r="AW245" s="71">
        <f t="shared" si="922"/>
        <v>-4.8229137833665614E-2</v>
      </c>
    </row>
    <row r="246" spans="2:49" ht="18.600000000000001" customHeight="1" thickBot="1">
      <c r="D246" s="10" t="s">
        <v>63</v>
      </c>
      <c r="E246" s="10"/>
      <c r="F246" s="10"/>
      <c r="G246" s="10"/>
      <c r="H246" s="10"/>
      <c r="I246" s="10" t="s">
        <v>64</v>
      </c>
      <c r="J246" s="10"/>
      <c r="K246" s="10"/>
      <c r="L246" s="10"/>
      <c r="M246" s="55"/>
      <c r="N246" s="55"/>
      <c r="O246" s="54" t="s">
        <v>65</v>
      </c>
      <c r="P246" s="55"/>
      <c r="Q246" s="55"/>
      <c r="R246" s="55"/>
      <c r="S246" s="10"/>
      <c r="T246" s="10" t="s">
        <v>66</v>
      </c>
      <c r="U246" s="55"/>
      <c r="V246" s="55"/>
      <c r="W246" s="55"/>
      <c r="X246" s="55"/>
      <c r="Y246" s="54" t="s">
        <v>67</v>
      </c>
      <c r="Z246" s="55"/>
      <c r="AA246" s="55"/>
      <c r="AB246" s="55"/>
      <c r="AC246" s="54" t="s">
        <v>68</v>
      </c>
      <c r="AD246" s="10"/>
      <c r="AE246" s="10"/>
      <c r="AF246" s="10"/>
      <c r="AG246" s="10"/>
      <c r="AH246" s="55"/>
      <c r="AI246" s="54" t="s">
        <v>69</v>
      </c>
      <c r="AJ246" s="55"/>
      <c r="AK246" s="55"/>
      <c r="AQ246" s="88">
        <f t="shared" si="919"/>
        <v>4.3600000000000003</v>
      </c>
      <c r="AR246" s="89">
        <f t="shared" si="920"/>
        <v>-17.840837971880841</v>
      </c>
      <c r="AS246" s="90">
        <f t="shared" si="921"/>
        <v>-60.005857673229649</v>
      </c>
      <c r="AT246" s="119"/>
      <c r="AU246" s="119"/>
      <c r="AV246" s="120"/>
      <c r="AW246" s="71">
        <f t="shared" si="922"/>
        <v>-4.7860657528285569E-2</v>
      </c>
    </row>
    <row r="247" spans="2:49" ht="18.600000000000001" customHeight="1" thickBot="1">
      <c r="B247" s="52"/>
      <c r="D247" s="273" t="s">
        <v>70</v>
      </c>
      <c r="E247" s="274"/>
      <c r="F247" s="275" t="s">
        <v>71</v>
      </c>
      <c r="G247" s="276"/>
      <c r="H247" s="263"/>
      <c r="I247" s="273" t="s">
        <v>72</v>
      </c>
      <c r="J247" s="274"/>
      <c r="K247" s="275" t="s">
        <v>73</v>
      </c>
      <c r="L247" s="276"/>
      <c r="M247" s="55"/>
      <c r="N247" s="269" t="s">
        <v>74</v>
      </c>
      <c r="O247" s="270"/>
      <c r="P247" s="271" t="s">
        <v>75</v>
      </c>
      <c r="Q247" s="272"/>
      <c r="R247" s="55"/>
      <c r="S247" s="273" t="s">
        <v>76</v>
      </c>
      <c r="T247" s="274"/>
      <c r="U247" s="275" t="s">
        <v>77</v>
      </c>
      <c r="V247" s="276"/>
      <c r="W247" s="10"/>
      <c r="X247" s="269" t="s">
        <v>78</v>
      </c>
      <c r="Y247" s="270"/>
      <c r="Z247" s="271" t="s">
        <v>79</v>
      </c>
      <c r="AA247" s="272"/>
      <c r="AB247" s="10"/>
      <c r="AC247" s="273" t="s">
        <v>80</v>
      </c>
      <c r="AD247" s="274"/>
      <c r="AE247" s="275" t="s">
        <v>81</v>
      </c>
      <c r="AF247" s="276"/>
      <c r="AG247" s="10"/>
      <c r="AH247" s="269" t="s">
        <v>82</v>
      </c>
      <c r="AI247" s="270"/>
      <c r="AJ247" s="271" t="s">
        <v>83</v>
      </c>
      <c r="AK247" s="272"/>
      <c r="AM247" s="57" t="s">
        <v>10</v>
      </c>
      <c r="AO247" s="109" t="s">
        <v>37</v>
      </c>
      <c r="AP247" s="18"/>
      <c r="AQ247" s="88">
        <f t="shared" si="919"/>
        <v>4.38</v>
      </c>
      <c r="AR247" s="89">
        <f t="shared" si="920"/>
        <v>-17.861663752353028</v>
      </c>
      <c r="AS247" s="90">
        <f t="shared" si="921"/>
        <v>-60.146955272380126</v>
      </c>
      <c r="AT247" s="26"/>
      <c r="AU247" s="119"/>
      <c r="AV247" s="120"/>
      <c r="AW247" s="71">
        <f t="shared" si="922"/>
        <v>-4.7493934605599045E-2</v>
      </c>
    </row>
    <row r="248" spans="2:49" ht="18.600000000000001" customHeight="1" thickTop="1" thickBot="1">
      <c r="B248" s="81">
        <v>0.72</v>
      </c>
      <c r="D248" s="59">
        <v>1</v>
      </c>
      <c r="E248" s="60">
        <v>0</v>
      </c>
      <c r="F248" s="61">
        <v>0</v>
      </c>
      <c r="G248" s="62">
        <f t="shared" ref="G248" si="1019">$E$8*$B248</f>
        <v>0.48842639999999998</v>
      </c>
      <c r="I248" s="59">
        <v>1</v>
      </c>
      <c r="J248" s="63">
        <v>0</v>
      </c>
      <c r="K248" s="61">
        <v>0</v>
      </c>
      <c r="L248" s="62">
        <v>0</v>
      </c>
      <c r="N248" s="59">
        <f t="shared" ref="N248" si="1020">D248*I248+F248*I251-E248*J248-G248*J251</f>
        <v>0.67498699404570295</v>
      </c>
      <c r="O248" s="63">
        <f t="shared" ref="O248" si="1021">(D248*J248+E248*I248+F248*J251+G248*I251)</f>
        <v>0</v>
      </c>
      <c r="P248" s="61">
        <f t="shared" ref="P248" si="1022">D248*K248+F248*K251-E248*L248-G248*L251</f>
        <v>0</v>
      </c>
      <c r="Q248" s="62">
        <f t="shared" ref="Q248" si="1023">(D248*L248+E248*K248+F248*L251+G248*K251)</f>
        <v>0.48842639999999998</v>
      </c>
      <c r="S248" s="59">
        <v>1</v>
      </c>
      <c r="T248" s="60">
        <v>0</v>
      </c>
      <c r="U248" s="61">
        <v>0</v>
      </c>
      <c r="V248" s="62">
        <f t="shared" ref="V248" si="1024">$T$8*$B248</f>
        <v>0.48842639999999998</v>
      </c>
      <c r="X248" s="59">
        <f t="shared" ref="X248" si="1025">N248*S248+P248*S251-O248*T248-Q248*T251</f>
        <v>0.67498699404570295</v>
      </c>
      <c r="Y248" s="63">
        <f t="shared" ref="Y248" si="1026">(N248*T248+O248*S248+P248*T251+Q248*S251)</f>
        <v>0</v>
      </c>
      <c r="Z248" s="61">
        <f t="shared" ref="Z248" si="1027">N248*U248+P248*U251-O248*V248-Q248*V251</f>
        <v>0</v>
      </c>
      <c r="AA248" s="62">
        <f t="shared" ref="AA248" si="1028">(N248*V248+O248*U248+P248*V251+Q248*U251)</f>
        <v>0.81810786754856402</v>
      </c>
      <c r="AB248" s="10"/>
      <c r="AC248" s="64">
        <v>1</v>
      </c>
      <c r="AD248" s="65">
        <v>0</v>
      </c>
      <c r="AE248" s="23">
        <v>0</v>
      </c>
      <c r="AF248" s="66">
        <v>0</v>
      </c>
      <c r="AH248" s="59">
        <f t="shared" ref="AH248" si="1029">X248*AC248+Z248*AC251-Y248*AD248-AA248*AD251</f>
        <v>0.67498699404570295</v>
      </c>
      <c r="AI248" s="63">
        <f t="shared" ref="AI248" si="1030">(X248*AD248+Y248*AC248+Z248*AD251+AA248*AC251)</f>
        <v>0.81810786754856402</v>
      </c>
      <c r="AJ248" s="61">
        <f t="shared" ref="AJ248" si="1031">X248*AE248+Z248*AE251-Y248*AF248-AA248*AF251</f>
        <v>0</v>
      </c>
      <c r="AK248" s="62">
        <f t="shared" ref="AK248" si="1032">(X248*AF248+Y248*AE248+Z248*AF251+AA248*AE251)</f>
        <v>0.81810786754856402</v>
      </c>
      <c r="AM248" s="67">
        <f t="shared" ref="AM248" si="1033">20*LOG(((1+$AD$8)/$AD$8)/((AH248+AH251)^2+(AI248+AI251)^2)^0.5)</f>
        <v>-2.5236013906277707E-2</v>
      </c>
      <c r="AO248" s="110">
        <f t="shared" ref="AO248" si="1034">((AH248^2+AI248^2)^0.5)/((AH251^2+AI251^2)^0.5)</f>
        <v>1.1189814834554388</v>
      </c>
      <c r="AP248" s="18"/>
      <c r="AQ248" s="88">
        <f t="shared" si="919"/>
        <v>4.4000000000000004</v>
      </c>
      <c r="AR248" s="89">
        <f t="shared" si="920"/>
        <v>-17.882613889145251</v>
      </c>
      <c r="AS248" s="90">
        <f t="shared" si="921"/>
        <v>-60.286692867712354</v>
      </c>
      <c r="AT248" s="26"/>
      <c r="AU248" s="119"/>
      <c r="AV248" s="120"/>
      <c r="AW248" s="71">
        <f t="shared" si="922"/>
        <v>-4.7129029457743277E-2</v>
      </c>
    </row>
    <row r="249" spans="2:49" ht="18.600000000000001" customHeight="1" thickBot="1">
      <c r="D249" s="69"/>
      <c r="G249" s="70"/>
      <c r="I249" s="69"/>
      <c r="L249" s="70"/>
      <c r="N249" s="69"/>
      <c r="Q249" s="70"/>
      <c r="S249" s="69"/>
      <c r="V249" s="70"/>
      <c r="X249" s="69"/>
      <c r="AA249" s="70"/>
      <c r="AC249" s="64"/>
      <c r="AD249" s="23"/>
      <c r="AE249" s="23"/>
      <c r="AF249" s="71"/>
      <c r="AH249" s="69"/>
      <c r="AK249" s="70"/>
      <c r="AO249" s="111"/>
      <c r="AP249" s="18"/>
      <c r="AQ249" s="88">
        <f t="shared" si="919"/>
        <v>4.42</v>
      </c>
      <c r="AR249" s="89">
        <f t="shared" si="920"/>
        <v>-17.903683158751349</v>
      </c>
      <c r="AS249" s="90">
        <f t="shared" si="921"/>
        <v>-60.425090797338285</v>
      </c>
      <c r="AT249" s="26"/>
      <c r="AU249" s="119"/>
      <c r="AV249" s="120"/>
      <c r="AW249" s="71">
        <f t="shared" si="922"/>
        <v>-4.6765998543257102E-2</v>
      </c>
    </row>
    <row r="250" spans="2:49" ht="18.600000000000001" customHeight="1" thickBot="1">
      <c r="D250" s="265" t="s">
        <v>11</v>
      </c>
      <c r="E250" s="266"/>
      <c r="F250" s="267" t="s">
        <v>84</v>
      </c>
      <c r="G250" s="268"/>
      <c r="H250" s="263"/>
      <c r="I250" s="265" t="s">
        <v>85</v>
      </c>
      <c r="J250" s="266"/>
      <c r="K250" s="267" t="s">
        <v>86</v>
      </c>
      <c r="L250" s="268"/>
      <c r="N250" s="269" t="s">
        <v>12</v>
      </c>
      <c r="O250" s="270"/>
      <c r="P250" s="271" t="s">
        <v>13</v>
      </c>
      <c r="Q250" s="272"/>
      <c r="S250" s="265" t="s">
        <v>87</v>
      </c>
      <c r="T250" s="266"/>
      <c r="U250" s="267" t="s">
        <v>88</v>
      </c>
      <c r="V250" s="268"/>
      <c r="W250" s="10"/>
      <c r="X250" s="269" t="s">
        <v>89</v>
      </c>
      <c r="Y250" s="270"/>
      <c r="Z250" s="271" t="s">
        <v>90</v>
      </c>
      <c r="AA250" s="272"/>
      <c r="AB250" s="10"/>
      <c r="AC250" s="265" t="s">
        <v>14</v>
      </c>
      <c r="AD250" s="266"/>
      <c r="AE250" s="267" t="s">
        <v>15</v>
      </c>
      <c r="AF250" s="268"/>
      <c r="AG250" s="10"/>
      <c r="AH250" s="269" t="s">
        <v>91</v>
      </c>
      <c r="AI250" s="270"/>
      <c r="AJ250" s="271" t="s">
        <v>92</v>
      </c>
      <c r="AK250" s="272"/>
      <c r="AM250" s="76" t="s">
        <v>16</v>
      </c>
      <c r="AO250" s="112" t="s">
        <v>38</v>
      </c>
      <c r="AP250" s="18"/>
      <c r="AQ250" s="88">
        <f t="shared" si="919"/>
        <v>4.4400000000000004</v>
      </c>
      <c r="AR250" s="89">
        <f t="shared" si="920"/>
        <v>-17.92486651628279</v>
      </c>
      <c r="AS250" s="90">
        <f t="shared" si="921"/>
        <v>-60.562168977503482</v>
      </c>
      <c r="AT250" s="26"/>
      <c r="AU250" s="119"/>
      <c r="AV250" s="120"/>
      <c r="AW250" s="71">
        <f t="shared" si="922"/>
        <v>-4.6404894566925849E-2</v>
      </c>
    </row>
    <row r="251" spans="2:49" ht="18.600000000000001" customHeight="1" thickTop="1" thickBot="1">
      <c r="D251" s="59">
        <v>0</v>
      </c>
      <c r="E251" s="63">
        <v>0</v>
      </c>
      <c r="F251" s="61">
        <v>1</v>
      </c>
      <c r="G251" s="62">
        <v>0</v>
      </c>
      <c r="I251" s="59">
        <v>0</v>
      </c>
      <c r="J251" s="63">
        <f t="shared" ref="J251" si="1035">IF(0=(1-$J$8*$K$8*$B248^2),10^14,$B248*$K$8/(1-$J$8*$K$8*$B248^2))</f>
        <v>0.66542882603048703</v>
      </c>
      <c r="K251" s="61">
        <v>1</v>
      </c>
      <c r="L251" s="62">
        <v>0</v>
      </c>
      <c r="N251" s="59">
        <f t="shared" ref="N251" si="1036">D251*I248+F251*I251-E251*J248-G251*J251</f>
        <v>0</v>
      </c>
      <c r="O251" s="63">
        <f t="shared" ref="O251" si="1037">(D251*J248+E251*I248+F251*J251+G251*I251)</f>
        <v>0.66542882603048703</v>
      </c>
      <c r="P251" s="61">
        <f t="shared" ref="P251" si="1038">D251*K248+F251*K251-E251*L248-G251*L251</f>
        <v>1</v>
      </c>
      <c r="Q251" s="62">
        <f t="shared" ref="Q251" si="1039">(D251*L248+E251*K248+F251*L251+G251*K251)</f>
        <v>0</v>
      </c>
      <c r="S251" s="59">
        <v>0</v>
      </c>
      <c r="T251" s="63">
        <v>0</v>
      </c>
      <c r="U251" s="61">
        <v>1</v>
      </c>
      <c r="V251" s="62">
        <v>0</v>
      </c>
      <c r="X251" s="59">
        <f t="shared" ref="X251" si="1040">N251*S248+P251*S251-O251*T248-Q251*T251</f>
        <v>0</v>
      </c>
      <c r="Y251" s="63">
        <f t="shared" ref="Y251" si="1041">(N251*T248+O251*S248+P251*T251+Q251*S251)</f>
        <v>0.66542882603048703</v>
      </c>
      <c r="Z251" s="61">
        <f t="shared" ref="Z251" si="1042">N251*U248+P251*U251-O251*V248-Q251*V251</f>
        <v>0.67498699404570295</v>
      </c>
      <c r="AA251" s="62">
        <f t="shared" ref="AA251" si="1043">(N251*V248+O251*U248+P251*V251+Q251*U251)</f>
        <v>0</v>
      </c>
      <c r="AB251" s="10"/>
      <c r="AC251" s="46">
        <f t="shared" ref="AC251" si="1044">1/$AD$8</f>
        <v>1</v>
      </c>
      <c r="AD251" s="77">
        <v>0</v>
      </c>
      <c r="AE251" s="78">
        <v>1</v>
      </c>
      <c r="AF251" s="79">
        <v>0</v>
      </c>
      <c r="AH251" s="59">
        <f t="shared" ref="AH251" si="1045">X251*AC248+Z251*AC251-Y251*AD248-AA251*AD251</f>
        <v>0.67498699404570295</v>
      </c>
      <c r="AI251" s="63">
        <f t="shared" ref="AI251" si="1046">(X251*AD248+Y251*AC248+Z251*AD251+AA251*AC251)</f>
        <v>0.66542882603048703</v>
      </c>
      <c r="AJ251" s="61">
        <f t="shared" ref="AJ251" si="1047">X251*AE248+Z251*AE251-Y251*AF248-AA251*AF251</f>
        <v>0.67498699404570295</v>
      </c>
      <c r="AK251" s="62">
        <f t="shared" ref="AK251" si="1048">(X251*AF248+Y251*AE248+Z251*AF251+AA251*AE251)</f>
        <v>0</v>
      </c>
      <c r="AM251" s="80">
        <f t="shared" ref="AM251" si="1049">(180/PI())*ATAN(-1*(AI248+AI251)/(AH248+AH251))</f>
        <v>-47.698743721825018</v>
      </c>
      <c r="AO251" s="113">
        <f t="shared" ref="AO251" si="1050">20*LOG(((1-(10^(AM248/20)^2)*(1-((1-AO248)/(1+AO248))^2))^0.5))</f>
        <v>-20.492191861540931</v>
      </c>
      <c r="AP251" s="18"/>
      <c r="AQ251" s="88">
        <f t="shared" si="919"/>
        <v>4.46</v>
      </c>
      <c r="AR251" s="89">
        <f t="shared" si="920"/>
        <v>-17.946159088567988</v>
      </c>
      <c r="AS251" s="90">
        <f t="shared" si="921"/>
        <v>-60.69794691396109</v>
      </c>
      <c r="AT251" s="26"/>
      <c r="AU251" s="119"/>
      <c r="AV251" s="120"/>
      <c r="AW251" s="71">
        <f t="shared" si="922"/>
        <v>-4.6045766651893465E-2</v>
      </c>
    </row>
    <row r="252" spans="2:49" ht="18.600000000000001" customHeight="1">
      <c r="AQ252" s="88">
        <f t="shared" si="919"/>
        <v>4.4800000000000004</v>
      </c>
      <c r="AR252" s="89">
        <f t="shared" si="920"/>
        <v>-17.967556167561057</v>
      </c>
      <c r="AS252" s="90">
        <f t="shared" si="921"/>
        <v>-60.832443712965791</v>
      </c>
      <c r="AT252" s="119"/>
      <c r="AU252" s="119"/>
      <c r="AV252" s="120"/>
      <c r="AW252" s="71">
        <f t="shared" si="922"/>
        <v>-4.5688660504369684E-2</v>
      </c>
    </row>
    <row r="253" spans="2:49" ht="18.600000000000001" customHeight="1" thickBot="1">
      <c r="D253" s="10" t="s">
        <v>63</v>
      </c>
      <c r="E253" s="10"/>
      <c r="F253" s="10"/>
      <c r="G253" s="10"/>
      <c r="H253" s="10"/>
      <c r="I253" s="10" t="s">
        <v>64</v>
      </c>
      <c r="J253" s="10"/>
      <c r="K253" s="10"/>
      <c r="L253" s="10"/>
      <c r="M253" s="55"/>
      <c r="N253" s="55"/>
      <c r="O253" s="54" t="s">
        <v>65</v>
      </c>
      <c r="P253" s="55"/>
      <c r="Q253" s="55"/>
      <c r="R253" s="55"/>
      <c r="S253" s="10"/>
      <c r="T253" s="10" t="s">
        <v>66</v>
      </c>
      <c r="U253" s="55"/>
      <c r="V253" s="55"/>
      <c r="W253" s="55"/>
      <c r="X253" s="55"/>
      <c r="Y253" s="54" t="s">
        <v>67</v>
      </c>
      <c r="Z253" s="55"/>
      <c r="AA253" s="55"/>
      <c r="AB253" s="55"/>
      <c r="AC253" s="54" t="s">
        <v>68</v>
      </c>
      <c r="AD253" s="10"/>
      <c r="AE253" s="10"/>
      <c r="AF253" s="10"/>
      <c r="AG253" s="10"/>
      <c r="AH253" s="55"/>
      <c r="AI253" s="54" t="s">
        <v>69</v>
      </c>
      <c r="AJ253" s="55"/>
      <c r="AK253" s="55"/>
      <c r="AQ253" s="88">
        <f t="shared" si="919"/>
        <v>4.5</v>
      </c>
      <c r="AR253" s="89">
        <f t="shared" si="920"/>
        <v>-17.989053204044076</v>
      </c>
      <c r="AS253" s="90">
        <f t="shared" si="921"/>
        <v>-60.965678091902554</v>
      </c>
      <c r="AT253" s="119"/>
      <c r="AU253" s="119"/>
      <c r="AV253" s="120"/>
      <c r="AW253" s="71">
        <f t="shared" si="922"/>
        <v>-4.5333618571235273E-2</v>
      </c>
    </row>
    <row r="254" spans="2:49" ht="18.600000000000001" customHeight="1" thickBot="1">
      <c r="B254" s="52"/>
      <c r="D254" s="273" t="s">
        <v>70</v>
      </c>
      <c r="E254" s="274"/>
      <c r="F254" s="275" t="s">
        <v>71</v>
      </c>
      <c r="G254" s="276"/>
      <c r="H254" s="263"/>
      <c r="I254" s="273" t="s">
        <v>72</v>
      </c>
      <c r="J254" s="274"/>
      <c r="K254" s="275" t="s">
        <v>73</v>
      </c>
      <c r="L254" s="276"/>
      <c r="M254" s="55"/>
      <c r="N254" s="269" t="s">
        <v>74</v>
      </c>
      <c r="O254" s="270"/>
      <c r="P254" s="271" t="s">
        <v>75</v>
      </c>
      <c r="Q254" s="272"/>
      <c r="R254" s="55"/>
      <c r="S254" s="273" t="s">
        <v>76</v>
      </c>
      <c r="T254" s="274"/>
      <c r="U254" s="275" t="s">
        <v>77</v>
      </c>
      <c r="V254" s="276"/>
      <c r="W254" s="10"/>
      <c r="X254" s="269" t="s">
        <v>78</v>
      </c>
      <c r="Y254" s="270"/>
      <c r="Z254" s="271" t="s">
        <v>79</v>
      </c>
      <c r="AA254" s="272"/>
      <c r="AB254" s="10"/>
      <c r="AC254" s="273" t="s">
        <v>80</v>
      </c>
      <c r="AD254" s="274"/>
      <c r="AE254" s="275" t="s">
        <v>81</v>
      </c>
      <c r="AF254" s="276"/>
      <c r="AG254" s="10"/>
      <c r="AH254" s="269" t="s">
        <v>82</v>
      </c>
      <c r="AI254" s="270"/>
      <c r="AJ254" s="271" t="s">
        <v>83</v>
      </c>
      <c r="AK254" s="272"/>
      <c r="AM254" s="57" t="s">
        <v>10</v>
      </c>
      <c r="AO254" s="109" t="s">
        <v>37</v>
      </c>
      <c r="AP254" s="18"/>
      <c r="AQ254" s="88">
        <f t="shared" si="919"/>
        <v>4.5199999999999996</v>
      </c>
      <c r="AR254" s="89">
        <f t="shared" si="920"/>
        <v>-18.010645801607698</v>
      </c>
      <c r="AS254" s="90">
        <f t="shared" si="921"/>
        <v>-61.097668389564866</v>
      </c>
      <c r="AT254" s="26"/>
      <c r="AU254" s="119"/>
      <c r="AV254" s="120"/>
      <c r="AW254" s="71">
        <f t="shared" si="922"/>
        <v>-4.4980680190865152E-2</v>
      </c>
    </row>
    <row r="255" spans="2:49" ht="18.600000000000001" customHeight="1" thickTop="1" thickBot="1">
      <c r="B255" s="81">
        <v>0.74</v>
      </c>
      <c r="D255" s="59">
        <v>1</v>
      </c>
      <c r="E255" s="60">
        <v>0</v>
      </c>
      <c r="F255" s="61">
        <v>0</v>
      </c>
      <c r="G255" s="62">
        <f t="shared" ref="G255" si="1051">$E$8*$B255</f>
        <v>0.50199380000000005</v>
      </c>
      <c r="I255" s="59">
        <v>1</v>
      </c>
      <c r="J255" s="63">
        <v>0</v>
      </c>
      <c r="K255" s="61">
        <v>0</v>
      </c>
      <c r="L255" s="62">
        <v>0</v>
      </c>
      <c r="N255" s="59">
        <f t="shared" ref="N255" si="1052">D255*I255+F255*I258-E255*J255-G255*J258</f>
        <v>0.65388627993316106</v>
      </c>
      <c r="O255" s="63">
        <f t="shared" ref="O255" si="1053">(D255*J255+E255*I255+F255*J258+G255*I258)</f>
        <v>0</v>
      </c>
      <c r="P255" s="61">
        <f t="shared" ref="P255" si="1054">D255*K255+F255*K258-E255*L255-G255*L258</f>
        <v>0</v>
      </c>
      <c r="Q255" s="62">
        <f t="shared" ref="Q255" si="1055">(D255*L255+E255*K255+F255*L258+G255*K258)</f>
        <v>0.50199380000000005</v>
      </c>
      <c r="S255" s="59">
        <v>1</v>
      </c>
      <c r="T255" s="60">
        <v>0</v>
      </c>
      <c r="U255" s="61">
        <v>0</v>
      </c>
      <c r="V255" s="62">
        <f t="shared" ref="V255" si="1056">$T$8*$B255</f>
        <v>0.50199380000000005</v>
      </c>
      <c r="X255" s="59">
        <f t="shared" ref="X255" si="1057">N255*S255+P255*S258-O255*T255-Q255*T258</f>
        <v>0.65388627993316106</v>
      </c>
      <c r="Y255" s="63">
        <f t="shared" ref="Y255" si="1058">(N255*T255+O255*S255+P255*T258+Q255*S258)</f>
        <v>0</v>
      </c>
      <c r="Z255" s="61">
        <f t="shared" ref="Z255" si="1059">N255*U255+P255*U258-O255*V255-Q255*V258</f>
        <v>0</v>
      </c>
      <c r="AA255" s="62">
        <f t="shared" ref="AA255" si="1060">(N255*V255+O255*U255+P255*V258+Q255*U258)</f>
        <v>0.8302406584315114</v>
      </c>
      <c r="AB255" s="10"/>
      <c r="AC255" s="64">
        <v>1</v>
      </c>
      <c r="AD255" s="65">
        <v>0</v>
      </c>
      <c r="AE255" s="23">
        <v>0</v>
      </c>
      <c r="AF255" s="66">
        <v>0</v>
      </c>
      <c r="AH255" s="59">
        <f t="shared" ref="AH255" si="1061">X255*AC255+Z255*AC258-Y255*AD255-AA255*AD258</f>
        <v>0.65388627993316106</v>
      </c>
      <c r="AI255" s="63">
        <f t="shared" ref="AI255" si="1062">(X255*AD255+Y255*AC255+Z255*AD258+AA255*AC258)</f>
        <v>0.8302406584315114</v>
      </c>
      <c r="AJ255" s="61">
        <f t="shared" ref="AJ255" si="1063">X255*AE255+Z255*AE258-Y255*AF255-AA255*AF258</f>
        <v>0</v>
      </c>
      <c r="AK255" s="62">
        <f t="shared" ref="AK255" si="1064">(X255*AF255+Y255*AE255+Z255*AF258+AA255*AE258)</f>
        <v>0.8302406584315114</v>
      </c>
      <c r="AM255" s="67">
        <f t="shared" ref="AM255" si="1065">20*LOG(((1+$AD$8)/$AD$8)/((AH255+AH258)^2+(AI255+AI258)^2)^0.5)</f>
        <v>-2.1459783303987848E-2</v>
      </c>
      <c r="AO255" s="110">
        <f t="shared" ref="AO255" si="1066">((AH255^2+AI255^2)^0.5)/((AH258^2+AI258^2)^0.5)</f>
        <v>1.1121656964409932</v>
      </c>
      <c r="AP255" s="18"/>
      <c r="AQ255" s="88">
        <f t="shared" si="919"/>
        <v>4.54</v>
      </c>
      <c r="AR255" s="89">
        <f t="shared" si="920"/>
        <v>-18.032329710896153</v>
      </c>
      <c r="AS255" s="90">
        <f t="shared" si="921"/>
        <v>-61.228432576096225</v>
      </c>
      <c r="AT255" s="26"/>
      <c r="AU255" s="119"/>
      <c r="AV255" s="120"/>
      <c r="AW255" s="71">
        <f t="shared" si="922"/>
        <v>-4.4629881737430592E-2</v>
      </c>
    </row>
    <row r="256" spans="2:49" ht="18.600000000000001" customHeight="1" thickBot="1">
      <c r="D256" s="69"/>
      <c r="G256" s="70"/>
      <c r="I256" s="69"/>
      <c r="L256" s="70"/>
      <c r="N256" s="69"/>
      <c r="Q256" s="70"/>
      <c r="S256" s="69"/>
      <c r="V256" s="70"/>
      <c r="X256" s="69"/>
      <c r="AA256" s="70"/>
      <c r="AC256" s="64"/>
      <c r="AD256" s="23"/>
      <c r="AE256" s="23"/>
      <c r="AF256" s="71"/>
      <c r="AH256" s="69"/>
      <c r="AK256" s="70"/>
      <c r="AO256" s="111"/>
      <c r="AP256" s="18"/>
      <c r="AQ256" s="88">
        <f t="shared" si="919"/>
        <v>4.5599999999999996</v>
      </c>
      <c r="AR256" s="89">
        <f t="shared" si="920"/>
        <v>-18.054100824103013</v>
      </c>
      <c r="AS256" s="90">
        <f t="shared" si="921"/>
        <v>-61.357988262608025</v>
      </c>
      <c r="AT256" s="26"/>
      <c r="AU256" s="119"/>
      <c r="AV256" s="120"/>
      <c r="AW256" s="71">
        <f t="shared" si="922"/>
        <v>-4.4281256758987711E-2</v>
      </c>
    </row>
    <row r="257" spans="2:49" ht="18.600000000000001" customHeight="1" thickBot="1">
      <c r="D257" s="265" t="s">
        <v>11</v>
      </c>
      <c r="E257" s="266"/>
      <c r="F257" s="267" t="s">
        <v>84</v>
      </c>
      <c r="G257" s="268"/>
      <c r="H257" s="263"/>
      <c r="I257" s="265" t="s">
        <v>85</v>
      </c>
      <c r="J257" s="266"/>
      <c r="K257" s="267" t="s">
        <v>86</v>
      </c>
      <c r="L257" s="268"/>
      <c r="N257" s="269" t="s">
        <v>12</v>
      </c>
      <c r="O257" s="270"/>
      <c r="P257" s="271" t="s">
        <v>13</v>
      </c>
      <c r="Q257" s="272"/>
      <c r="S257" s="265" t="s">
        <v>87</v>
      </c>
      <c r="T257" s="266"/>
      <c r="U257" s="267" t="s">
        <v>88</v>
      </c>
      <c r="V257" s="268"/>
      <c r="W257" s="10"/>
      <c r="X257" s="269" t="s">
        <v>89</v>
      </c>
      <c r="Y257" s="270"/>
      <c r="Z257" s="271" t="s">
        <v>90</v>
      </c>
      <c r="AA257" s="272"/>
      <c r="AB257" s="10"/>
      <c r="AC257" s="265" t="s">
        <v>14</v>
      </c>
      <c r="AD257" s="266"/>
      <c r="AE257" s="267" t="s">
        <v>15</v>
      </c>
      <c r="AF257" s="268"/>
      <c r="AG257" s="10"/>
      <c r="AH257" s="269" t="s">
        <v>91</v>
      </c>
      <c r="AI257" s="270"/>
      <c r="AJ257" s="271" t="s">
        <v>92</v>
      </c>
      <c r="AK257" s="272"/>
      <c r="AM257" s="76" t="s">
        <v>16</v>
      </c>
      <c r="AO257" s="112" t="s">
        <v>38</v>
      </c>
      <c r="AP257" s="18"/>
      <c r="AQ257" s="88">
        <f t="shared" si="919"/>
        <v>4.58</v>
      </c>
      <c r="AR257" s="89">
        <f t="shared" si="920"/>
        <v>-18.075955169705413</v>
      </c>
      <c r="AS257" s="90">
        <f t="shared" si="921"/>
        <v>-61.486352710486436</v>
      </c>
      <c r="AT257" s="26"/>
      <c r="AU257" s="119"/>
      <c r="AV257" s="120"/>
      <c r="AW257" s="71">
        <f t="shared" si="922"/>
        <v>-4.3934836109593915E-2</v>
      </c>
    </row>
    <row r="258" spans="2:49" ht="18.600000000000001" customHeight="1" thickTop="1" thickBot="1">
      <c r="D258" s="59">
        <v>0</v>
      </c>
      <c r="E258" s="63">
        <v>0</v>
      </c>
      <c r="F258" s="61">
        <v>1</v>
      </c>
      <c r="G258" s="62">
        <v>0</v>
      </c>
      <c r="I258" s="59">
        <v>0</v>
      </c>
      <c r="J258" s="63">
        <f t="shared" ref="J258" si="1067">IF(0=(1-$J$8*$K$8*$B255^2),10^14,$B255*$K$8/(1-$J$8*$K$8*$B255^2))</f>
        <v>0.68947807735242739</v>
      </c>
      <c r="K258" s="61">
        <v>1</v>
      </c>
      <c r="L258" s="62">
        <v>0</v>
      </c>
      <c r="N258" s="59">
        <f t="shared" ref="N258" si="1068">D258*I255+F258*I258-E258*J255-G258*J258</f>
        <v>0</v>
      </c>
      <c r="O258" s="63">
        <f t="shared" ref="O258" si="1069">(D258*J255+E258*I255+F258*J258+G258*I258)</f>
        <v>0.68947807735242739</v>
      </c>
      <c r="P258" s="61">
        <f t="shared" ref="P258" si="1070">D258*K255+F258*K258-E258*L255-G258*L258</f>
        <v>1</v>
      </c>
      <c r="Q258" s="62">
        <f t="shared" ref="Q258" si="1071">(D258*L255+E258*K255+F258*L258+G258*K258)</f>
        <v>0</v>
      </c>
      <c r="S258" s="59">
        <v>0</v>
      </c>
      <c r="T258" s="63">
        <v>0</v>
      </c>
      <c r="U258" s="61">
        <v>1</v>
      </c>
      <c r="V258" s="62">
        <v>0</v>
      </c>
      <c r="X258" s="59">
        <f t="shared" ref="X258" si="1072">N258*S255+P258*S258-O258*T255-Q258*T258</f>
        <v>0</v>
      </c>
      <c r="Y258" s="63">
        <f t="shared" ref="Y258" si="1073">(N258*T255+O258*S255+P258*T258+Q258*S258)</f>
        <v>0.68947807735242739</v>
      </c>
      <c r="Z258" s="61">
        <f t="shared" ref="Z258" si="1074">N258*U255+P258*U258-O258*V255-Q258*V258</f>
        <v>0.65388627993316106</v>
      </c>
      <c r="AA258" s="62">
        <f t="shared" ref="AA258" si="1075">(N258*V255+O258*U255+P258*V258+Q258*U258)</f>
        <v>0</v>
      </c>
      <c r="AB258" s="10"/>
      <c r="AC258" s="46">
        <f t="shared" ref="AC258" si="1076">1/$AD$8</f>
        <v>1</v>
      </c>
      <c r="AD258" s="77">
        <v>0</v>
      </c>
      <c r="AE258" s="78">
        <v>1</v>
      </c>
      <c r="AF258" s="79">
        <v>0</v>
      </c>
      <c r="AH258" s="59">
        <f t="shared" ref="AH258" si="1077">X258*AC255+Z258*AC258-Y258*AD255-AA258*AD258</f>
        <v>0.65388627993316106</v>
      </c>
      <c r="AI258" s="63">
        <f t="shared" ref="AI258" si="1078">(X258*AD255+Y258*AC255+Z258*AD258+AA258*AC258)</f>
        <v>0.68947807735242739</v>
      </c>
      <c r="AJ258" s="61">
        <f t="shared" ref="AJ258" si="1079">X258*AE255+Z258*AE258-Y258*AF255-AA258*AF258</f>
        <v>0.65388627993316106</v>
      </c>
      <c r="AK258" s="62">
        <f t="shared" ref="AK258" si="1080">(X258*AF255+Y258*AE255+Z258*AF258+AA258*AE258)</f>
        <v>0</v>
      </c>
      <c r="AM258" s="80">
        <f t="shared" ref="AM258" si="1081">(180/PI())*ATAN(-1*(AI255+AI258)/(AH255+AH258))</f>
        <v>-49.286822490919867</v>
      </c>
      <c r="AO258" s="113">
        <f t="shared" ref="AO258" si="1082">20*LOG(((1-(10^(AM255/20)^2)*(1-((1-AO255)/(1+AO255))^2))^0.5))</f>
        <v>-21.115224648807303</v>
      </c>
      <c r="AP258" s="18"/>
      <c r="AQ258" s="88">
        <f t="shared" si="919"/>
        <v>4.5999999999999996</v>
      </c>
      <c r="AR258" s="89">
        <f t="shared" si="920"/>
        <v>-18.097888907424675</v>
      </c>
      <c r="AS258" s="90">
        <f t="shared" si="921"/>
        <v>-61.613542840400186</v>
      </c>
      <c r="AT258" s="26"/>
      <c r="AU258" s="119"/>
      <c r="AV258" s="120"/>
      <c r="AW258" s="71">
        <f t="shared" si="922"/>
        <v>-4.3590648075721584E-2</v>
      </c>
    </row>
    <row r="259" spans="2:49" ht="18.600000000000001" customHeight="1">
      <c r="AQ259" s="88">
        <f t="shared" si="919"/>
        <v>4.62</v>
      </c>
      <c r="AR259" s="89">
        <f t="shared" si="920"/>
        <v>-18.119898323402225</v>
      </c>
      <c r="AS259" s="90">
        <f t="shared" si="921"/>
        <v>-61.739575241021036</v>
      </c>
      <c r="AT259" s="119"/>
      <c r="AU259" s="119"/>
      <c r="AV259" s="120"/>
      <c r="AW259" s="71">
        <f t="shared" si="922"/>
        <v>-4.3248718497195832E-2</v>
      </c>
    </row>
    <row r="260" spans="2:49" ht="18.600000000000001" customHeight="1" thickBot="1">
      <c r="D260" s="10" t="s">
        <v>63</v>
      </c>
      <c r="E260" s="10"/>
      <c r="F260" s="10"/>
      <c r="G260" s="10"/>
      <c r="H260" s="10"/>
      <c r="I260" s="10" t="s">
        <v>64</v>
      </c>
      <c r="J260" s="10"/>
      <c r="K260" s="10"/>
      <c r="L260" s="10"/>
      <c r="M260" s="55"/>
      <c r="N260" s="55"/>
      <c r="O260" s="54" t="s">
        <v>65</v>
      </c>
      <c r="P260" s="55"/>
      <c r="Q260" s="55"/>
      <c r="R260" s="55"/>
      <c r="S260" s="10"/>
      <c r="T260" s="10" t="s">
        <v>66</v>
      </c>
      <c r="U260" s="55"/>
      <c r="V260" s="55"/>
      <c r="W260" s="55"/>
      <c r="X260" s="55"/>
      <c r="Y260" s="54" t="s">
        <v>67</v>
      </c>
      <c r="Z260" s="55"/>
      <c r="AA260" s="55"/>
      <c r="AB260" s="55"/>
      <c r="AC260" s="54" t="s">
        <v>68</v>
      </c>
      <c r="AD260" s="10"/>
      <c r="AE260" s="10"/>
      <c r="AF260" s="10"/>
      <c r="AG260" s="10"/>
      <c r="AH260" s="55"/>
      <c r="AI260" s="54" t="s">
        <v>69</v>
      </c>
      <c r="AJ260" s="55"/>
      <c r="AK260" s="55"/>
      <c r="AQ260" s="88">
        <f t="shared" si="919"/>
        <v>4.6399999999999997</v>
      </c>
      <c r="AR260" s="89">
        <f t="shared" si="920"/>
        <v>-18.141979825580222</v>
      </c>
      <c r="AS260" s="90">
        <f t="shared" si="921"/>
        <v>-61.864466177467513</v>
      </c>
      <c r="AT260" s="119"/>
      <c r="AU260" s="119"/>
      <c r="AV260" s="120"/>
      <c r="AW260" s="71">
        <f t="shared" si="922"/>
        <v>-4.2909070882911252E-2</v>
      </c>
    </row>
    <row r="261" spans="2:49" ht="18.600000000000001" customHeight="1" thickBot="1">
      <c r="B261" s="52"/>
      <c r="D261" s="273" t="s">
        <v>70</v>
      </c>
      <c r="E261" s="274"/>
      <c r="F261" s="275" t="s">
        <v>71</v>
      </c>
      <c r="G261" s="276"/>
      <c r="H261" s="263"/>
      <c r="I261" s="273" t="s">
        <v>72</v>
      </c>
      <c r="J261" s="274"/>
      <c r="K261" s="275" t="s">
        <v>73</v>
      </c>
      <c r="L261" s="276"/>
      <c r="M261" s="55"/>
      <c r="N261" s="269" t="s">
        <v>74</v>
      </c>
      <c r="O261" s="270"/>
      <c r="P261" s="271" t="s">
        <v>75</v>
      </c>
      <c r="Q261" s="272"/>
      <c r="R261" s="55"/>
      <c r="S261" s="273" t="s">
        <v>76</v>
      </c>
      <c r="T261" s="274"/>
      <c r="U261" s="275" t="s">
        <v>77</v>
      </c>
      <c r="V261" s="276"/>
      <c r="W261" s="10"/>
      <c r="X261" s="269" t="s">
        <v>78</v>
      </c>
      <c r="Y261" s="270"/>
      <c r="Z261" s="271" t="s">
        <v>79</v>
      </c>
      <c r="AA261" s="272"/>
      <c r="AB261" s="10"/>
      <c r="AC261" s="273" t="s">
        <v>80</v>
      </c>
      <c r="AD261" s="274"/>
      <c r="AE261" s="275" t="s">
        <v>81</v>
      </c>
      <c r="AF261" s="276"/>
      <c r="AG261" s="10"/>
      <c r="AH261" s="269" t="s">
        <v>82</v>
      </c>
      <c r="AI261" s="270"/>
      <c r="AJ261" s="271" t="s">
        <v>83</v>
      </c>
      <c r="AK261" s="272"/>
      <c r="AM261" s="57" t="s">
        <v>10</v>
      </c>
      <c r="AO261" s="109" t="s">
        <v>37</v>
      </c>
      <c r="AP261" s="18"/>
      <c r="AQ261" s="88">
        <f t="shared" si="919"/>
        <v>4.66</v>
      </c>
      <c r="AR261" s="89">
        <f t="shared" si="920"/>
        <v>-18.16412993927689</v>
      </c>
      <c r="AS261" s="90">
        <f t="shared" si="921"/>
        <v>-61.988231599482624</v>
      </c>
      <c r="AT261" s="26"/>
      <c r="AU261" s="119"/>
      <c r="AV261" s="120"/>
      <c r="AW261" s="71">
        <f t="shared" si="922"/>
        <v>-4.257172652153289E-2</v>
      </c>
    </row>
    <row r="262" spans="2:49" ht="18.600000000000001" customHeight="1" thickTop="1" thickBot="1">
      <c r="B262" s="81">
        <v>0.76</v>
      </c>
      <c r="D262" s="59">
        <v>1</v>
      </c>
      <c r="E262" s="60">
        <v>0</v>
      </c>
      <c r="F262" s="61">
        <v>0</v>
      </c>
      <c r="G262" s="62">
        <f t="shared" ref="G262" si="1083">$E$8*$B262</f>
        <v>0.51556120000000005</v>
      </c>
      <c r="I262" s="59">
        <v>1</v>
      </c>
      <c r="J262" s="63">
        <v>0</v>
      </c>
      <c r="K262" s="61">
        <v>0</v>
      </c>
      <c r="L262" s="62">
        <v>0</v>
      </c>
      <c r="N262" s="59">
        <f t="shared" ref="N262" si="1084">D262*I262+F262*I265-E262*J262-G262*J265</f>
        <v>0.63184680744353916</v>
      </c>
      <c r="O262" s="63">
        <f t="shared" ref="O262" si="1085">(D262*J262+E262*I262+F262*J265+G262*I265)</f>
        <v>0</v>
      </c>
      <c r="P262" s="61">
        <f t="shared" ref="P262" si="1086">D262*K262+F262*K265-E262*L262-G262*L265</f>
        <v>0</v>
      </c>
      <c r="Q262" s="62">
        <f t="shared" ref="Q262" si="1087">(D262*L262+E262*K262+F262*L265+G262*K265)</f>
        <v>0.51556120000000005</v>
      </c>
      <c r="S262" s="59">
        <v>1</v>
      </c>
      <c r="T262" s="60">
        <v>0</v>
      </c>
      <c r="U262" s="61">
        <v>0</v>
      </c>
      <c r="V262" s="62">
        <f t="shared" ref="V262" si="1088">$T$8*$B262</f>
        <v>0.51556120000000005</v>
      </c>
      <c r="X262" s="59">
        <f t="shared" ref="X262" si="1089">N262*S262+P262*S265-O262*T262-Q262*T265</f>
        <v>0.63184680744353916</v>
      </c>
      <c r="Y262" s="63">
        <f t="shared" ref="Y262" si="1090">(N262*T262+O262*S262+P262*T265+Q262*S265)</f>
        <v>0</v>
      </c>
      <c r="Z262" s="61">
        <f t="shared" ref="Z262" si="1091">N262*U262+P262*U265-O262*V262-Q262*V265</f>
        <v>0</v>
      </c>
      <c r="AA262" s="62">
        <f t="shared" ref="AA262" si="1092">(N262*V262+O262*U262+P262*V265+Q262*U265)</f>
        <v>0.84131689826176004</v>
      </c>
      <c r="AB262" s="10"/>
      <c r="AC262" s="64">
        <v>1</v>
      </c>
      <c r="AD262" s="65">
        <v>0</v>
      </c>
      <c r="AE262" s="23">
        <v>0</v>
      </c>
      <c r="AF262" s="66">
        <v>0</v>
      </c>
      <c r="AH262" s="59">
        <f t="shared" ref="AH262" si="1093">X262*AC262+Z262*AC265-Y262*AD262-AA262*AD265</f>
        <v>0.63184680744353916</v>
      </c>
      <c r="AI262" s="63">
        <f t="shared" ref="AI262" si="1094">(X262*AD262+Y262*AC262+Z262*AD265+AA262*AC265)</f>
        <v>0.84131689826176004</v>
      </c>
      <c r="AJ262" s="61">
        <f t="shared" ref="AJ262" si="1095">X262*AE262+Z262*AE265-Y262*AF262-AA262*AF265</f>
        <v>0</v>
      </c>
      <c r="AK262" s="62">
        <f t="shared" ref="AK262" si="1096">(X262*AF262+Y262*AE262+Z262*AF265+AA262*AE265)</f>
        <v>0.84131689826176004</v>
      </c>
      <c r="AM262" s="67">
        <f t="shared" ref="AM262" si="1097">20*LOG(((1+$AD$8)/$AD$8)/((AH262+AH265)^2+(AI262+AI265)^2)^0.5)</f>
        <v>-1.7541089096142964E-2</v>
      </c>
      <c r="AO262" s="110">
        <f t="shared" ref="AO262" si="1098">((AH262^2+AI262^2)^0.5)/((AH265^2+AI265^2)^0.5)</f>
        <v>1.1034843527938623</v>
      </c>
      <c r="AP262" s="18"/>
      <c r="AQ262" s="88">
        <f t="shared" si="919"/>
        <v>4.68</v>
      </c>
      <c r="AR262" s="89">
        <f t="shared" si="920"/>
        <v>-18.186345302947181</v>
      </c>
      <c r="AS262" s="90">
        <f t="shared" si="921"/>
        <v>-62.110887149355499</v>
      </c>
      <c r="AT262" s="26"/>
      <c r="AU262" s="119"/>
      <c r="AV262" s="120"/>
      <c r="AW262" s="71">
        <f t="shared" si="922"/>
        <v>-4.2236704587402148E-2</v>
      </c>
    </row>
    <row r="263" spans="2:49" ht="18.600000000000001" customHeight="1" thickBot="1">
      <c r="D263" s="69"/>
      <c r="G263" s="70"/>
      <c r="I263" s="69"/>
      <c r="L263" s="70"/>
      <c r="N263" s="69"/>
      <c r="Q263" s="70"/>
      <c r="S263" s="69"/>
      <c r="V263" s="70"/>
      <c r="X263" s="69"/>
      <c r="AA263" s="70"/>
      <c r="AC263" s="64"/>
      <c r="AD263" s="23"/>
      <c r="AE263" s="23"/>
      <c r="AF263" s="71"/>
      <c r="AH263" s="69"/>
      <c r="AK263" s="70"/>
      <c r="AO263" s="111"/>
      <c r="AP263" s="18"/>
      <c r="AQ263" s="88">
        <f t="shared" si="919"/>
        <v>4.7</v>
      </c>
      <c r="AR263" s="89">
        <f t="shared" si="920"/>
        <v>-18.20862266411979</v>
      </c>
      <c r="AS263" s="90">
        <f t="shared" si="921"/>
        <v>-62.232448169596623</v>
      </c>
      <c r="AT263" s="26"/>
      <c r="AU263" s="119"/>
      <c r="AV263" s="120"/>
      <c r="AW263" s="71">
        <f t="shared" si="922"/>
        <v>-4.1904022241850067E-2</v>
      </c>
    </row>
    <row r="264" spans="2:49" ht="18.600000000000001" customHeight="1" thickBot="1">
      <c r="D264" s="265" t="s">
        <v>11</v>
      </c>
      <c r="E264" s="266"/>
      <c r="F264" s="267" t="s">
        <v>84</v>
      </c>
      <c r="G264" s="268"/>
      <c r="H264" s="263"/>
      <c r="I264" s="265" t="s">
        <v>85</v>
      </c>
      <c r="J264" s="266"/>
      <c r="K264" s="267" t="s">
        <v>86</v>
      </c>
      <c r="L264" s="268"/>
      <c r="N264" s="269" t="s">
        <v>12</v>
      </c>
      <c r="O264" s="270"/>
      <c r="P264" s="271" t="s">
        <v>13</v>
      </c>
      <c r="Q264" s="272"/>
      <c r="S264" s="265" t="s">
        <v>87</v>
      </c>
      <c r="T264" s="266"/>
      <c r="U264" s="267" t="s">
        <v>88</v>
      </c>
      <c r="V264" s="268"/>
      <c r="W264" s="10"/>
      <c r="X264" s="269" t="s">
        <v>89</v>
      </c>
      <c r="Y264" s="270"/>
      <c r="Z264" s="271" t="s">
        <v>90</v>
      </c>
      <c r="AA264" s="272"/>
      <c r="AB264" s="10"/>
      <c r="AC264" s="265" t="s">
        <v>14</v>
      </c>
      <c r="AD264" s="266"/>
      <c r="AE264" s="267" t="s">
        <v>15</v>
      </c>
      <c r="AF264" s="268"/>
      <c r="AG264" s="10"/>
      <c r="AH264" s="269" t="s">
        <v>91</v>
      </c>
      <c r="AI264" s="270"/>
      <c r="AJ264" s="271" t="s">
        <v>92</v>
      </c>
      <c r="AK264" s="272"/>
      <c r="AM264" s="76" t="s">
        <v>16</v>
      </c>
      <c r="AO264" s="112" t="s">
        <v>38</v>
      </c>
      <c r="AP264" s="18"/>
      <c r="AQ264" s="88">
        <f t="shared" si="919"/>
        <v>4.72</v>
      </c>
      <c r="AR264" s="89">
        <f t="shared" si="920"/>
        <v>-18.2309588755022</v>
      </c>
      <c r="AS264" s="90">
        <f t="shared" si="921"/>
        <v>-62.352929710375633</v>
      </c>
      <c r="AT264" s="26"/>
      <c r="AU264" s="119"/>
      <c r="AV264" s="120"/>
      <c r="AW264" s="71">
        <f t="shared" si="922"/>
        <v>-4.1573694730123026E-2</v>
      </c>
    </row>
    <row r="265" spans="2:49" ht="18.600000000000001" customHeight="1" thickTop="1" thickBot="1">
      <c r="D265" s="59">
        <v>0</v>
      </c>
      <c r="E265" s="63">
        <v>0</v>
      </c>
      <c r="F265" s="61">
        <v>1</v>
      </c>
      <c r="G265" s="62">
        <v>0</v>
      </c>
      <c r="I265" s="59">
        <v>0</v>
      </c>
      <c r="J265" s="63">
        <f t="shared" ref="J265" si="1099">IF(0=(1-$J$8*$K$8*$B262^2),10^14,$B262*$K$8/(1-$J$8*$K$8*$B262^2))</f>
        <v>0.71408242621139995</v>
      </c>
      <c r="K265" s="61">
        <v>1</v>
      </c>
      <c r="L265" s="62">
        <v>0</v>
      </c>
      <c r="N265" s="59">
        <f t="shared" ref="N265" si="1100">D265*I262+F265*I265-E265*J262-G265*J265</f>
        <v>0</v>
      </c>
      <c r="O265" s="63">
        <f t="shared" ref="O265" si="1101">(D265*J262+E265*I262+F265*J265+G265*I265)</f>
        <v>0.71408242621139995</v>
      </c>
      <c r="P265" s="61">
        <f t="shared" ref="P265" si="1102">D265*K262+F265*K265-E265*L262-G265*L265</f>
        <v>1</v>
      </c>
      <c r="Q265" s="62">
        <f t="shared" ref="Q265" si="1103">(D265*L262+E265*K262+F265*L265+G265*K265)</f>
        <v>0</v>
      </c>
      <c r="S265" s="59">
        <v>0</v>
      </c>
      <c r="T265" s="63">
        <v>0</v>
      </c>
      <c r="U265" s="61">
        <v>1</v>
      </c>
      <c r="V265" s="62">
        <v>0</v>
      </c>
      <c r="X265" s="59">
        <f t="shared" ref="X265" si="1104">N265*S262+P265*S265-O265*T262-Q265*T265</f>
        <v>0</v>
      </c>
      <c r="Y265" s="63">
        <f t="shared" ref="Y265" si="1105">(N265*T262+O265*S262+P265*T265+Q265*S265)</f>
        <v>0.71408242621139995</v>
      </c>
      <c r="Z265" s="61">
        <f t="shared" ref="Z265" si="1106">N265*U262+P265*U265-O265*V262-Q265*V265</f>
        <v>0.63184680744353916</v>
      </c>
      <c r="AA265" s="62">
        <f t="shared" ref="AA265" si="1107">(N265*V262+O265*U262+P265*V265+Q265*U265)</f>
        <v>0</v>
      </c>
      <c r="AB265" s="10"/>
      <c r="AC265" s="46">
        <f t="shared" ref="AC265" si="1108">1/$AD$8</f>
        <v>1</v>
      </c>
      <c r="AD265" s="77">
        <v>0</v>
      </c>
      <c r="AE265" s="78">
        <v>1</v>
      </c>
      <c r="AF265" s="79">
        <v>0</v>
      </c>
      <c r="AH265" s="59">
        <f t="shared" ref="AH265" si="1109">X265*AC262+Z265*AC265-Y265*AD262-AA265*AD265</f>
        <v>0.63184680744353916</v>
      </c>
      <c r="AI265" s="63">
        <f t="shared" ref="AI265" si="1110">(X265*AD262+Y265*AC262+Z265*AD265+AA265*AC265)</f>
        <v>0.71408242621139995</v>
      </c>
      <c r="AJ265" s="61">
        <f t="shared" ref="AJ265" si="1111">X265*AE262+Z265*AE265-Y265*AF262-AA265*AF265</f>
        <v>0.63184680744353916</v>
      </c>
      <c r="AK265" s="62">
        <f t="shared" ref="AK265" si="1112">(X265*AF262+Y265*AE262+Z265*AF265+AA265*AE265)</f>
        <v>0</v>
      </c>
      <c r="AM265" s="80">
        <f t="shared" ref="AM265" si="1113">(180/PI())*ATAN(-1*(AI262+AI265)/(AH262+AH265))</f>
        <v>-50.907657438528801</v>
      </c>
      <c r="AO265" s="113">
        <f t="shared" ref="AO265" si="1114">20*LOG(((1-(10^(AM262/20)^2)*(1-((1-AO262)/(1+AO262))^2))^0.5))</f>
        <v>-21.910202464002133</v>
      </c>
      <c r="AP265" s="18"/>
      <c r="AQ265" s="88">
        <f t="shared" si="919"/>
        <v>4.74</v>
      </c>
      <c r="AR265" s="89">
        <f t="shared" si="920"/>
        <v>-18.253350891245628</v>
      </c>
      <c r="AS265" s="90">
        <f t="shared" si="921"/>
        <v>-62.472346536730747</v>
      </c>
      <c r="AT265" s="26"/>
      <c r="AU265" s="119"/>
      <c r="AV265" s="120"/>
      <c r="AW265" s="71">
        <f t="shared" si="922"/>
        <v>-4.1245735474100639E-2</v>
      </c>
    </row>
    <row r="266" spans="2:49" ht="18.600000000000001" customHeight="1">
      <c r="AQ266" s="88">
        <f t="shared" si="919"/>
        <v>4.76</v>
      </c>
      <c r="AR266" s="89">
        <f t="shared" si="920"/>
        <v>-18.275795763362559</v>
      </c>
      <c r="AS266" s="90">
        <f t="shared" si="921"/>
        <v>-62.59071313555787</v>
      </c>
      <c r="AT266" s="119"/>
      <c r="AU266" s="119"/>
      <c r="AV266" s="120"/>
      <c r="AW266" s="71">
        <f t="shared" si="922"/>
        <v>-4.0920156160975253E-2</v>
      </c>
    </row>
    <row r="267" spans="2:49" ht="18.600000000000001" customHeight="1" thickBot="1">
      <c r="D267" s="10" t="s">
        <v>63</v>
      </c>
      <c r="E267" s="10"/>
      <c r="F267" s="10"/>
      <c r="G267" s="10"/>
      <c r="H267" s="10"/>
      <c r="I267" s="10" t="s">
        <v>64</v>
      </c>
      <c r="J267" s="10"/>
      <c r="K267" s="10"/>
      <c r="L267" s="10"/>
      <c r="M267" s="55"/>
      <c r="N267" s="55"/>
      <c r="O267" s="54" t="s">
        <v>65</v>
      </c>
      <c r="P267" s="55"/>
      <c r="Q267" s="55"/>
      <c r="R267" s="55"/>
      <c r="S267" s="10"/>
      <c r="T267" s="10" t="s">
        <v>66</v>
      </c>
      <c r="U267" s="55"/>
      <c r="V267" s="55"/>
      <c r="W267" s="55"/>
      <c r="X267" s="55"/>
      <c r="Y267" s="54" t="s">
        <v>67</v>
      </c>
      <c r="Z267" s="55"/>
      <c r="AA267" s="55"/>
      <c r="AB267" s="55"/>
      <c r="AC267" s="54" t="s">
        <v>68</v>
      </c>
      <c r="AD267" s="10"/>
      <c r="AE267" s="10"/>
      <c r="AF267" s="10"/>
      <c r="AG267" s="10"/>
      <c r="AH267" s="55"/>
      <c r="AI267" s="54" t="s">
        <v>69</v>
      </c>
      <c r="AJ267" s="55"/>
      <c r="AK267" s="55"/>
      <c r="AQ267" s="88">
        <f t="shared" si="919"/>
        <v>4.78</v>
      </c>
      <c r="AR267" s="89">
        <f t="shared" si="920"/>
        <v>-18.298290638289497</v>
      </c>
      <c r="AS267" s="90">
        <f t="shared" si="921"/>
        <v>-62.708043722387707</v>
      </c>
      <c r="AT267" s="119"/>
      <c r="AU267" s="119"/>
      <c r="AV267" s="120"/>
      <c r="AW267" s="71">
        <f t="shared" si="922"/>
        <v>-4.0596966828095757E-2</v>
      </c>
    </row>
    <row r="268" spans="2:49" ht="18.600000000000001" customHeight="1" thickBot="1">
      <c r="B268" s="52"/>
      <c r="D268" s="273" t="s">
        <v>70</v>
      </c>
      <c r="E268" s="274"/>
      <c r="F268" s="275" t="s">
        <v>71</v>
      </c>
      <c r="G268" s="276"/>
      <c r="H268" s="263"/>
      <c r="I268" s="273" t="s">
        <v>72</v>
      </c>
      <c r="J268" s="274"/>
      <c r="K268" s="275" t="s">
        <v>73</v>
      </c>
      <c r="L268" s="276"/>
      <c r="M268" s="55"/>
      <c r="N268" s="269" t="s">
        <v>74</v>
      </c>
      <c r="O268" s="270"/>
      <c r="P268" s="271" t="s">
        <v>75</v>
      </c>
      <c r="Q268" s="272"/>
      <c r="R268" s="55"/>
      <c r="S268" s="273" t="s">
        <v>76</v>
      </c>
      <c r="T268" s="274"/>
      <c r="U268" s="275" t="s">
        <v>77</v>
      </c>
      <c r="V268" s="276"/>
      <c r="W268" s="10"/>
      <c r="X268" s="269" t="s">
        <v>78</v>
      </c>
      <c r="Y268" s="270"/>
      <c r="Z268" s="271" t="s">
        <v>79</v>
      </c>
      <c r="AA268" s="272"/>
      <c r="AB268" s="10"/>
      <c r="AC268" s="273" t="s">
        <v>80</v>
      </c>
      <c r="AD268" s="274"/>
      <c r="AE268" s="275" t="s">
        <v>81</v>
      </c>
      <c r="AF268" s="276"/>
      <c r="AG268" s="10"/>
      <c r="AH268" s="269" t="s">
        <v>82</v>
      </c>
      <c r="AI268" s="270"/>
      <c r="AJ268" s="271" t="s">
        <v>83</v>
      </c>
      <c r="AK268" s="272"/>
      <c r="AM268" s="57" t="s">
        <v>10</v>
      </c>
      <c r="AO268" s="109" t="s">
        <v>37</v>
      </c>
      <c r="AP268" s="18"/>
      <c r="AQ268" s="88">
        <f t="shared" si="919"/>
        <v>4.8</v>
      </c>
      <c r="AR268" s="89">
        <f t="shared" si="920"/>
        <v>-18.320832753588338</v>
      </c>
      <c r="AS268" s="90">
        <f t="shared" si="921"/>
        <v>-62.824352247958402</v>
      </c>
      <c r="AT268" s="26"/>
      <c r="AU268" s="119"/>
      <c r="AV268" s="120"/>
      <c r="AW268" s="71">
        <f t="shared" si="922"/>
        <v>-4.0276175944110038E-2</v>
      </c>
    </row>
    <row r="269" spans="2:49" ht="18.600000000000001" customHeight="1" thickTop="1" thickBot="1">
      <c r="B269" s="81">
        <v>0.78</v>
      </c>
      <c r="D269" s="59">
        <v>1</v>
      </c>
      <c r="E269" s="60">
        <v>0</v>
      </c>
      <c r="F269" s="61">
        <v>0</v>
      </c>
      <c r="G269" s="62">
        <f t="shared" ref="G269" si="1115">$E$8*$B269</f>
        <v>0.52912860000000006</v>
      </c>
      <c r="I269" s="59">
        <v>1</v>
      </c>
      <c r="J269" s="63">
        <v>0</v>
      </c>
      <c r="K269" s="61">
        <v>0</v>
      </c>
      <c r="L269" s="62">
        <v>0</v>
      </c>
      <c r="N269" s="59">
        <f t="shared" ref="N269" si="1116">D269*I269+F269*I272-E269*J269-G269*J272</f>
        <v>0.60882963218199571</v>
      </c>
      <c r="O269" s="63">
        <f t="shared" ref="O269" si="1117">(D269*J269+E269*I269+F269*J272+G269*I272)</f>
        <v>0</v>
      </c>
      <c r="P269" s="61">
        <f t="shared" ref="P269" si="1118">D269*K269+F269*K272-E269*L269-G269*L272</f>
        <v>0</v>
      </c>
      <c r="Q269" s="62">
        <f t="shared" ref="Q269" si="1119">(D269*L269+E269*K269+F269*L272+G269*K272)</f>
        <v>0.52912860000000006</v>
      </c>
      <c r="S269" s="59">
        <v>1</v>
      </c>
      <c r="T269" s="60">
        <v>0</v>
      </c>
      <c r="U269" s="61">
        <v>0</v>
      </c>
      <c r="V269" s="62">
        <f t="shared" ref="V269" si="1120">$T$8*$B269</f>
        <v>0.52912860000000006</v>
      </c>
      <c r="X269" s="59">
        <f t="shared" ref="X269" si="1121">N269*S269+P269*S272-O269*T269-Q269*T272</f>
        <v>0.60882963218199571</v>
      </c>
      <c r="Y269" s="63">
        <f t="shared" ref="Y269" si="1122">(N269*T269+O269*S269+P269*T272+Q269*S272)</f>
        <v>0</v>
      </c>
      <c r="Z269" s="61">
        <f t="shared" ref="Z269" si="1123">N269*U269+P269*U272-O269*V269-Q269*V272</f>
        <v>0</v>
      </c>
      <c r="AA269" s="62">
        <f t="shared" ref="AA269" si="1124">(N269*V269+O269*U269+P269*V272+Q269*U272)</f>
        <v>0.85127777091497436</v>
      </c>
      <c r="AB269" s="10"/>
      <c r="AC269" s="64">
        <v>1</v>
      </c>
      <c r="AD269" s="65">
        <v>0</v>
      </c>
      <c r="AE269" s="23">
        <v>0</v>
      </c>
      <c r="AF269" s="66">
        <v>0</v>
      </c>
      <c r="AH269" s="59">
        <f t="shared" ref="AH269" si="1125">X269*AC269+Z269*AC272-Y269*AD269-AA269*AD272</f>
        <v>0.60882963218199571</v>
      </c>
      <c r="AI269" s="63">
        <f t="shared" ref="AI269" si="1126">(X269*AD269+Y269*AC269+Z269*AD272+AA269*AC272)</f>
        <v>0.85127777091497436</v>
      </c>
      <c r="AJ269" s="61">
        <f t="shared" ref="AJ269" si="1127">X269*AE269+Z269*AE272-Y269*AF269-AA269*AF272</f>
        <v>0</v>
      </c>
      <c r="AK269" s="62">
        <f t="shared" ref="AK269" si="1128">(X269*AF269+Y269*AE269+Z269*AF272+AA269*AE272)</f>
        <v>0.85127777091497436</v>
      </c>
      <c r="AM269" s="67">
        <f t="shared" ref="AM269" si="1129">20*LOG(((1+$AD$8)/$AD$8)/((AH269+AH272)^2+(AI269+AI272)^2)^0.5)</f>
        <v>-1.3599375708738008E-2</v>
      </c>
      <c r="AO269" s="110">
        <f t="shared" ref="AO269" si="1130">((AH269^2+AI269^2)^0.5)/((AH272^2+AI272^2)^0.5)</f>
        <v>1.0928094508486816</v>
      </c>
      <c r="AP269" s="18"/>
      <c r="AQ269" s="88">
        <f t="shared" si="919"/>
        <v>4.82</v>
      </c>
      <c r="AR269" s="89">
        <f t="shared" si="920"/>
        <v>-18.343419434779904</v>
      </c>
      <c r="AS269" s="90">
        <f t="shared" si="921"/>
        <v>-62.9396524045912</v>
      </c>
      <c r="AT269" s="26"/>
      <c r="AU269" s="119"/>
      <c r="AV269" s="120"/>
      <c r="AW269" s="71">
        <f t="shared" si="922"/>
        <v>-3.9957790486575932E-2</v>
      </c>
    </row>
    <row r="270" spans="2:49" ht="18.600000000000001" customHeight="1" thickBot="1">
      <c r="D270" s="69"/>
      <c r="G270" s="70"/>
      <c r="I270" s="69"/>
      <c r="L270" s="70"/>
      <c r="N270" s="69"/>
      <c r="Q270" s="70"/>
      <c r="S270" s="69"/>
      <c r="V270" s="70"/>
      <c r="X270" s="69"/>
      <c r="AA270" s="70"/>
      <c r="AC270" s="64"/>
      <c r="AD270" s="23"/>
      <c r="AE270" s="23"/>
      <c r="AF270" s="71"/>
      <c r="AH270" s="69"/>
      <c r="AK270" s="70"/>
      <c r="AO270" s="111"/>
      <c r="AP270" s="18"/>
      <c r="AQ270" s="88">
        <f t="shared" si="919"/>
        <v>4.84</v>
      </c>
      <c r="AR270" s="89">
        <f t="shared" si="920"/>
        <v>-18.366048092303572</v>
      </c>
      <c r="AS270" s="90">
        <f t="shared" si="921"/>
        <v>-63.053957632376033</v>
      </c>
      <c r="AT270" s="26"/>
      <c r="AU270" s="119"/>
      <c r="AV270" s="120"/>
      <c r="AW270" s="71">
        <f t="shared" si="922"/>
        <v>-3.9641816016196069E-2</v>
      </c>
    </row>
    <row r="271" spans="2:49" ht="18.600000000000001" customHeight="1" thickBot="1">
      <c r="D271" s="265" t="s">
        <v>11</v>
      </c>
      <c r="E271" s="266"/>
      <c r="F271" s="267" t="s">
        <v>84</v>
      </c>
      <c r="G271" s="268"/>
      <c r="H271" s="263"/>
      <c r="I271" s="265" t="s">
        <v>85</v>
      </c>
      <c r="J271" s="266"/>
      <c r="K271" s="267" t="s">
        <v>86</v>
      </c>
      <c r="L271" s="268"/>
      <c r="N271" s="269" t="s">
        <v>12</v>
      </c>
      <c r="O271" s="270"/>
      <c r="P271" s="271" t="s">
        <v>13</v>
      </c>
      <c r="Q271" s="272"/>
      <c r="S271" s="265" t="s">
        <v>87</v>
      </c>
      <c r="T271" s="266"/>
      <c r="U271" s="267" t="s">
        <v>88</v>
      </c>
      <c r="V271" s="268"/>
      <c r="W271" s="10"/>
      <c r="X271" s="269" t="s">
        <v>89</v>
      </c>
      <c r="Y271" s="270"/>
      <c r="Z271" s="271" t="s">
        <v>90</v>
      </c>
      <c r="AA271" s="272"/>
      <c r="AB271" s="10"/>
      <c r="AC271" s="265" t="s">
        <v>14</v>
      </c>
      <c r="AD271" s="266"/>
      <c r="AE271" s="267" t="s">
        <v>15</v>
      </c>
      <c r="AF271" s="268"/>
      <c r="AG271" s="10"/>
      <c r="AH271" s="269" t="s">
        <v>91</v>
      </c>
      <c r="AI271" s="270"/>
      <c r="AJ271" s="271" t="s">
        <v>92</v>
      </c>
      <c r="AK271" s="272"/>
      <c r="AM271" s="76" t="s">
        <v>16</v>
      </c>
      <c r="AO271" s="112" t="s">
        <v>38</v>
      </c>
      <c r="AP271" s="18"/>
      <c r="AQ271" s="88">
        <f t="shared" si="919"/>
        <v>4.8600000000000003</v>
      </c>
      <c r="AR271" s="89">
        <f t="shared" si="920"/>
        <v>-18.388716218597253</v>
      </c>
      <c r="AS271" s="90">
        <f t="shared" si="921"/>
        <v>-63.167281125173965</v>
      </c>
      <c r="AT271" s="26"/>
      <c r="AU271" s="119"/>
      <c r="AV271" s="120"/>
      <c r="AW271" s="71">
        <f t="shared" si="922"/>
        <v>-3.9328256747817307E-2</v>
      </c>
    </row>
    <row r="272" spans="2:49" ht="18.600000000000001" customHeight="1" thickTop="1" thickBot="1">
      <c r="D272" s="59">
        <v>0</v>
      </c>
      <c r="E272" s="63">
        <v>0</v>
      </c>
      <c r="F272" s="61">
        <v>1</v>
      </c>
      <c r="G272" s="62">
        <v>0</v>
      </c>
      <c r="I272" s="59">
        <v>0</v>
      </c>
      <c r="J272" s="63">
        <f t="shared" ref="J272" si="1131">IF(0=(1-$J$8*$K$8*$B269^2),10^14,$B269*$K$8/(1-$J$8*$K$8*$B269^2))</f>
        <v>0.73927277379828704</v>
      </c>
      <c r="K272" s="61">
        <v>1</v>
      </c>
      <c r="L272" s="62">
        <v>0</v>
      </c>
      <c r="N272" s="59">
        <f t="shared" ref="N272" si="1132">D272*I269+F272*I272-E272*J269-G272*J272</f>
        <v>0</v>
      </c>
      <c r="O272" s="63">
        <f t="shared" ref="O272" si="1133">(D272*J269+E272*I269+F272*J272+G272*I272)</f>
        <v>0.73927277379828704</v>
      </c>
      <c r="P272" s="61">
        <f t="shared" ref="P272" si="1134">D272*K269+F272*K272-E272*L269-G272*L272</f>
        <v>1</v>
      </c>
      <c r="Q272" s="62">
        <f t="shared" ref="Q272" si="1135">(D272*L269+E272*K269+F272*L272+G272*K272)</f>
        <v>0</v>
      </c>
      <c r="S272" s="59">
        <v>0</v>
      </c>
      <c r="T272" s="63">
        <v>0</v>
      </c>
      <c r="U272" s="61">
        <v>1</v>
      </c>
      <c r="V272" s="62">
        <v>0</v>
      </c>
      <c r="X272" s="59">
        <f t="shared" ref="X272" si="1136">N272*S269+P272*S272-O272*T269-Q272*T272</f>
        <v>0</v>
      </c>
      <c r="Y272" s="63">
        <f t="shared" ref="Y272" si="1137">(N272*T269+O272*S269+P272*T272+Q272*S272)</f>
        <v>0.73927277379828704</v>
      </c>
      <c r="Z272" s="61">
        <f t="shared" ref="Z272" si="1138">N272*U269+P272*U272-O272*V269-Q272*V272</f>
        <v>0.60882963218199571</v>
      </c>
      <c r="AA272" s="62">
        <f t="shared" ref="AA272" si="1139">(N272*V269+O272*U269+P272*V272+Q272*U272)</f>
        <v>0</v>
      </c>
      <c r="AB272" s="10"/>
      <c r="AC272" s="46">
        <f t="shared" ref="AC272" si="1140">1/$AD$8</f>
        <v>1</v>
      </c>
      <c r="AD272" s="77">
        <v>0</v>
      </c>
      <c r="AE272" s="78">
        <v>1</v>
      </c>
      <c r="AF272" s="79">
        <v>0</v>
      </c>
      <c r="AH272" s="59">
        <f t="shared" ref="AH272" si="1141">X272*AC269+Z272*AC272-Y272*AD269-AA272*AD272</f>
        <v>0.60882963218199571</v>
      </c>
      <c r="AI272" s="63">
        <f t="shared" ref="AI272" si="1142">(X272*AD269+Y272*AC269+Z272*AD272+AA272*AC272)</f>
        <v>0.73927277379828704</v>
      </c>
      <c r="AJ272" s="61">
        <f t="shared" ref="AJ272" si="1143">X272*AE269+Z272*AE272-Y272*AF269-AA272*AF272</f>
        <v>0.60882963218199571</v>
      </c>
      <c r="AK272" s="62">
        <f t="shared" ref="AK272" si="1144">(X272*AF269+Y272*AE269+Z272*AF272+AA272*AE272)</f>
        <v>0</v>
      </c>
      <c r="AM272" s="80">
        <f t="shared" ref="AM272" si="1145">(180/PI())*ATAN(-1*(AI269+AI272)/(AH269+AH272))</f>
        <v>-52.563835712366973</v>
      </c>
      <c r="AO272" s="113">
        <f t="shared" ref="AO272" si="1146">20*LOG(((1-(10^(AM269/20)^2)*(1-((1-AO269)/(1+AO269))^2))^0.5))</f>
        <v>-22.935411285007355</v>
      </c>
      <c r="AP272" s="18"/>
      <c r="AQ272" s="88">
        <f t="shared" si="919"/>
        <v>4.88</v>
      </c>
      <c r="AR272" s="89">
        <f t="shared" si="920"/>
        <v>-18.411421385292275</v>
      </c>
      <c r="AS272" s="90">
        <f t="shared" si="921"/>
        <v>-63.279635836442921</v>
      </c>
      <c r="AT272" s="26"/>
      <c r="AU272" s="119"/>
      <c r="AV272" s="120"/>
      <c r="AW272" s="71">
        <f t="shared" si="922"/>
        <v>-3.9017115618326756E-2</v>
      </c>
    </row>
    <row r="273" spans="2:49" ht="18.600000000000001" customHeight="1">
      <c r="AQ273" s="88">
        <f t="shared" si="919"/>
        <v>4.9000000000000004</v>
      </c>
      <c r="AR273" s="89">
        <f t="shared" si="920"/>
        <v>-18.434161240518002</v>
      </c>
      <c r="AS273" s="90">
        <f t="shared" si="921"/>
        <v>-63.39103448489287</v>
      </c>
      <c r="AT273" s="119"/>
      <c r="AU273" s="119"/>
      <c r="AV273" s="120"/>
      <c r="AW273" s="71">
        <f t="shared" si="922"/>
        <v>-3.8708394351587995E-2</v>
      </c>
    </row>
    <row r="274" spans="2:49" ht="18.600000000000001" customHeight="1" thickBot="1">
      <c r="D274" s="10" t="s">
        <v>63</v>
      </c>
      <c r="E274" s="10"/>
      <c r="F274" s="10"/>
      <c r="G274" s="10"/>
      <c r="H274" s="10"/>
      <c r="I274" s="10" t="s">
        <v>64</v>
      </c>
      <c r="J274" s="10"/>
      <c r="K274" s="10"/>
      <c r="L274" s="10"/>
      <c r="M274" s="55"/>
      <c r="N274" s="55"/>
      <c r="O274" s="54" t="s">
        <v>65</v>
      </c>
      <c r="P274" s="55"/>
      <c r="Q274" s="55"/>
      <c r="R274" s="55"/>
      <c r="S274" s="10"/>
      <c r="T274" s="10" t="s">
        <v>66</v>
      </c>
      <c r="U274" s="55"/>
      <c r="V274" s="55"/>
      <c r="W274" s="55"/>
      <c r="X274" s="55"/>
      <c r="Y274" s="54" t="s">
        <v>67</v>
      </c>
      <c r="Z274" s="55"/>
      <c r="AA274" s="55"/>
      <c r="AB274" s="55"/>
      <c r="AC274" s="54" t="s">
        <v>68</v>
      </c>
      <c r="AD274" s="10"/>
      <c r="AE274" s="10"/>
      <c r="AF274" s="10"/>
      <c r="AG274" s="10"/>
      <c r="AH274" s="55"/>
      <c r="AI274" s="54" t="s">
        <v>69</v>
      </c>
      <c r="AJ274" s="55"/>
      <c r="AK274" s="55"/>
      <c r="AQ274" s="88">
        <f t="shared" si="919"/>
        <v>4.92</v>
      </c>
      <c r="AR274" s="89">
        <f t="shared" si="920"/>
        <v>-18.456933506311206</v>
      </c>
      <c r="AS274" s="90">
        <f t="shared" si="921"/>
        <v>-63.501489559976449</v>
      </c>
      <c r="AT274" s="119"/>
      <c r="AU274" s="119"/>
      <c r="AV274" s="120"/>
      <c r="AW274" s="71">
        <f t="shared" si="922"/>
        <v>-3.8402093520536654E-2</v>
      </c>
    </row>
    <row r="275" spans="2:49" ht="18.600000000000001" customHeight="1" thickBot="1">
      <c r="B275" s="52"/>
      <c r="D275" s="273" t="s">
        <v>70</v>
      </c>
      <c r="E275" s="274"/>
      <c r="F275" s="275" t="s">
        <v>71</v>
      </c>
      <c r="G275" s="276"/>
      <c r="H275" s="263"/>
      <c r="I275" s="273" t="s">
        <v>72</v>
      </c>
      <c r="J275" s="274"/>
      <c r="K275" s="275" t="s">
        <v>73</v>
      </c>
      <c r="L275" s="276"/>
      <c r="M275" s="55"/>
      <c r="N275" s="269" t="s">
        <v>74</v>
      </c>
      <c r="O275" s="270"/>
      <c r="P275" s="271" t="s">
        <v>75</v>
      </c>
      <c r="Q275" s="272"/>
      <c r="R275" s="55"/>
      <c r="S275" s="273" t="s">
        <v>76</v>
      </c>
      <c r="T275" s="274"/>
      <c r="U275" s="275" t="s">
        <v>77</v>
      </c>
      <c r="V275" s="276"/>
      <c r="W275" s="10"/>
      <c r="X275" s="269" t="s">
        <v>78</v>
      </c>
      <c r="Y275" s="270"/>
      <c r="Z275" s="271" t="s">
        <v>79</v>
      </c>
      <c r="AA275" s="272"/>
      <c r="AB275" s="10"/>
      <c r="AC275" s="273" t="s">
        <v>80</v>
      </c>
      <c r="AD275" s="274"/>
      <c r="AE275" s="275" t="s">
        <v>81</v>
      </c>
      <c r="AF275" s="276"/>
      <c r="AG275" s="10"/>
      <c r="AH275" s="269" t="s">
        <v>82</v>
      </c>
      <c r="AI275" s="270"/>
      <c r="AJ275" s="271" t="s">
        <v>83</v>
      </c>
      <c r="AK275" s="272"/>
      <c r="AM275" s="57" t="s">
        <v>10</v>
      </c>
      <c r="AO275" s="109" t="s">
        <v>37</v>
      </c>
      <c r="AP275" s="18"/>
      <c r="AQ275" s="88">
        <f t="shared" si="919"/>
        <v>4.9400000000000004</v>
      </c>
      <c r="AR275" s="89">
        <f t="shared" si="920"/>
        <v>-18.479735976125689</v>
      </c>
      <c r="AS275" s="90">
        <f t="shared" si="921"/>
        <v>-63.611013327220867</v>
      </c>
      <c r="AT275" s="26"/>
      <c r="AU275" s="119"/>
      <c r="AV275" s="120"/>
      <c r="AW275" s="71">
        <f t="shared" si="922"/>
        <v>-3.8098212606563375E-2</v>
      </c>
    </row>
    <row r="276" spans="2:49" ht="18.600000000000001" customHeight="1" thickTop="1" thickBot="1">
      <c r="B276" s="81">
        <v>0.8</v>
      </c>
      <c r="D276" s="59">
        <v>1</v>
      </c>
      <c r="E276" s="60">
        <v>0</v>
      </c>
      <c r="F276" s="61">
        <v>0</v>
      </c>
      <c r="G276" s="62">
        <f t="shared" ref="G276" si="1147">$E$8*$B276</f>
        <v>0.54269600000000007</v>
      </c>
      <c r="I276" s="59">
        <v>1</v>
      </c>
      <c r="J276" s="63">
        <v>0</v>
      </c>
      <c r="K276" s="61">
        <v>0</v>
      </c>
      <c r="L276" s="62">
        <v>0</v>
      </c>
      <c r="N276" s="59">
        <f t="shared" ref="N276" si="1148">D276*I276+F276*I279-E276*J276-G276*J279</f>
        <v>0.58479311283666169</v>
      </c>
      <c r="O276" s="63">
        <f t="shared" ref="O276" si="1149">(D276*J276+E276*I276+F276*J279+G276*I279)</f>
        <v>0</v>
      </c>
      <c r="P276" s="61">
        <f t="shared" ref="P276" si="1150">D276*K276+F276*K279-E276*L276-G276*L279</f>
        <v>0</v>
      </c>
      <c r="Q276" s="62">
        <f t="shared" ref="Q276" si="1151">(D276*L276+E276*K276+F276*L279+G276*K279)</f>
        <v>0.54269600000000007</v>
      </c>
      <c r="S276" s="59">
        <v>1</v>
      </c>
      <c r="T276" s="60">
        <v>0</v>
      </c>
      <c r="U276" s="61">
        <v>0</v>
      </c>
      <c r="V276" s="62">
        <f t="shared" ref="V276" si="1152">$T$8*$B276</f>
        <v>0.54269600000000007</v>
      </c>
      <c r="X276" s="59">
        <f t="shared" ref="X276" si="1153">N276*S276+P276*S279-O276*T276-Q276*T279</f>
        <v>0.58479311283666169</v>
      </c>
      <c r="Y276" s="63">
        <f t="shared" ref="Y276" si="1154">(N276*T276+O276*S276+P276*T279+Q276*S279)</f>
        <v>0</v>
      </c>
      <c r="Z276" s="61">
        <f t="shared" ref="Z276" si="1155">N276*U276+P276*U279-O276*V276-Q276*V279</f>
        <v>0</v>
      </c>
      <c r="AA276" s="62">
        <f t="shared" ref="AA276" si="1156">(N276*V276+O276*U276+P276*V279+Q276*U279)</f>
        <v>0.86006088316400509</v>
      </c>
      <c r="AB276" s="10"/>
      <c r="AC276" s="64">
        <v>1</v>
      </c>
      <c r="AD276" s="65">
        <v>0</v>
      </c>
      <c r="AE276" s="23">
        <v>0</v>
      </c>
      <c r="AF276" s="66">
        <v>0</v>
      </c>
      <c r="AH276" s="59">
        <f t="shared" ref="AH276" si="1157">X276*AC276+Z276*AC279-Y276*AD276-AA276*AD279</f>
        <v>0.58479311283666169</v>
      </c>
      <c r="AI276" s="63">
        <f t="shared" ref="AI276" si="1158">(X276*AD276+Y276*AC276+Z276*AD279+AA276*AC279)</f>
        <v>0.86006088316400509</v>
      </c>
      <c r="AJ276" s="61">
        <f t="shared" ref="AJ276" si="1159">X276*AE276+Z276*AE279-Y276*AF276-AA276*AF279</f>
        <v>0</v>
      </c>
      <c r="AK276" s="62">
        <f t="shared" ref="AK276" si="1160">(X276*AF276+Y276*AE276+Z276*AF279+AA276*AE279)</f>
        <v>0.86006088316400509</v>
      </c>
      <c r="AM276" s="67">
        <f t="shared" ref="AM276" si="1161">20*LOG(((1+$AD$8)/$AD$8)/((AH276+AH279)^2+(AI276+AI279)^2)^0.5)</f>
        <v>-9.7834061497306148E-3</v>
      </c>
      <c r="AO276" s="110">
        <f t="shared" ref="AO276" si="1162">((AH276^2+AI276^2)^0.5)/((AH279^2+AI279^2)^0.5)</f>
        <v>1.0800230382261491</v>
      </c>
      <c r="AP276" s="18"/>
      <c r="AQ276" s="88">
        <f t="shared" si="919"/>
        <v>4.96</v>
      </c>
      <c r="AR276" s="89">
        <f t="shared" si="920"/>
        <v>-18.502566512437539</v>
      </c>
      <c r="AS276" s="90">
        <f t="shared" si="921"/>
        <v>-63.71961783340641</v>
      </c>
      <c r="AT276" s="26"/>
      <c r="AU276" s="119"/>
      <c r="AV276" s="120"/>
      <c r="AW276" s="71">
        <f t="shared" si="922"/>
        <v>-3.7796750056286903E-2</v>
      </c>
    </row>
    <row r="277" spans="2:49" ht="18.600000000000001" customHeight="1" thickBot="1">
      <c r="D277" s="69"/>
      <c r="G277" s="70"/>
      <c r="I277" s="69"/>
      <c r="L277" s="70"/>
      <c r="N277" s="69"/>
      <c r="Q277" s="70"/>
      <c r="S277" s="69"/>
      <c r="V277" s="70"/>
      <c r="X277" s="69"/>
      <c r="AA277" s="70"/>
      <c r="AC277" s="64"/>
      <c r="AD277" s="23"/>
      <c r="AE277" s="23"/>
      <c r="AF277" s="71"/>
      <c r="AH277" s="69"/>
      <c r="AK277" s="70"/>
      <c r="AO277" s="111"/>
      <c r="AP277" s="18"/>
      <c r="AQ277" s="88">
        <f t="shared" si="919"/>
        <v>4.9800000000000004</v>
      </c>
      <c r="AR277" s="89">
        <f t="shared" si="920"/>
        <v>-18.525423044441975</v>
      </c>
      <c r="AS277" s="90">
        <f t="shared" si="921"/>
        <v>-63.827314911596943</v>
      </c>
      <c r="AT277" s="26"/>
      <c r="AU277" s="119"/>
      <c r="AV277" s="120"/>
      <c r="AW277" s="71">
        <f t="shared" si="922"/>
        <v>-3.7497703335846962E-2</v>
      </c>
    </row>
    <row r="278" spans="2:49" ht="18.600000000000001" customHeight="1" thickBot="1">
      <c r="D278" s="265" t="s">
        <v>11</v>
      </c>
      <c r="E278" s="266"/>
      <c r="F278" s="267" t="s">
        <v>84</v>
      </c>
      <c r="G278" s="268"/>
      <c r="H278" s="263"/>
      <c r="I278" s="265" t="s">
        <v>85</v>
      </c>
      <c r="J278" s="266"/>
      <c r="K278" s="267" t="s">
        <v>86</v>
      </c>
      <c r="L278" s="268"/>
      <c r="N278" s="269" t="s">
        <v>12</v>
      </c>
      <c r="O278" s="270"/>
      <c r="P278" s="271" t="s">
        <v>13</v>
      </c>
      <c r="Q278" s="272"/>
      <c r="S278" s="265" t="s">
        <v>87</v>
      </c>
      <c r="T278" s="266"/>
      <c r="U278" s="267" t="s">
        <v>88</v>
      </c>
      <c r="V278" s="268"/>
      <c r="W278" s="10"/>
      <c r="X278" s="269" t="s">
        <v>89</v>
      </c>
      <c r="Y278" s="270"/>
      <c r="Z278" s="271" t="s">
        <v>90</v>
      </c>
      <c r="AA278" s="272"/>
      <c r="AB278" s="10"/>
      <c r="AC278" s="265" t="s">
        <v>14</v>
      </c>
      <c r="AD278" s="266"/>
      <c r="AE278" s="267" t="s">
        <v>15</v>
      </c>
      <c r="AF278" s="268"/>
      <c r="AG278" s="10"/>
      <c r="AH278" s="269" t="s">
        <v>91</v>
      </c>
      <c r="AI278" s="270"/>
      <c r="AJ278" s="271" t="s">
        <v>92</v>
      </c>
      <c r="AK278" s="272"/>
      <c r="AM278" s="76" t="s">
        <v>16</v>
      </c>
      <c r="AO278" s="112" t="s">
        <v>38</v>
      </c>
      <c r="AP278" s="18"/>
      <c r="AQ278" s="88">
        <f t="shared" si="919"/>
        <v>5</v>
      </c>
      <c r="AR278" s="89">
        <f t="shared" si="920"/>
        <v>-18.548303565837667</v>
      </c>
      <c r="AS278" s="90">
        <f t="shared" si="921"/>
        <v>-63.934116186027367</v>
      </c>
      <c r="AT278" s="26"/>
      <c r="AU278" s="119"/>
      <c r="AV278" s="120"/>
      <c r="AW278" s="71">
        <f t="shared" si="922"/>
        <v>-3.7201068982812925E-2</v>
      </c>
    </row>
    <row r="279" spans="2:49" ht="18.600000000000001" customHeight="1" thickTop="1" thickBot="1">
      <c r="D279" s="59">
        <v>0</v>
      </c>
      <c r="E279" s="63">
        <v>0</v>
      </c>
      <c r="F279" s="61">
        <v>1</v>
      </c>
      <c r="G279" s="62">
        <v>0</v>
      </c>
      <c r="I279" s="59">
        <v>0</v>
      </c>
      <c r="J279" s="63">
        <f t="shared" ref="J279" si="1163">IF(0=(1-$J$8*$K$8*$B276^2),10^14,$B276*$K$8/(1-$J$8*$K$8*$B276^2))</f>
        <v>0.76508190066508364</v>
      </c>
      <c r="K279" s="61">
        <v>1</v>
      </c>
      <c r="L279" s="62">
        <v>0</v>
      </c>
      <c r="N279" s="59">
        <f t="shared" ref="N279" si="1164">D279*I276+F279*I279-E279*J276-G279*J279</f>
        <v>0</v>
      </c>
      <c r="O279" s="63">
        <f t="shared" ref="O279" si="1165">(D279*J276+E279*I276+F279*J279+G279*I279)</f>
        <v>0.76508190066508364</v>
      </c>
      <c r="P279" s="61">
        <f t="shared" ref="P279" si="1166">D279*K276+F279*K279-E279*L276-G279*L279</f>
        <v>1</v>
      </c>
      <c r="Q279" s="62">
        <f t="shared" ref="Q279" si="1167">(D279*L276+E279*K276+F279*L279+G279*K279)</f>
        <v>0</v>
      </c>
      <c r="S279" s="59">
        <v>0</v>
      </c>
      <c r="T279" s="63">
        <v>0</v>
      </c>
      <c r="U279" s="61">
        <v>1</v>
      </c>
      <c r="V279" s="62">
        <v>0</v>
      </c>
      <c r="X279" s="59">
        <f t="shared" ref="X279" si="1168">N279*S276+P279*S279-O279*T276-Q279*T279</f>
        <v>0</v>
      </c>
      <c r="Y279" s="63">
        <f t="shared" ref="Y279" si="1169">(N279*T276+O279*S276+P279*T279+Q279*S279)</f>
        <v>0.76508190066508364</v>
      </c>
      <c r="Z279" s="61">
        <f t="shared" ref="Z279" si="1170">N279*U276+P279*U279-O279*V276-Q279*V279</f>
        <v>0.58479311283666169</v>
      </c>
      <c r="AA279" s="62">
        <f t="shared" ref="AA279" si="1171">(N279*V276+O279*U276+P279*V279+Q279*U279)</f>
        <v>0</v>
      </c>
      <c r="AB279" s="10"/>
      <c r="AC279" s="46">
        <f t="shared" ref="AC279" si="1172">1/$AD$8</f>
        <v>1</v>
      </c>
      <c r="AD279" s="77">
        <v>0</v>
      </c>
      <c r="AE279" s="78">
        <v>1</v>
      </c>
      <c r="AF279" s="79">
        <v>0</v>
      </c>
      <c r="AH279" s="59">
        <f t="shared" ref="AH279" si="1173">X279*AC276+Z279*AC279-Y279*AD276-AA279*AD279</f>
        <v>0.58479311283666169</v>
      </c>
      <c r="AI279" s="63">
        <f t="shared" ref="AI279" si="1174">(X279*AD276+Y279*AC276+Z279*AD279+AA279*AC279)</f>
        <v>0.76508190066508364</v>
      </c>
      <c r="AJ279" s="61">
        <f t="shared" ref="AJ279" si="1175">X279*AE276+Z279*AE279-Y279*AF276-AA279*AF279</f>
        <v>0.58479311283666169</v>
      </c>
      <c r="AK279" s="62">
        <f t="shared" ref="AK279" si="1176">(X279*AF276+Y279*AE276+Z279*AF279+AA279*AE279)</f>
        <v>0</v>
      </c>
      <c r="AM279" s="80">
        <f t="shared" ref="AM279" si="1177">(180/PI())*ATAN(-1*(AI276+AI279)/(AH276+AH279))</f>
        <v>-54.258109032729344</v>
      </c>
      <c r="AO279" s="113">
        <f t="shared" ref="AO279" si="1178">20*LOG(((1-(10^(AM276/20)^2)*(1-((1-AO276)/(1+AO276))^2))^0.5))</f>
        <v>-24.286457534980144</v>
      </c>
      <c r="AP279" s="18"/>
      <c r="AQ279" s="88">
        <f t="shared" si="919"/>
        <v>5.0199999999999996</v>
      </c>
      <c r="AR279" s="89">
        <f t="shared" si="920"/>
        <v>-18.571206132694819</v>
      </c>
      <c r="AS279" s="90">
        <f t="shared" si="921"/>
        <v>-64.040033076853007</v>
      </c>
      <c r="AT279" s="26"/>
      <c r="AU279" s="119"/>
      <c r="AV279" s="120"/>
      <c r="AW279" s="71">
        <f t="shared" si="922"/>
        <v>-3.6906842655801006E-2</v>
      </c>
    </row>
    <row r="280" spans="2:49" ht="18.600000000000001" customHeight="1">
      <c r="AQ280" s="88">
        <f t="shared" si="919"/>
        <v>5.04</v>
      </c>
      <c r="AR280" s="89">
        <f t="shared" si="920"/>
        <v>-18.59412886140337</v>
      </c>
      <c r="AS280" s="90">
        <f t="shared" si="921"/>
        <v>-64.14507680476558</v>
      </c>
      <c r="AT280" s="119"/>
      <c r="AU280" s="119"/>
      <c r="AV280" s="120"/>
      <c r="AW280" s="71">
        <f t="shared" si="922"/>
        <v>-3.6615019181924911E-2</v>
      </c>
    </row>
    <row r="281" spans="2:49" ht="18.600000000000001" customHeight="1" thickBot="1">
      <c r="D281" s="10" t="s">
        <v>63</v>
      </c>
      <c r="E281" s="10"/>
      <c r="F281" s="10"/>
      <c r="G281" s="10"/>
      <c r="H281" s="10"/>
      <c r="I281" s="10" t="s">
        <v>64</v>
      </c>
      <c r="J281" s="10"/>
      <c r="K281" s="10"/>
      <c r="L281" s="10"/>
      <c r="M281" s="55"/>
      <c r="N281" s="55"/>
      <c r="O281" s="54" t="s">
        <v>65</v>
      </c>
      <c r="P281" s="55"/>
      <c r="Q281" s="55"/>
      <c r="R281" s="55"/>
      <c r="S281" s="10"/>
      <c r="T281" s="10" t="s">
        <v>66</v>
      </c>
      <c r="U281" s="55"/>
      <c r="V281" s="55"/>
      <c r="W281" s="55"/>
      <c r="X281" s="55"/>
      <c r="Y281" s="54" t="s">
        <v>67</v>
      </c>
      <c r="Z281" s="55"/>
      <c r="AA281" s="55"/>
      <c r="AB281" s="55"/>
      <c r="AC281" s="54" t="s">
        <v>68</v>
      </c>
      <c r="AD281" s="10"/>
      <c r="AE281" s="10"/>
      <c r="AF281" s="10"/>
      <c r="AG281" s="10"/>
      <c r="AH281" s="55"/>
      <c r="AI281" s="54" t="s">
        <v>69</v>
      </c>
      <c r="AJ281" s="55"/>
      <c r="AK281" s="55"/>
      <c r="AQ281" s="88">
        <f t="shared" si="919"/>
        <v>5.0599999999999996</v>
      </c>
      <c r="AR281" s="89">
        <f t="shared" si="920"/>
        <v>-18.61706992669782</v>
      </c>
      <c r="AS281" s="90">
        <f t="shared" si="921"/>
        <v>-64.249258395479956</v>
      </c>
      <c r="AT281" s="119"/>
      <c r="AU281" s="119"/>
      <c r="AV281" s="120"/>
      <c r="AW281" s="71">
        <f t="shared" si="922"/>
        <v>-3.6325592602136837E-2</v>
      </c>
    </row>
    <row r="282" spans="2:49" ht="18.600000000000001" customHeight="1" thickBot="1">
      <c r="B282" s="52"/>
      <c r="D282" s="273" t="s">
        <v>70</v>
      </c>
      <c r="E282" s="274"/>
      <c r="F282" s="275" t="s">
        <v>71</v>
      </c>
      <c r="G282" s="276"/>
      <c r="H282" s="263"/>
      <c r="I282" s="273" t="s">
        <v>72</v>
      </c>
      <c r="J282" s="274"/>
      <c r="K282" s="275" t="s">
        <v>73</v>
      </c>
      <c r="L282" s="276"/>
      <c r="M282" s="55"/>
      <c r="N282" s="269" t="s">
        <v>74</v>
      </c>
      <c r="O282" s="270"/>
      <c r="P282" s="271" t="s">
        <v>75</v>
      </c>
      <c r="Q282" s="272"/>
      <c r="R282" s="55"/>
      <c r="S282" s="273" t="s">
        <v>76</v>
      </c>
      <c r="T282" s="274"/>
      <c r="U282" s="275" t="s">
        <v>77</v>
      </c>
      <c r="V282" s="276"/>
      <c r="W282" s="10"/>
      <c r="X282" s="269" t="s">
        <v>78</v>
      </c>
      <c r="Y282" s="270"/>
      <c r="Z282" s="271" t="s">
        <v>79</v>
      </c>
      <c r="AA282" s="272"/>
      <c r="AB282" s="10"/>
      <c r="AC282" s="273" t="s">
        <v>80</v>
      </c>
      <c r="AD282" s="274"/>
      <c r="AE282" s="275" t="s">
        <v>81</v>
      </c>
      <c r="AF282" s="276"/>
      <c r="AG282" s="10"/>
      <c r="AH282" s="269" t="s">
        <v>82</v>
      </c>
      <c r="AI282" s="270"/>
      <c r="AJ282" s="271" t="s">
        <v>83</v>
      </c>
      <c r="AK282" s="272"/>
      <c r="AM282" s="57" t="s">
        <v>10</v>
      </c>
      <c r="AO282" s="109" t="s">
        <v>37</v>
      </c>
      <c r="AP282" s="18"/>
      <c r="AQ282" s="88">
        <f t="shared" si="919"/>
        <v>5.08</v>
      </c>
      <c r="AR282" s="89">
        <f t="shared" si="920"/>
        <v>-18.640027559755538</v>
      </c>
      <c r="AS282" s="90">
        <f t="shared" si="921"/>
        <v>-64.352588684096631</v>
      </c>
      <c r="AT282" s="26"/>
      <c r="AU282" s="119"/>
      <c r="AV282" s="120"/>
      <c r="AW282" s="71">
        <f t="shared" si="922"/>
        <v>-3.6038556214585502E-2</v>
      </c>
    </row>
    <row r="283" spans="2:49" ht="18.600000000000001" customHeight="1" thickTop="1" thickBot="1">
      <c r="B283" s="81">
        <v>0.82</v>
      </c>
      <c r="D283" s="59">
        <v>1</v>
      </c>
      <c r="E283" s="60">
        <v>0</v>
      </c>
      <c r="F283" s="61">
        <v>0</v>
      </c>
      <c r="G283" s="62">
        <f t="shared" ref="G283" si="1179">$E$8*$B283</f>
        <v>0.55626339999999996</v>
      </c>
      <c r="I283" s="59">
        <v>1</v>
      </c>
      <c r="J283" s="63">
        <v>0</v>
      </c>
      <c r="K283" s="61">
        <v>0</v>
      </c>
      <c r="L283" s="62">
        <v>0</v>
      </c>
      <c r="N283" s="59">
        <f t="shared" ref="N283" si="1180">D283*I283+F283*I286-E283*J283-G283*J286</f>
        <v>0.55969269509118691</v>
      </c>
      <c r="O283" s="63">
        <f t="shared" ref="O283" si="1181">(D283*J283+E283*I283+F283*J286+G283*I286)</f>
        <v>0</v>
      </c>
      <c r="P283" s="61">
        <f t="shared" ref="P283" si="1182">D283*K283+F283*K286-E283*L283-G283*L286</f>
        <v>0</v>
      </c>
      <c r="Q283" s="62">
        <f t="shared" ref="Q283" si="1183">(D283*L283+E283*K283+F283*L286+G283*K286)</f>
        <v>0.55626339999999996</v>
      </c>
      <c r="S283" s="59">
        <v>1</v>
      </c>
      <c r="T283" s="60">
        <v>0</v>
      </c>
      <c r="U283" s="61">
        <v>0</v>
      </c>
      <c r="V283" s="62">
        <f t="shared" ref="V283" si="1184">$T$8*$B283</f>
        <v>0.55626339999999996</v>
      </c>
      <c r="X283" s="59">
        <f t="shared" ref="X283" si="1185">N283*S283+P283*S286-O283*T283-Q283*T286</f>
        <v>0.55969269509118691</v>
      </c>
      <c r="Y283" s="63">
        <f t="shared" ref="Y283" si="1186">(N283*T283+O283*S283+P283*T286+Q283*S286)</f>
        <v>0</v>
      </c>
      <c r="Z283" s="61">
        <f t="shared" ref="Z283" si="1187">N283*U283+P283*U286-O283*V283-Q283*V286</f>
        <v>0</v>
      </c>
      <c r="AA283" s="62">
        <f t="shared" ref="AA283" si="1188">(N283*V283+O283*U283+P283*V286+Q283*U286)</f>
        <v>0.8675999615265868</v>
      </c>
      <c r="AB283" s="10"/>
      <c r="AC283" s="64">
        <v>1</v>
      </c>
      <c r="AD283" s="65">
        <v>0</v>
      </c>
      <c r="AE283" s="23">
        <v>0</v>
      </c>
      <c r="AF283" s="66">
        <v>0</v>
      </c>
      <c r="AH283" s="59">
        <f t="shared" ref="AH283" si="1189">X283*AC283+Z283*AC286-Y283*AD283-AA283*AD286</f>
        <v>0.55969269509118691</v>
      </c>
      <c r="AI283" s="63">
        <f t="shared" ref="AI283" si="1190">(X283*AD283+Y283*AC283+Z283*AD286+AA283*AC286)</f>
        <v>0.8675999615265868</v>
      </c>
      <c r="AJ283" s="61">
        <f t="shared" ref="AJ283" si="1191">X283*AE283+Z283*AE286-Y283*AF283-AA283*AF286</f>
        <v>0</v>
      </c>
      <c r="AK283" s="62">
        <f t="shared" ref="AK283" si="1192">(X283*AF283+Y283*AE283+Z283*AF286+AA283*AE286)</f>
        <v>0.8675999615265868</v>
      </c>
      <c r="AM283" s="67">
        <f t="shared" ref="AM283" si="1193">20*LOG(((1+$AD$8)/$AD$8)/((AH283+AH286)^2+(AI283+AI286)^2)^0.5)</f>
        <v>-6.2758111276041322E-3</v>
      </c>
      <c r="AO283" s="110">
        <f t="shared" ref="AO283" si="1194">((AH283^2+AI283^2)^0.5)/((AH286^2+AI286^2)^0.5)</f>
        <v>1.0650211327263022</v>
      </c>
      <c r="AP283" s="18"/>
      <c r="AQ283" s="88">
        <f t="shared" si="919"/>
        <v>5.0999999999999996</v>
      </c>
      <c r="AR283" s="89">
        <f t="shared" si="920"/>
        <v>-18.66300004636533</v>
      </c>
      <c r="AS283" s="90">
        <f t="shared" si="921"/>
        <v>-64.455078319343301</v>
      </c>
      <c r="AT283" s="26"/>
      <c r="AU283" s="119"/>
      <c r="AV283" s="120"/>
      <c r="AW283" s="71">
        <f t="shared" si="922"/>
        <v>-3.5753902616042332E-2</v>
      </c>
    </row>
    <row r="284" spans="2:49" ht="18.600000000000001" customHeight="1" thickBot="1">
      <c r="D284" s="69"/>
      <c r="G284" s="70"/>
      <c r="I284" s="69"/>
      <c r="L284" s="70"/>
      <c r="N284" s="69"/>
      <c r="Q284" s="70"/>
      <c r="S284" s="69"/>
      <c r="V284" s="70"/>
      <c r="X284" s="69"/>
      <c r="AA284" s="70"/>
      <c r="AC284" s="64"/>
      <c r="AD284" s="23"/>
      <c r="AE284" s="23"/>
      <c r="AF284" s="71"/>
      <c r="AH284" s="69"/>
      <c r="AK284" s="70"/>
      <c r="AO284" s="111"/>
      <c r="AP284" s="18"/>
      <c r="AQ284" s="88">
        <f t="shared" si="919"/>
        <v>5.12</v>
      </c>
      <c r="AR284" s="89">
        <f t="shared" si="920"/>
        <v>-18.685985725163349</v>
      </c>
      <c r="AS284" s="90">
        <f t="shared" si="921"/>
        <v>-64.556737767700142</v>
      </c>
      <c r="AT284" s="26"/>
      <c r="AU284" s="119"/>
      <c r="AV284" s="120"/>
      <c r="AW284" s="71">
        <f t="shared" si="922"/>
        <v>-3.5471623741505885E-2</v>
      </c>
    </row>
    <row r="285" spans="2:49" ht="18.600000000000001" customHeight="1" thickBot="1">
      <c r="D285" s="265" t="s">
        <v>11</v>
      </c>
      <c r="E285" s="266"/>
      <c r="F285" s="267" t="s">
        <v>84</v>
      </c>
      <c r="G285" s="268"/>
      <c r="H285" s="263"/>
      <c r="I285" s="265" t="s">
        <v>85</v>
      </c>
      <c r="J285" s="266"/>
      <c r="K285" s="267" t="s">
        <v>86</v>
      </c>
      <c r="L285" s="268"/>
      <c r="N285" s="269" t="s">
        <v>12</v>
      </c>
      <c r="O285" s="270"/>
      <c r="P285" s="271" t="s">
        <v>13</v>
      </c>
      <c r="Q285" s="272"/>
      <c r="S285" s="265" t="s">
        <v>87</v>
      </c>
      <c r="T285" s="266"/>
      <c r="U285" s="267" t="s">
        <v>88</v>
      </c>
      <c r="V285" s="268"/>
      <c r="W285" s="10"/>
      <c r="X285" s="269" t="s">
        <v>89</v>
      </c>
      <c r="Y285" s="270"/>
      <c r="Z285" s="271" t="s">
        <v>90</v>
      </c>
      <c r="AA285" s="272"/>
      <c r="AB285" s="10"/>
      <c r="AC285" s="265" t="s">
        <v>14</v>
      </c>
      <c r="AD285" s="266"/>
      <c r="AE285" s="267" t="s">
        <v>15</v>
      </c>
      <c r="AF285" s="268"/>
      <c r="AG285" s="10"/>
      <c r="AH285" s="269" t="s">
        <v>91</v>
      </c>
      <c r="AI285" s="270"/>
      <c r="AJ285" s="271" t="s">
        <v>92</v>
      </c>
      <c r="AK285" s="272"/>
      <c r="AM285" s="76" t="s">
        <v>16</v>
      </c>
      <c r="AO285" s="112" t="s">
        <v>38</v>
      </c>
      <c r="AP285" s="18"/>
      <c r="AQ285" s="88">
        <f t="shared" si="919"/>
        <v>5.14</v>
      </c>
      <c r="AR285" s="89">
        <f t="shared" si="920"/>
        <v>-18.708982985933524</v>
      </c>
      <c r="AS285" s="90">
        <f t="shared" si="921"/>
        <v>-64.657577317412219</v>
      </c>
      <c r="AT285" s="26"/>
      <c r="AU285" s="119"/>
      <c r="AV285" s="120"/>
      <c r="AW285" s="71">
        <f t="shared" si="922"/>
        <v>-3.519171090204036E-2</v>
      </c>
    </row>
    <row r="286" spans="2:49" ht="18.600000000000001" customHeight="1" thickTop="1" thickBot="1">
      <c r="D286" s="59">
        <v>0</v>
      </c>
      <c r="E286" s="63">
        <v>0</v>
      </c>
      <c r="F286" s="61">
        <v>1</v>
      </c>
      <c r="G286" s="62">
        <v>0</v>
      </c>
      <c r="I286" s="59">
        <v>0</v>
      </c>
      <c r="J286" s="63">
        <f t="shared" ref="J286" si="1195">IF(0=(1-$J$8*$K$8*$B283^2),10^14,$B283*$K$8/(1-$J$8*$K$8*$B283^2))</f>
        <v>0.79154462599698838</v>
      </c>
      <c r="K286" s="61">
        <v>1</v>
      </c>
      <c r="L286" s="62">
        <v>0</v>
      </c>
      <c r="N286" s="59">
        <f t="shared" ref="N286" si="1196">D286*I283+F286*I286-E286*J283-G286*J286</f>
        <v>0</v>
      </c>
      <c r="O286" s="63">
        <f t="shared" ref="O286" si="1197">(D286*J283+E286*I283+F286*J286+G286*I286)</f>
        <v>0.79154462599698838</v>
      </c>
      <c r="P286" s="61">
        <f t="shared" ref="P286" si="1198">D286*K283+F286*K286-E286*L283-G286*L286</f>
        <v>1</v>
      </c>
      <c r="Q286" s="62">
        <f t="shared" ref="Q286" si="1199">(D286*L283+E286*K283+F286*L286+G286*K286)</f>
        <v>0</v>
      </c>
      <c r="S286" s="59">
        <v>0</v>
      </c>
      <c r="T286" s="63">
        <v>0</v>
      </c>
      <c r="U286" s="61">
        <v>1</v>
      </c>
      <c r="V286" s="62">
        <v>0</v>
      </c>
      <c r="X286" s="59">
        <f t="shared" ref="X286" si="1200">N286*S283+P286*S286-O286*T283-Q286*T286</f>
        <v>0</v>
      </c>
      <c r="Y286" s="63">
        <f t="shared" ref="Y286" si="1201">(N286*T283+O286*S283+P286*T286+Q286*S286)</f>
        <v>0.79154462599698838</v>
      </c>
      <c r="Z286" s="61">
        <f t="shared" ref="Z286" si="1202">N286*U283+P286*U286-O286*V283-Q286*V286</f>
        <v>0.55969269509118691</v>
      </c>
      <c r="AA286" s="62">
        <f t="shared" ref="AA286" si="1203">(N286*V283+O286*U283+P286*V286+Q286*U286)</f>
        <v>0</v>
      </c>
      <c r="AB286" s="10"/>
      <c r="AC286" s="46">
        <f t="shared" ref="AC286" si="1204">1/$AD$8</f>
        <v>1</v>
      </c>
      <c r="AD286" s="77">
        <v>0</v>
      </c>
      <c r="AE286" s="78">
        <v>1</v>
      </c>
      <c r="AF286" s="79">
        <v>0</v>
      </c>
      <c r="AH286" s="59">
        <f t="shared" ref="AH286" si="1205">X286*AC283+Z286*AC286-Y286*AD283-AA286*AD286</f>
        <v>0.55969269509118691</v>
      </c>
      <c r="AI286" s="63">
        <f t="shared" ref="AI286" si="1206">(X286*AD283+Y286*AC283+Z286*AD286+AA286*AC286)</f>
        <v>0.79154462599698838</v>
      </c>
      <c r="AJ286" s="61">
        <f t="shared" ref="AJ286" si="1207">X286*AE283+Z286*AE286-Y286*AF283-AA286*AF286</f>
        <v>0.55969269509118691</v>
      </c>
      <c r="AK286" s="62">
        <f t="shared" ref="AK286" si="1208">(X286*AF283+Y286*AE283+Z286*AF286+AA286*AE286)</f>
        <v>0</v>
      </c>
      <c r="AM286" s="80">
        <f t="shared" ref="AM286" si="1209">(180/PI())*ATAN(-1*(AI283+AI286)/(AH283+AH286))</f>
        <v>-55.993396637004118</v>
      </c>
      <c r="AO286" s="113">
        <f t="shared" ref="AO286" si="1210">20*LOG(((1-(10^(AM283/20)^2)*(1-((1-AO283)/(1+AO283))^2))^0.5))</f>
        <v>-26.136777966891408</v>
      </c>
      <c r="AP286" s="18"/>
      <c r="AQ286" s="88">
        <f t="shared" si="919"/>
        <v>5.16</v>
      </c>
      <c r="AR286" s="89">
        <f t="shared" si="920"/>
        <v>-18.731990267969817</v>
      </c>
      <c r="AS286" s="90">
        <f t="shared" si="921"/>
        <v>-64.75760708239298</v>
      </c>
      <c r="AT286" s="26"/>
      <c r="AU286" s="119"/>
      <c r="AV286" s="120"/>
      <c r="AW286" s="71">
        <f t="shared" si="922"/>
        <v>-3.4914154820942789E-2</v>
      </c>
    </row>
    <row r="287" spans="2:49" ht="18.600000000000001" customHeight="1">
      <c r="AQ287" s="88">
        <f t="shared" si="919"/>
        <v>5.18</v>
      </c>
      <c r="AR287" s="89">
        <f t="shared" si="920"/>
        <v>-18.755006058497738</v>
      </c>
      <c r="AS287" s="90">
        <f t="shared" si="921"/>
        <v>-64.856837006022133</v>
      </c>
      <c r="AT287" s="119"/>
      <c r="AU287" s="119"/>
      <c r="AV287" s="120"/>
      <c r="AW287" s="71">
        <f t="shared" si="922"/>
        <v>-3.4638945668291808E-2</v>
      </c>
    </row>
    <row r="288" spans="2:49" ht="18.600000000000001" customHeight="1" thickBot="1">
      <c r="D288" s="10" t="s">
        <v>63</v>
      </c>
      <c r="E288" s="10"/>
      <c r="F288" s="10"/>
      <c r="G288" s="10"/>
      <c r="H288" s="10"/>
      <c r="I288" s="10" t="s">
        <v>64</v>
      </c>
      <c r="J288" s="10"/>
      <c r="K288" s="10"/>
      <c r="L288" s="10"/>
      <c r="M288" s="55"/>
      <c r="N288" s="55"/>
      <c r="O288" s="54" t="s">
        <v>65</v>
      </c>
      <c r="P288" s="55"/>
      <c r="Q288" s="55"/>
      <c r="R288" s="55"/>
      <c r="S288" s="10"/>
      <c r="T288" s="10" t="s">
        <v>66</v>
      </c>
      <c r="U288" s="55"/>
      <c r="V288" s="55"/>
      <c r="W288" s="55"/>
      <c r="X288" s="55"/>
      <c r="Y288" s="54" t="s">
        <v>67</v>
      </c>
      <c r="Z288" s="55"/>
      <c r="AA288" s="55"/>
      <c r="AB288" s="55"/>
      <c r="AC288" s="54" t="s">
        <v>68</v>
      </c>
      <c r="AD288" s="10"/>
      <c r="AE288" s="10"/>
      <c r="AF288" s="10"/>
      <c r="AG288" s="10"/>
      <c r="AH288" s="55"/>
      <c r="AI288" s="54" t="s">
        <v>69</v>
      </c>
      <c r="AJ288" s="55"/>
      <c r="AK288" s="55"/>
      <c r="AQ288" s="88">
        <f t="shared" si="919"/>
        <v>5.2</v>
      </c>
      <c r="AR288" s="89">
        <f t="shared" si="920"/>
        <v>-18.778028891152722</v>
      </c>
      <c r="AS288" s="90">
        <f t="shared" si="921"/>
        <v>-64.955276864841636</v>
      </c>
      <c r="AT288" s="119"/>
      <c r="AU288" s="119"/>
      <c r="AV288" s="120"/>
      <c r="AW288" s="71">
        <f t="shared" si="922"/>
        <v>-3.4366073093965652E-2</v>
      </c>
    </row>
    <row r="289" spans="2:49" ht="18.600000000000001" customHeight="1" thickBot="1">
      <c r="B289" s="52"/>
      <c r="D289" s="273" t="s">
        <v>70</v>
      </c>
      <c r="E289" s="274"/>
      <c r="F289" s="275" t="s">
        <v>71</v>
      </c>
      <c r="G289" s="276"/>
      <c r="H289" s="263"/>
      <c r="I289" s="273" t="s">
        <v>72</v>
      </c>
      <c r="J289" s="274"/>
      <c r="K289" s="275" t="s">
        <v>73</v>
      </c>
      <c r="L289" s="276"/>
      <c r="M289" s="55"/>
      <c r="N289" s="269" t="s">
        <v>74</v>
      </c>
      <c r="O289" s="270"/>
      <c r="P289" s="271" t="s">
        <v>75</v>
      </c>
      <c r="Q289" s="272"/>
      <c r="R289" s="55"/>
      <c r="S289" s="273" t="s">
        <v>76</v>
      </c>
      <c r="T289" s="274"/>
      <c r="U289" s="275" t="s">
        <v>77</v>
      </c>
      <c r="V289" s="276"/>
      <c r="W289" s="10"/>
      <c r="X289" s="269" t="s">
        <v>78</v>
      </c>
      <c r="Y289" s="270"/>
      <c r="Z289" s="271" t="s">
        <v>79</v>
      </c>
      <c r="AA289" s="272"/>
      <c r="AB289" s="10"/>
      <c r="AC289" s="273" t="s">
        <v>80</v>
      </c>
      <c r="AD289" s="274"/>
      <c r="AE289" s="275" t="s">
        <v>81</v>
      </c>
      <c r="AF289" s="276"/>
      <c r="AG289" s="10"/>
      <c r="AH289" s="269" t="s">
        <v>82</v>
      </c>
      <c r="AI289" s="270"/>
      <c r="AJ289" s="271" t="s">
        <v>83</v>
      </c>
      <c r="AK289" s="272"/>
      <c r="AM289" s="57" t="s">
        <v>10</v>
      </c>
      <c r="AO289" s="109" t="s">
        <v>37</v>
      </c>
      <c r="AP289" s="18"/>
      <c r="AQ289" s="88">
        <f t="shared" si="919"/>
        <v>5.22</v>
      </c>
      <c r="AR289" s="89">
        <f t="shared" si="920"/>
        <v>-18.801057344512941</v>
      </c>
      <c r="AS289" s="90">
        <f t="shared" si="921"/>
        <v>-65.052936272152536</v>
      </c>
      <c r="AT289" s="26"/>
      <c r="AU289" s="119"/>
      <c r="AV289" s="120"/>
      <c r="AW289" s="71">
        <f t="shared" si="922"/>
        <v>-3.4095526259173552E-2</v>
      </c>
    </row>
    <row r="290" spans="2:49" ht="18.600000000000001" customHeight="1" thickTop="1" thickBot="1">
      <c r="B290" s="81">
        <v>0.84</v>
      </c>
      <c r="D290" s="59">
        <v>1</v>
      </c>
      <c r="E290" s="60">
        <v>0</v>
      </c>
      <c r="F290" s="61">
        <v>0</v>
      </c>
      <c r="G290" s="62">
        <f t="shared" ref="G290" si="1211">$E$8*$B290</f>
        <v>0.56983079999999997</v>
      </c>
      <c r="I290" s="59">
        <v>1</v>
      </c>
      <c r="J290" s="63">
        <v>0</v>
      </c>
      <c r="K290" s="61">
        <v>0</v>
      </c>
      <c r="L290" s="62">
        <v>0</v>
      </c>
      <c r="N290" s="59">
        <f t="shared" ref="N290" si="1212">D290*I290+F290*I293-E290*J290-G290*J293</f>
        <v>0.53348067355556694</v>
      </c>
      <c r="O290" s="63">
        <f t="shared" ref="O290" si="1213">(D290*J290+E290*I290+F290*J293+G290*I293)</f>
        <v>0</v>
      </c>
      <c r="P290" s="61">
        <f t="shared" ref="P290" si="1214">D290*K290+F290*K293-E290*L290-G290*L293</f>
        <v>0</v>
      </c>
      <c r="Q290" s="62">
        <f t="shared" ref="Q290" si="1215">(D290*L290+E290*K290+F290*L293+G290*K293)</f>
        <v>0.56983079999999997</v>
      </c>
      <c r="S290" s="59">
        <v>1</v>
      </c>
      <c r="T290" s="60">
        <v>0</v>
      </c>
      <c r="U290" s="61">
        <v>0</v>
      </c>
      <c r="V290" s="62">
        <f t="shared" ref="V290" si="1216">$T$8*$B290</f>
        <v>0.56983079999999997</v>
      </c>
      <c r="X290" s="59">
        <f t="shared" ref="X290" si="1217">N290*S290+P290*S293-O290*T290-Q290*T293</f>
        <v>0.53348067355556694</v>
      </c>
      <c r="Y290" s="63">
        <f t="shared" ref="Y290" si="1218">(N290*T290+O290*S290+P290*T293+Q290*S293)</f>
        <v>0</v>
      </c>
      <c r="Z290" s="61">
        <f t="shared" ref="Z290" si="1219">N290*U290+P290*U293-O290*V290-Q290*V293</f>
        <v>0</v>
      </c>
      <c r="AA290" s="62">
        <f t="shared" ref="AA290" si="1220">(N290*V290+O290*U290+P290*V293+Q290*U293)</f>
        <v>0.87382451899670754</v>
      </c>
      <c r="AB290" s="10"/>
      <c r="AC290" s="64">
        <v>1</v>
      </c>
      <c r="AD290" s="65">
        <v>0</v>
      </c>
      <c r="AE290" s="23">
        <v>0</v>
      </c>
      <c r="AF290" s="66">
        <v>0</v>
      </c>
      <c r="AH290" s="59">
        <f t="shared" ref="AH290" si="1221">X290*AC290+Z290*AC293-Y290*AD290-AA290*AD293</f>
        <v>0.53348067355556694</v>
      </c>
      <c r="AI290" s="63">
        <f t="shared" ref="AI290" si="1222">(X290*AD290+Y290*AC290+Z290*AD293+AA290*AC293)</f>
        <v>0.87382451899670754</v>
      </c>
      <c r="AJ290" s="61">
        <f t="shared" ref="AJ290" si="1223">X290*AE290+Z290*AE293-Y290*AF290-AA290*AF293</f>
        <v>0</v>
      </c>
      <c r="AK290" s="62">
        <f t="shared" ref="AK290" si="1224">(X290*AF290+Y290*AE290+Z290*AF293+AA290*AE293)</f>
        <v>0.87382451899670754</v>
      </c>
      <c r="AM290" s="67">
        <f t="shared" ref="AM290" si="1225">20*LOG(((1+$AD$8)/$AD$8)/((AH290+AH293)^2+(AI290+AI293)^2)^0.5)</f>
        <v>-3.2982290275931111E-3</v>
      </c>
      <c r="AO290" s="110">
        <f t="shared" ref="AO290" si="1226">((AH290^2+AI290^2)^0.5)/((AH293^2+AI293^2)^0.5)</f>
        <v>1.0477179387686786</v>
      </c>
      <c r="AP290" s="18"/>
      <c r="AQ290" s="88">
        <f t="shared" ref="AQ290:AQ353" si="1227">INDEX(B:B,(ROW()-32)*7+24)</f>
        <v>5.24</v>
      </c>
      <c r="AR290" s="89">
        <f t="shared" ref="AR290:AR353" si="1228">INDEX(AM:AM,(ROW()-32)*7+24)</f>
        <v>-18.824090040684453</v>
      </c>
      <c r="AS290" s="90">
        <f t="shared" ref="AS290:AS353" si="1229">INDEX(AM:AM,(ROW()-32)*7+27)</f>
        <v>-65.149824681516577</v>
      </c>
      <c r="AT290" s="26"/>
      <c r="AU290" s="119"/>
      <c r="AV290" s="120"/>
      <c r="AW290" s="71">
        <f t="shared" ref="AW290:AW353" si="1230">INDEX(AO:AO,(ROW()-32)*7+27)</f>
        <v>-3.3827293866586283E-2</v>
      </c>
    </row>
    <row r="291" spans="2:49" ht="18.600000000000001" customHeight="1" thickBot="1">
      <c r="D291" s="69"/>
      <c r="G291" s="70"/>
      <c r="I291" s="69"/>
      <c r="L291" s="70"/>
      <c r="N291" s="69"/>
      <c r="Q291" s="70"/>
      <c r="S291" s="69"/>
      <c r="V291" s="70"/>
      <c r="X291" s="69"/>
      <c r="AA291" s="70"/>
      <c r="AC291" s="64"/>
      <c r="AD291" s="23"/>
      <c r="AE291" s="23"/>
      <c r="AF291" s="71"/>
      <c r="AH291" s="69"/>
      <c r="AK291" s="70"/>
      <c r="AO291" s="111"/>
      <c r="AP291" s="18"/>
      <c r="AQ291" s="88">
        <f t="shared" si="1227"/>
        <v>5.26</v>
      </c>
      <c r="AR291" s="89">
        <f t="shared" si="1228"/>
        <v>-18.847125643936486</v>
      </c>
      <c r="AS291" s="90">
        <f t="shared" si="1229"/>
        <v>-65.245951390164819</v>
      </c>
      <c r="AT291" s="26"/>
      <c r="AU291" s="119"/>
      <c r="AV291" s="120"/>
      <c r="AW291" s="71">
        <f t="shared" si="1230"/>
        <v>-3.3561364189106886E-2</v>
      </c>
    </row>
    <row r="292" spans="2:49" ht="18.600000000000001" customHeight="1" thickBot="1">
      <c r="D292" s="265" t="s">
        <v>11</v>
      </c>
      <c r="E292" s="266"/>
      <c r="F292" s="267" t="s">
        <v>84</v>
      </c>
      <c r="G292" s="268"/>
      <c r="H292" s="263"/>
      <c r="I292" s="265" t="s">
        <v>85</v>
      </c>
      <c r="J292" s="266"/>
      <c r="K292" s="267" t="s">
        <v>86</v>
      </c>
      <c r="L292" s="268"/>
      <c r="N292" s="269" t="s">
        <v>12</v>
      </c>
      <c r="O292" s="270"/>
      <c r="P292" s="271" t="s">
        <v>13</v>
      </c>
      <c r="Q292" s="272"/>
      <c r="S292" s="265" t="s">
        <v>87</v>
      </c>
      <c r="T292" s="266"/>
      <c r="U292" s="267" t="s">
        <v>88</v>
      </c>
      <c r="V292" s="268"/>
      <c r="W292" s="10"/>
      <c r="X292" s="269" t="s">
        <v>89</v>
      </c>
      <c r="Y292" s="270"/>
      <c r="Z292" s="271" t="s">
        <v>90</v>
      </c>
      <c r="AA292" s="272"/>
      <c r="AB292" s="10"/>
      <c r="AC292" s="265" t="s">
        <v>14</v>
      </c>
      <c r="AD292" s="266"/>
      <c r="AE292" s="267" t="s">
        <v>15</v>
      </c>
      <c r="AF292" s="268"/>
      <c r="AG292" s="10"/>
      <c r="AH292" s="269" t="s">
        <v>91</v>
      </c>
      <c r="AI292" s="270"/>
      <c r="AJ292" s="271" t="s">
        <v>92</v>
      </c>
      <c r="AK292" s="272"/>
      <c r="AM292" s="76" t="s">
        <v>16</v>
      </c>
      <c r="AO292" s="112" t="s">
        <v>38</v>
      </c>
      <c r="AP292" s="18"/>
      <c r="AQ292" s="88">
        <f t="shared" si="1227"/>
        <v>5.28</v>
      </c>
      <c r="AR292" s="89">
        <f t="shared" si="1228"/>
        <v>-18.870162859384866</v>
      </c>
      <c r="AS292" s="90">
        <f t="shared" si="1229"/>
        <v>-65.341325542316952</v>
      </c>
      <c r="AT292" s="26"/>
      <c r="AU292" s="119"/>
      <c r="AV292" s="120"/>
      <c r="AW292" s="71">
        <f t="shared" si="1230"/>
        <v>-3.3297725097351918E-2</v>
      </c>
    </row>
    <row r="293" spans="2:49" ht="18.600000000000001" customHeight="1" thickTop="1" thickBot="1">
      <c r="D293" s="59">
        <v>0</v>
      </c>
      <c r="E293" s="63">
        <v>0</v>
      </c>
      <c r="F293" s="61">
        <v>1</v>
      </c>
      <c r="G293" s="62">
        <v>0</v>
      </c>
      <c r="I293" s="59">
        <v>0</v>
      </c>
      <c r="J293" s="63">
        <f t="shared" ref="J293" si="1231">IF(0=(1-$J$8*$K$8*$B290^2),10^14,$B290*$K$8/(1-$J$8*$K$8*$B290^2))</f>
        <v>0.81869798270720551</v>
      </c>
      <c r="K293" s="61">
        <v>1</v>
      </c>
      <c r="L293" s="62">
        <v>0</v>
      </c>
      <c r="N293" s="59">
        <f t="shared" ref="N293" si="1232">D293*I290+F293*I293-E293*J290-G293*J293</f>
        <v>0</v>
      </c>
      <c r="O293" s="63">
        <f t="shared" ref="O293" si="1233">(D293*J290+E293*I290+F293*J293+G293*I293)</f>
        <v>0.81869798270720551</v>
      </c>
      <c r="P293" s="61">
        <f t="shared" ref="P293" si="1234">D293*K290+F293*K293-E293*L290-G293*L293</f>
        <v>1</v>
      </c>
      <c r="Q293" s="62">
        <f t="shared" ref="Q293" si="1235">(D293*L290+E293*K290+F293*L293+G293*K293)</f>
        <v>0</v>
      </c>
      <c r="S293" s="59">
        <v>0</v>
      </c>
      <c r="T293" s="63">
        <v>0</v>
      </c>
      <c r="U293" s="61">
        <v>1</v>
      </c>
      <c r="V293" s="62">
        <v>0</v>
      </c>
      <c r="X293" s="59">
        <f t="shared" ref="X293" si="1236">N293*S290+P293*S293-O293*T290-Q293*T293</f>
        <v>0</v>
      </c>
      <c r="Y293" s="63">
        <f t="shared" ref="Y293" si="1237">(N293*T290+O293*S290+P293*T293+Q293*S293)</f>
        <v>0.81869798270720551</v>
      </c>
      <c r="Z293" s="61">
        <f t="shared" ref="Z293" si="1238">N293*U290+P293*U293-O293*V290-Q293*V293</f>
        <v>0.53348067355556694</v>
      </c>
      <c r="AA293" s="62">
        <f t="shared" ref="AA293" si="1239">(N293*V290+O293*U290+P293*V293+Q293*U293)</f>
        <v>0</v>
      </c>
      <c r="AB293" s="10"/>
      <c r="AC293" s="46">
        <f t="shared" ref="AC293" si="1240">1/$AD$8</f>
        <v>1</v>
      </c>
      <c r="AD293" s="77">
        <v>0</v>
      </c>
      <c r="AE293" s="78">
        <v>1</v>
      </c>
      <c r="AF293" s="79">
        <v>0</v>
      </c>
      <c r="AH293" s="59">
        <f t="shared" ref="AH293" si="1241">X293*AC290+Z293*AC293-Y293*AD290-AA293*AD293</f>
        <v>0.53348067355556694</v>
      </c>
      <c r="AI293" s="63">
        <f t="shared" ref="AI293" si="1242">(X293*AD290+Y293*AC290+Z293*AD293+AA293*AC293)</f>
        <v>0.81869798270720551</v>
      </c>
      <c r="AJ293" s="61">
        <f t="shared" ref="AJ293" si="1243">X293*AE290+Z293*AE293-Y293*AF290-AA293*AF293</f>
        <v>0.53348067355556694</v>
      </c>
      <c r="AK293" s="62">
        <f t="shared" ref="AK293" si="1244">(X293*AF290+Y293*AE290+Z293*AF293+AA293*AE293)</f>
        <v>0</v>
      </c>
      <c r="AM293" s="80">
        <f t="shared" ref="AM293" si="1245">(180/PI())*ATAN(-1*(AI290+AI293)/(AH290+AH293))</f>
        <v>-57.772785884905886</v>
      </c>
      <c r="AO293" s="113">
        <f t="shared" ref="AO293" si="1246">20*LOG(((1-(10^(AM290/20)^2)*(1-((1-AO290)/(1+AO290))^2))^0.5))</f>
        <v>-28.85464466199749</v>
      </c>
      <c r="AP293" s="18"/>
      <c r="AQ293" s="88">
        <f t="shared" si="1227"/>
        <v>5.3</v>
      </c>
      <c r="AR293" s="89">
        <f t="shared" si="1228"/>
        <v>-18.893200431721645</v>
      </c>
      <c r="AS293" s="90">
        <f t="shared" si="1229"/>
        <v>-65.435956132413324</v>
      </c>
      <c r="AT293" s="26"/>
      <c r="AU293" s="119"/>
      <c r="AV293" s="120"/>
      <c r="AW293" s="71">
        <f t="shared" si="1230"/>
        <v>-3.3036364085891931E-2</v>
      </c>
    </row>
    <row r="294" spans="2:49" ht="18.600000000000001" customHeight="1">
      <c r="AQ294" s="88">
        <f t="shared" si="1227"/>
        <v>5.32</v>
      </c>
      <c r="AR294" s="89">
        <f t="shared" si="1228"/>
        <v>-18.916237143989118</v>
      </c>
      <c r="AS294" s="90">
        <f t="shared" si="1229"/>
        <v>-65.529852008263163</v>
      </c>
      <c r="AT294" s="119"/>
      <c r="AU294" s="119"/>
      <c r="AV294" s="120"/>
      <c r="AW294" s="71">
        <f t="shared" si="1230"/>
        <v>-3.2777268298301077E-2</v>
      </c>
    </row>
    <row r="295" spans="2:49" ht="18.600000000000001" customHeight="1" thickBot="1">
      <c r="D295" s="10" t="s">
        <v>63</v>
      </c>
      <c r="E295" s="10"/>
      <c r="F295" s="10"/>
      <c r="G295" s="10"/>
      <c r="H295" s="10"/>
      <c r="I295" s="10" t="s">
        <v>64</v>
      </c>
      <c r="J295" s="10"/>
      <c r="K295" s="10"/>
      <c r="L295" s="10"/>
      <c r="M295" s="55"/>
      <c r="N295" s="55"/>
      <c r="O295" s="54" t="s">
        <v>65</v>
      </c>
      <c r="P295" s="55"/>
      <c r="Q295" s="55"/>
      <c r="R295" s="55"/>
      <c r="S295" s="10"/>
      <c r="T295" s="10" t="s">
        <v>66</v>
      </c>
      <c r="U295" s="55"/>
      <c r="V295" s="55"/>
      <c r="W295" s="55"/>
      <c r="X295" s="55"/>
      <c r="Y295" s="54" t="s">
        <v>67</v>
      </c>
      <c r="Z295" s="55"/>
      <c r="AA295" s="55"/>
      <c r="AB295" s="55"/>
      <c r="AC295" s="54" t="s">
        <v>68</v>
      </c>
      <c r="AD295" s="10"/>
      <c r="AE295" s="10"/>
      <c r="AF295" s="10"/>
      <c r="AG295" s="10"/>
      <c r="AH295" s="55"/>
      <c r="AI295" s="54" t="s">
        <v>69</v>
      </c>
      <c r="AJ295" s="55"/>
      <c r="AK295" s="55"/>
      <c r="AQ295" s="88">
        <f t="shared" si="1227"/>
        <v>5.34</v>
      </c>
      <c r="AR295" s="89">
        <f t="shared" si="1228"/>
        <v>-18.939271816396431</v>
      </c>
      <c r="AS295" s="90">
        <f t="shared" si="1229"/>
        <v>-65.62302187411116</v>
      </c>
      <c r="AT295" s="119"/>
      <c r="AU295" s="119"/>
      <c r="AV295" s="120"/>
      <c r="AW295" s="71">
        <f t="shared" si="1230"/>
        <v>-3.2520424551081971E-2</v>
      </c>
    </row>
    <row r="296" spans="2:49" ht="18.600000000000001" customHeight="1" thickBot="1">
      <c r="B296" s="52"/>
      <c r="D296" s="273" t="s">
        <v>70</v>
      </c>
      <c r="E296" s="274"/>
      <c r="F296" s="275" t="s">
        <v>71</v>
      </c>
      <c r="G296" s="276"/>
      <c r="H296" s="263"/>
      <c r="I296" s="273" t="s">
        <v>72</v>
      </c>
      <c r="J296" s="274"/>
      <c r="K296" s="275" t="s">
        <v>73</v>
      </c>
      <c r="L296" s="276"/>
      <c r="M296" s="55"/>
      <c r="N296" s="269" t="s">
        <v>74</v>
      </c>
      <c r="O296" s="270"/>
      <c r="P296" s="271" t="s">
        <v>75</v>
      </c>
      <c r="Q296" s="272"/>
      <c r="R296" s="55"/>
      <c r="S296" s="273" t="s">
        <v>76</v>
      </c>
      <c r="T296" s="274"/>
      <c r="U296" s="275" t="s">
        <v>77</v>
      </c>
      <c r="V296" s="276"/>
      <c r="W296" s="10"/>
      <c r="X296" s="269" t="s">
        <v>78</v>
      </c>
      <c r="Y296" s="270"/>
      <c r="Z296" s="271" t="s">
        <v>79</v>
      </c>
      <c r="AA296" s="272"/>
      <c r="AB296" s="10"/>
      <c r="AC296" s="273" t="s">
        <v>80</v>
      </c>
      <c r="AD296" s="274"/>
      <c r="AE296" s="275" t="s">
        <v>81</v>
      </c>
      <c r="AF296" s="276"/>
      <c r="AG296" s="10"/>
      <c r="AH296" s="269" t="s">
        <v>82</v>
      </c>
      <c r="AI296" s="270"/>
      <c r="AJ296" s="271" t="s">
        <v>83</v>
      </c>
      <c r="AK296" s="272"/>
      <c r="AM296" s="57" t="s">
        <v>10</v>
      </c>
      <c r="AO296" s="109" t="s">
        <v>37</v>
      </c>
      <c r="AP296" s="18"/>
      <c r="AQ296" s="88">
        <f t="shared" si="1227"/>
        <v>5.36</v>
      </c>
      <c r="AR296" s="89">
        <f t="shared" si="1228"/>
        <v>-18.962303305177134</v>
      </c>
      <c r="AS296" s="90">
        <f t="shared" si="1229"/>
        <v>-65.715474293624936</v>
      </c>
      <c r="AT296" s="26"/>
      <c r="AU296" s="119"/>
      <c r="AV296" s="120"/>
      <c r="AW296" s="71">
        <f t="shared" si="1230"/>
        <v>-3.2265819356493447E-2</v>
      </c>
    </row>
    <row r="297" spans="2:49" ht="18.600000000000001" customHeight="1" thickTop="1" thickBot="1">
      <c r="B297" s="81">
        <v>0.86</v>
      </c>
      <c r="D297" s="59">
        <v>1</v>
      </c>
      <c r="E297" s="60">
        <v>0</v>
      </c>
      <c r="F297" s="61">
        <v>0</v>
      </c>
      <c r="G297" s="62">
        <f t="shared" ref="G297" si="1247">$E$8*$B297</f>
        <v>0.58339819999999998</v>
      </c>
      <c r="I297" s="59">
        <v>1</v>
      </c>
      <c r="J297" s="63">
        <v>0</v>
      </c>
      <c r="K297" s="61">
        <v>0</v>
      </c>
      <c r="L297" s="62">
        <v>0</v>
      </c>
      <c r="N297" s="59">
        <f t="shared" ref="N297" si="1248">D297*I297+F297*I300-E297*J297-G297*J300</f>
        <v>0.50610592910610264</v>
      </c>
      <c r="O297" s="63">
        <f t="shared" ref="O297" si="1249">(D297*J297+E297*I297+F297*J300+G297*I300)</f>
        <v>0</v>
      </c>
      <c r="P297" s="61">
        <f t="shared" ref="P297" si="1250">D297*K297+F297*K300-E297*L297-G297*L300</f>
        <v>0</v>
      </c>
      <c r="Q297" s="62">
        <f t="shared" ref="Q297" si="1251">(D297*L297+E297*K297+F297*L300+G297*K300)</f>
        <v>0.58339819999999998</v>
      </c>
      <c r="S297" s="59">
        <v>1</v>
      </c>
      <c r="T297" s="60">
        <v>0</v>
      </c>
      <c r="U297" s="61">
        <v>0</v>
      </c>
      <c r="V297" s="62">
        <f t="shared" ref="V297" si="1252">$T$8*$B297</f>
        <v>0.58339819999999998</v>
      </c>
      <c r="X297" s="59">
        <f t="shared" ref="X297" si="1253">N297*S297+P297*S300-O297*T297-Q297*T300</f>
        <v>0.50610592910610264</v>
      </c>
      <c r="Y297" s="63">
        <f t="shared" ref="Y297" si="1254">(N297*T297+O297*S297+P297*T300+Q297*S300)</f>
        <v>0</v>
      </c>
      <c r="Z297" s="61">
        <f t="shared" ref="Z297" si="1255">N297*U297+P297*U300-O297*V297-Q297*V300</f>
        <v>0</v>
      </c>
      <c r="AA297" s="62">
        <f t="shared" ref="AA297" si="1256">(N297*V297+O297*U297+P297*V300+Q297*U300)</f>
        <v>0.87865948804982785</v>
      </c>
      <c r="AB297" s="10"/>
      <c r="AC297" s="64">
        <v>1</v>
      </c>
      <c r="AD297" s="65">
        <v>0</v>
      </c>
      <c r="AE297" s="23">
        <v>0</v>
      </c>
      <c r="AF297" s="66">
        <v>0</v>
      </c>
      <c r="AH297" s="59">
        <f t="shared" ref="AH297" si="1257">X297*AC297+Z297*AC300-Y297*AD297-AA297*AD300</f>
        <v>0.50610592910610264</v>
      </c>
      <c r="AI297" s="63">
        <f t="shared" ref="AI297" si="1258">(X297*AD297+Y297*AC297+Z297*AD300+AA297*AC300)</f>
        <v>0.87865948804982785</v>
      </c>
      <c r="AJ297" s="61">
        <f t="shared" ref="AJ297" si="1259">X297*AE297+Z297*AE300-Y297*AF297-AA297*AF300</f>
        <v>0</v>
      </c>
      <c r="AK297" s="62">
        <f t="shared" ref="AK297" si="1260">(X297*AF297+Y297*AE297+Z297*AF300+AA297*AE300)</f>
        <v>0.87865948804982785</v>
      </c>
      <c r="AM297" s="67">
        <f t="shared" ref="AM297" si="1261">20*LOG(((1+$AD$8)/$AD$8)/((AH297+AH300)^2+(AI297+AI300)^2)^0.5)</f>
        <v>-1.1170822146563458E-3</v>
      </c>
      <c r="AO297" s="110">
        <f t="shared" ref="AO297" si="1262">((AH297^2+AI297^2)^0.5)/((AH300^2+AI300^2)^0.5)</f>
        <v>1.0280502336361426</v>
      </c>
      <c r="AP297" s="18"/>
      <c r="AQ297" s="88">
        <f t="shared" si="1227"/>
        <v>5.38</v>
      </c>
      <c r="AR297" s="89">
        <f t="shared" si="1228"/>
        <v>-18.985330501486043</v>
      </c>
      <c r="AS297" s="90">
        <f t="shared" si="1229"/>
        <v>-65.807217692806177</v>
      </c>
      <c r="AT297" s="26"/>
      <c r="AU297" s="119"/>
      <c r="AV297" s="120"/>
      <c r="AW297" s="71">
        <f t="shared" si="1230"/>
        <v>-3.2013438944338481E-2</v>
      </c>
    </row>
    <row r="298" spans="2:49" ht="18.600000000000001" customHeight="1" thickBot="1">
      <c r="D298" s="69"/>
      <c r="G298" s="70"/>
      <c r="I298" s="69"/>
      <c r="L298" s="70"/>
      <c r="N298" s="69"/>
      <c r="Q298" s="70"/>
      <c r="S298" s="69"/>
      <c r="V298" s="70"/>
      <c r="X298" s="69"/>
      <c r="AA298" s="70"/>
      <c r="AC298" s="64"/>
      <c r="AD298" s="23"/>
      <c r="AE298" s="23"/>
      <c r="AF298" s="71"/>
      <c r="AH298" s="69"/>
      <c r="AK298" s="70"/>
      <c r="AO298" s="111"/>
      <c r="AP298" s="18"/>
      <c r="AQ298" s="88">
        <f t="shared" si="1227"/>
        <v>5.4</v>
      </c>
      <c r="AR298" s="89">
        <f t="shared" si="1228"/>
        <v>-19.008352330333906</v>
      </c>
      <c r="AS298" s="90">
        <f t="shared" si="1229"/>
        <v>-65.898260362827202</v>
      </c>
      <c r="AT298" s="26"/>
      <c r="AU298" s="119"/>
      <c r="AV298" s="120"/>
      <c r="AW298" s="71">
        <f t="shared" si="1230"/>
        <v>-3.1763269282759285E-2</v>
      </c>
    </row>
    <row r="299" spans="2:49" ht="18.600000000000001" customHeight="1" thickBot="1">
      <c r="D299" s="265" t="s">
        <v>11</v>
      </c>
      <c r="E299" s="266"/>
      <c r="F299" s="267" t="s">
        <v>84</v>
      </c>
      <c r="G299" s="268"/>
      <c r="H299" s="263"/>
      <c r="I299" s="265" t="s">
        <v>85</v>
      </c>
      <c r="J299" s="266"/>
      <c r="K299" s="267" t="s">
        <v>86</v>
      </c>
      <c r="L299" s="268"/>
      <c r="N299" s="269" t="s">
        <v>12</v>
      </c>
      <c r="O299" s="270"/>
      <c r="P299" s="271" t="s">
        <v>13</v>
      </c>
      <c r="Q299" s="272"/>
      <c r="S299" s="265" t="s">
        <v>87</v>
      </c>
      <c r="T299" s="266"/>
      <c r="U299" s="267" t="s">
        <v>88</v>
      </c>
      <c r="V299" s="268"/>
      <c r="W299" s="10"/>
      <c r="X299" s="269" t="s">
        <v>89</v>
      </c>
      <c r="Y299" s="270"/>
      <c r="Z299" s="271" t="s">
        <v>90</v>
      </c>
      <c r="AA299" s="272"/>
      <c r="AB299" s="10"/>
      <c r="AC299" s="265" t="s">
        <v>14</v>
      </c>
      <c r="AD299" s="266"/>
      <c r="AE299" s="267" t="s">
        <v>15</v>
      </c>
      <c r="AF299" s="268"/>
      <c r="AG299" s="10"/>
      <c r="AH299" s="269" t="s">
        <v>91</v>
      </c>
      <c r="AI299" s="270"/>
      <c r="AJ299" s="271" t="s">
        <v>92</v>
      </c>
      <c r="AK299" s="272"/>
      <c r="AM299" s="76" t="s">
        <v>16</v>
      </c>
      <c r="AO299" s="112" t="s">
        <v>38</v>
      </c>
      <c r="AP299" s="18"/>
      <c r="AQ299" s="88">
        <f t="shared" si="1227"/>
        <v>5.42</v>
      </c>
      <c r="AR299" s="89">
        <f t="shared" si="1228"/>
        <v>-19.031367749558374</v>
      </c>
      <c r="AS299" s="90">
        <f t="shared" si="1229"/>
        <v>-65.988610462795933</v>
      </c>
      <c r="AT299" s="26"/>
      <c r="AU299" s="119"/>
      <c r="AV299" s="120"/>
      <c r="AW299" s="71">
        <f t="shared" si="1230"/>
        <v>-3.1515296098073659E-2</v>
      </c>
    </row>
    <row r="300" spans="2:49" ht="18.600000000000001" customHeight="1" thickTop="1" thickBot="1">
      <c r="D300" s="59">
        <v>0</v>
      </c>
      <c r="E300" s="63">
        <v>0</v>
      </c>
      <c r="F300" s="61">
        <v>1</v>
      </c>
      <c r="G300" s="62">
        <v>0</v>
      </c>
      <c r="I300" s="59">
        <v>0</v>
      </c>
      <c r="J300" s="63">
        <f t="shared" ref="J300" si="1263">IF(0=(1-$J$8*$K$8*$B297^2),10^14,$B297*$K$8/(1-$J$8*$K$8*$B297^2))</f>
        <v>0.8465814102510042</v>
      </c>
      <c r="K300" s="61">
        <v>1</v>
      </c>
      <c r="L300" s="62">
        <v>0</v>
      </c>
      <c r="N300" s="59">
        <f t="shared" ref="N300" si="1264">D300*I297+F300*I300-E300*J297-G300*J300</f>
        <v>0</v>
      </c>
      <c r="O300" s="63">
        <f t="shared" ref="O300" si="1265">(D300*J297+E300*I297+F300*J300+G300*I300)</f>
        <v>0.8465814102510042</v>
      </c>
      <c r="P300" s="61">
        <f t="shared" ref="P300" si="1266">D300*K297+F300*K300-E300*L297-G300*L300</f>
        <v>1</v>
      </c>
      <c r="Q300" s="62">
        <f t="shared" ref="Q300" si="1267">(D300*L297+E300*K297+F300*L300+G300*K300)</f>
        <v>0</v>
      </c>
      <c r="S300" s="59">
        <v>0</v>
      </c>
      <c r="T300" s="63">
        <v>0</v>
      </c>
      <c r="U300" s="61">
        <v>1</v>
      </c>
      <c r="V300" s="62">
        <v>0</v>
      </c>
      <c r="X300" s="59">
        <f t="shared" ref="X300" si="1268">N300*S297+P300*S300-O300*T297-Q300*T300</f>
        <v>0</v>
      </c>
      <c r="Y300" s="63">
        <f t="shared" ref="Y300" si="1269">(N300*T297+O300*S297+P300*T300+Q300*S300)</f>
        <v>0.8465814102510042</v>
      </c>
      <c r="Z300" s="61">
        <f t="shared" ref="Z300" si="1270">N300*U297+P300*U300-O300*V297-Q300*V300</f>
        <v>0.50610592910610264</v>
      </c>
      <c r="AA300" s="62">
        <f t="shared" ref="AA300" si="1271">(N300*V297+O300*U297+P300*V300+Q300*U300)</f>
        <v>0</v>
      </c>
      <c r="AB300" s="10"/>
      <c r="AC300" s="46">
        <f t="shared" ref="AC300" si="1272">1/$AD$8</f>
        <v>1</v>
      </c>
      <c r="AD300" s="77">
        <v>0</v>
      </c>
      <c r="AE300" s="78">
        <v>1</v>
      </c>
      <c r="AF300" s="79">
        <v>0</v>
      </c>
      <c r="AH300" s="59">
        <f t="shared" ref="AH300" si="1273">X300*AC297+Z300*AC300-Y300*AD297-AA300*AD300</f>
        <v>0.50610592910610264</v>
      </c>
      <c r="AI300" s="63">
        <f t="shared" ref="AI300" si="1274">(X300*AD297+Y300*AC297+Z300*AD300+AA300*AC300)</f>
        <v>0.8465814102510042</v>
      </c>
      <c r="AJ300" s="61">
        <f t="shared" ref="AJ300" si="1275">X300*AE297+Z300*AE300-Y300*AF297-AA300*AF300</f>
        <v>0.50610592910610264</v>
      </c>
      <c r="AK300" s="62">
        <f t="shared" ref="AK300" si="1276">(X300*AF297+Y300*AE297+Z300*AF300+AA300*AE300)</f>
        <v>0</v>
      </c>
      <c r="AM300" s="80">
        <f t="shared" ref="AM300" si="1277">(180/PI())*ATAN(-1*(AI297+AI300)/(AH297+AH300))</f>
        <v>-59.59952971774905</v>
      </c>
      <c r="AO300" s="113">
        <f t="shared" ref="AO300" si="1278">20*LOG(((1-(10^(AM297/20)^2)*(1-((1-AO297)/(1+AO297))^2))^0.5))</f>
        <v>-33.482998555492841</v>
      </c>
      <c r="AP300" s="18"/>
      <c r="AQ300" s="88">
        <f t="shared" si="1227"/>
        <v>5.44</v>
      </c>
      <c r="AR300" s="89">
        <f t="shared" si="1228"/>
        <v>-19.054375748829923</v>
      </c>
      <c r="AS300" s="90">
        <f t="shared" si="1229"/>
        <v>-66.07827602245078</v>
      </c>
      <c r="AT300" s="26"/>
      <c r="AU300" s="119"/>
      <c r="AV300" s="120"/>
      <c r="AW300" s="71">
        <f t="shared" si="1230"/>
        <v>-3.126950489370519E-2</v>
      </c>
    </row>
    <row r="301" spans="2:49" ht="18.600000000000001" customHeight="1">
      <c r="AQ301" s="88">
        <f t="shared" si="1227"/>
        <v>5.46</v>
      </c>
      <c r="AR301" s="89">
        <f t="shared" si="1228"/>
        <v>-19.077375348691302</v>
      </c>
      <c r="AS301" s="90">
        <f t="shared" si="1229"/>
        <v>-66.167264944787988</v>
      </c>
      <c r="AT301" s="119"/>
      <c r="AU301" s="119"/>
      <c r="AV301" s="120"/>
      <c r="AW301" s="71">
        <f t="shared" si="1230"/>
        <v>-3.102588096822699E-2</v>
      </c>
    </row>
    <row r="302" spans="2:49" ht="18.600000000000001" customHeight="1" thickBot="1">
      <c r="D302" s="10" t="s">
        <v>63</v>
      </c>
      <c r="E302" s="10"/>
      <c r="F302" s="10"/>
      <c r="G302" s="10"/>
      <c r="H302" s="10"/>
      <c r="I302" s="10" t="s">
        <v>64</v>
      </c>
      <c r="J302" s="10"/>
      <c r="K302" s="10"/>
      <c r="L302" s="10"/>
      <c r="M302" s="55"/>
      <c r="N302" s="55"/>
      <c r="O302" s="54" t="s">
        <v>65</v>
      </c>
      <c r="P302" s="55"/>
      <c r="Q302" s="55"/>
      <c r="R302" s="55"/>
      <c r="S302" s="10"/>
      <c r="T302" s="10" t="s">
        <v>66</v>
      </c>
      <c r="U302" s="55"/>
      <c r="V302" s="55"/>
      <c r="W302" s="55"/>
      <c r="X302" s="55"/>
      <c r="Y302" s="54" t="s">
        <v>67</v>
      </c>
      <c r="Z302" s="55"/>
      <c r="AA302" s="55"/>
      <c r="AB302" s="55"/>
      <c r="AC302" s="54" t="s">
        <v>68</v>
      </c>
      <c r="AD302" s="10"/>
      <c r="AE302" s="10"/>
      <c r="AF302" s="10"/>
      <c r="AG302" s="10"/>
      <c r="AH302" s="55"/>
      <c r="AI302" s="54" t="s">
        <v>69</v>
      </c>
      <c r="AJ302" s="55"/>
      <c r="AK302" s="55"/>
      <c r="AQ302" s="88">
        <f t="shared" si="1227"/>
        <v>5.48</v>
      </c>
      <c r="AR302" s="89">
        <f t="shared" si="1228"/>
        <v>-19.100365599629331</v>
      </c>
      <c r="AS302" s="90">
        <f t="shared" si="1229"/>
        <v>-66.255585008623271</v>
      </c>
      <c r="AT302" s="119"/>
      <c r="AU302" s="119"/>
      <c r="AV302" s="120"/>
      <c r="AW302" s="71">
        <f t="shared" si="1230"/>
        <v>-3.0784409432578257E-2</v>
      </c>
    </row>
    <row r="303" spans="2:49" ht="18.600000000000001" customHeight="1" thickBot="1">
      <c r="B303" s="52"/>
      <c r="D303" s="273" t="s">
        <v>70</v>
      </c>
      <c r="E303" s="274"/>
      <c r="F303" s="275" t="s">
        <v>71</v>
      </c>
      <c r="G303" s="276"/>
      <c r="H303" s="263"/>
      <c r="I303" s="273" t="s">
        <v>72</v>
      </c>
      <c r="J303" s="274"/>
      <c r="K303" s="275" t="s">
        <v>73</v>
      </c>
      <c r="L303" s="276"/>
      <c r="M303" s="55"/>
      <c r="N303" s="269" t="s">
        <v>74</v>
      </c>
      <c r="O303" s="270"/>
      <c r="P303" s="271" t="s">
        <v>75</v>
      </c>
      <c r="Q303" s="272"/>
      <c r="R303" s="55"/>
      <c r="S303" s="273" t="s">
        <v>76</v>
      </c>
      <c r="T303" s="274"/>
      <c r="U303" s="275" t="s">
        <v>77</v>
      </c>
      <c r="V303" s="276"/>
      <c r="W303" s="10"/>
      <c r="X303" s="269" t="s">
        <v>78</v>
      </c>
      <c r="Y303" s="270"/>
      <c r="Z303" s="271" t="s">
        <v>79</v>
      </c>
      <c r="AA303" s="272"/>
      <c r="AB303" s="10"/>
      <c r="AC303" s="273" t="s">
        <v>80</v>
      </c>
      <c r="AD303" s="274"/>
      <c r="AE303" s="275" t="s">
        <v>81</v>
      </c>
      <c r="AF303" s="276"/>
      <c r="AG303" s="10"/>
      <c r="AH303" s="269" t="s">
        <v>82</v>
      </c>
      <c r="AI303" s="270"/>
      <c r="AJ303" s="271" t="s">
        <v>83</v>
      </c>
      <c r="AK303" s="272"/>
      <c r="AM303" s="57" t="s">
        <v>10</v>
      </c>
      <c r="AO303" s="109" t="s">
        <v>37</v>
      </c>
      <c r="AP303" s="18"/>
      <c r="AQ303" s="88">
        <f t="shared" si="1227"/>
        <v>5.5</v>
      </c>
      <c r="AR303" s="89">
        <f t="shared" si="1228"/>
        <v>-19.123345581177734</v>
      </c>
      <c r="AS303" s="90">
        <f t="shared" si="1229"/>
        <v>-66.343243871089811</v>
      </c>
      <c r="AT303" s="26"/>
      <c r="AU303" s="119"/>
      <c r="AV303" s="120"/>
      <c r="AW303" s="71">
        <f t="shared" si="1230"/>
        <v>-3.0545075226472328E-2</v>
      </c>
    </row>
    <row r="304" spans="2:49" ht="18.600000000000001" customHeight="1" thickTop="1" thickBot="1">
      <c r="B304" s="81">
        <v>0.88</v>
      </c>
      <c r="D304" s="59">
        <v>1</v>
      </c>
      <c r="E304" s="60">
        <v>0</v>
      </c>
      <c r="F304" s="61">
        <v>0</v>
      </c>
      <c r="G304" s="62">
        <f t="shared" ref="G304" si="1279">$E$8*$B304</f>
        <v>0.59696559999999999</v>
      </c>
      <c r="I304" s="59">
        <v>1</v>
      </c>
      <c r="J304" s="63">
        <v>0</v>
      </c>
      <c r="K304" s="61">
        <v>0</v>
      </c>
      <c r="L304" s="62">
        <v>0</v>
      </c>
      <c r="N304" s="59">
        <f t="shared" ref="N304" si="1280">D304*I304+F304*I307-E304*J304-G304*J307</f>
        <v>0.47751363866277885</v>
      </c>
      <c r="O304" s="63">
        <f t="shared" ref="O304" si="1281">(D304*J304+E304*I304+F304*J307+G304*I307)</f>
        <v>0</v>
      </c>
      <c r="P304" s="61">
        <f t="shared" ref="P304" si="1282">D304*K304+F304*K307-E304*L304-G304*L307</f>
        <v>0</v>
      </c>
      <c r="Q304" s="62">
        <f t="shared" ref="Q304" si="1283">(D304*L304+E304*K304+F304*L307+G304*K307)</f>
        <v>0.59696559999999999</v>
      </c>
      <c r="S304" s="59">
        <v>1</v>
      </c>
      <c r="T304" s="60">
        <v>0</v>
      </c>
      <c r="U304" s="61">
        <v>0</v>
      </c>
      <c r="V304" s="62">
        <f t="shared" ref="V304" si="1284">$T$8*$B304</f>
        <v>0.59696559999999999</v>
      </c>
      <c r="X304" s="59">
        <f t="shared" ref="X304" si="1285">N304*S304+P304*S307-O304*T304-Q304*T307</f>
        <v>0.47751363866277885</v>
      </c>
      <c r="Y304" s="63">
        <f t="shared" ref="Y304" si="1286">(N304*T304+O304*S304+P304*T307+Q304*S307)</f>
        <v>0</v>
      </c>
      <c r="Z304" s="61">
        <f t="shared" ref="Z304" si="1287">N304*U304+P304*U307-O304*V304-Q304*V307</f>
        <v>0</v>
      </c>
      <c r="AA304" s="62">
        <f t="shared" ref="AA304" si="1288">(N304*V304+O304*U304+P304*V307+Q304*U307)</f>
        <v>0.88202481581250902</v>
      </c>
      <c r="AB304" s="10"/>
      <c r="AC304" s="64">
        <v>1</v>
      </c>
      <c r="AD304" s="65">
        <v>0</v>
      </c>
      <c r="AE304" s="23">
        <v>0</v>
      </c>
      <c r="AF304" s="66">
        <v>0</v>
      </c>
      <c r="AH304" s="59">
        <f t="shared" ref="AH304" si="1289">X304*AC304+Z304*AC307-Y304*AD304-AA304*AD307</f>
        <v>0.47751363866277885</v>
      </c>
      <c r="AI304" s="63">
        <f t="shared" ref="AI304" si="1290">(X304*AD304+Y304*AC304+Z304*AD307+AA304*AC307)</f>
        <v>0.88202481581250902</v>
      </c>
      <c r="AJ304" s="61">
        <f t="shared" ref="AJ304" si="1291">X304*AE304+Z304*AE307-Y304*AF304-AA304*AF307</f>
        <v>0</v>
      </c>
      <c r="AK304" s="62">
        <f t="shared" ref="AK304" si="1292">(X304*AF304+Y304*AE304+Z304*AF307+AA304*AE307)</f>
        <v>0.88202481581250902</v>
      </c>
      <c r="AM304" s="67">
        <f t="shared" ref="AM304" si="1293">20*LOG(((1+$AD$8)/$AD$8)/((AH304+AH307)^2+(AI304+AI307)^2)^0.5)</f>
        <v>-5.0024885034868445E-5</v>
      </c>
      <c r="AO304" s="110">
        <f t="shared" ref="AO304" si="1294">((AH304^2+AI304^2)^0.5)/((AH307^2+AI307^2)^0.5)</f>
        <v>1.0059817664286419</v>
      </c>
      <c r="AP304" s="18"/>
      <c r="AQ304" s="88">
        <f t="shared" si="1227"/>
        <v>5.52</v>
      </c>
      <c r="AR304" s="89">
        <f t="shared" si="1228"/>
        <v>-19.146314401049857</v>
      </c>
      <c r="AS304" s="90">
        <f t="shared" si="1229"/>
        <v>-66.430249070074396</v>
      </c>
      <c r="AT304" s="26"/>
      <c r="AU304" s="119"/>
      <c r="AV304" s="120"/>
      <c r="AW304" s="71">
        <f t="shared" si="1230"/>
        <v>-3.0307863134045838E-2</v>
      </c>
    </row>
    <row r="305" spans="2:49" ht="18.600000000000001" customHeight="1" thickBot="1">
      <c r="D305" s="69"/>
      <c r="G305" s="70"/>
      <c r="I305" s="69"/>
      <c r="L305" s="70"/>
      <c r="N305" s="69"/>
      <c r="Q305" s="70"/>
      <c r="S305" s="69"/>
      <c r="V305" s="70"/>
      <c r="X305" s="69"/>
      <c r="AA305" s="70"/>
      <c r="AC305" s="64"/>
      <c r="AD305" s="23"/>
      <c r="AE305" s="23"/>
      <c r="AF305" s="71"/>
      <c r="AH305" s="69"/>
      <c r="AK305" s="70"/>
      <c r="AO305" s="111"/>
      <c r="AP305" s="18"/>
      <c r="AQ305" s="88">
        <f t="shared" si="1227"/>
        <v>5.54</v>
      </c>
      <c r="AR305" s="89">
        <f t="shared" si="1228"/>
        <v>-19.169271194300169</v>
      </c>
      <c r="AS305" s="90">
        <f t="shared" si="1229"/>
        <v>-66.516608026593545</v>
      </c>
      <c r="AT305" s="26"/>
      <c r="AU305" s="119"/>
      <c r="AV305" s="120"/>
      <c r="AW305" s="71">
        <f t="shared" si="1230"/>
        <v>-3.0072757798759814E-2</v>
      </c>
    </row>
    <row r="306" spans="2:49" ht="18.600000000000001" customHeight="1" thickBot="1">
      <c r="D306" s="265" t="s">
        <v>11</v>
      </c>
      <c r="E306" s="266"/>
      <c r="F306" s="267" t="s">
        <v>84</v>
      </c>
      <c r="G306" s="268"/>
      <c r="H306" s="263"/>
      <c r="I306" s="265" t="s">
        <v>85</v>
      </c>
      <c r="J306" s="266"/>
      <c r="K306" s="267" t="s">
        <v>86</v>
      </c>
      <c r="L306" s="268"/>
      <c r="N306" s="269" t="s">
        <v>12</v>
      </c>
      <c r="O306" s="270"/>
      <c r="P306" s="271" t="s">
        <v>13</v>
      </c>
      <c r="Q306" s="272"/>
      <c r="S306" s="265" t="s">
        <v>87</v>
      </c>
      <c r="T306" s="266"/>
      <c r="U306" s="267" t="s">
        <v>88</v>
      </c>
      <c r="V306" s="268"/>
      <c r="W306" s="10"/>
      <c r="X306" s="269" t="s">
        <v>89</v>
      </c>
      <c r="Y306" s="270"/>
      <c r="Z306" s="271" t="s">
        <v>90</v>
      </c>
      <c r="AA306" s="272"/>
      <c r="AB306" s="10"/>
      <c r="AC306" s="265" t="s">
        <v>14</v>
      </c>
      <c r="AD306" s="266"/>
      <c r="AE306" s="267" t="s">
        <v>15</v>
      </c>
      <c r="AF306" s="268"/>
      <c r="AG306" s="10"/>
      <c r="AH306" s="269" t="s">
        <v>91</v>
      </c>
      <c r="AI306" s="270"/>
      <c r="AJ306" s="271" t="s">
        <v>92</v>
      </c>
      <c r="AK306" s="272"/>
      <c r="AM306" s="76" t="s">
        <v>16</v>
      </c>
      <c r="AO306" s="112" t="s">
        <v>38</v>
      </c>
      <c r="AP306" s="18"/>
      <c r="AQ306" s="88">
        <f t="shared" si="1227"/>
        <v>5.56</v>
      </c>
      <c r="AR306" s="89">
        <f t="shared" si="1228"/>
        <v>-19.192215122513446</v>
      </c>
      <c r="AS306" s="90">
        <f t="shared" si="1229"/>
        <v>-66.602328047111527</v>
      </c>
      <c r="AT306" s="26"/>
      <c r="AU306" s="119"/>
      <c r="AV306" s="120"/>
      <c r="AW306" s="71">
        <f t="shared" si="1230"/>
        <v>-2.9839743737610128E-2</v>
      </c>
    </row>
    <row r="307" spans="2:49" ht="18.600000000000001" customHeight="1" thickTop="1" thickBot="1">
      <c r="D307" s="59">
        <v>0</v>
      </c>
      <c r="E307" s="63">
        <v>0</v>
      </c>
      <c r="F307" s="61">
        <v>1</v>
      </c>
      <c r="G307" s="62">
        <v>0</v>
      </c>
      <c r="I307" s="59">
        <v>0</v>
      </c>
      <c r="J307" s="63">
        <f t="shared" ref="J307" si="1295">IF(0=(1-$J$8*$K$8*$B304^2),10^14,$B304*$K$8/(1-$J$8*$K$8*$B304^2))</f>
        <v>0.87523696731808531</v>
      </c>
      <c r="K307" s="61">
        <v>1</v>
      </c>
      <c r="L307" s="62">
        <v>0</v>
      </c>
      <c r="N307" s="59">
        <f t="shared" ref="N307" si="1296">D307*I304+F307*I307-E307*J304-G307*J307</f>
        <v>0</v>
      </c>
      <c r="O307" s="63">
        <f t="shared" ref="O307" si="1297">(D307*J304+E307*I304+F307*J307+G307*I307)</f>
        <v>0.87523696731808531</v>
      </c>
      <c r="P307" s="61">
        <f t="shared" ref="P307" si="1298">D307*K304+F307*K307-E307*L304-G307*L307</f>
        <v>1</v>
      </c>
      <c r="Q307" s="62">
        <f t="shared" ref="Q307" si="1299">(D307*L304+E307*K304+F307*L307+G307*K307)</f>
        <v>0</v>
      </c>
      <c r="S307" s="59">
        <v>0</v>
      </c>
      <c r="T307" s="63">
        <v>0</v>
      </c>
      <c r="U307" s="61">
        <v>1</v>
      </c>
      <c r="V307" s="62">
        <v>0</v>
      </c>
      <c r="X307" s="59">
        <f t="shared" ref="X307" si="1300">N307*S304+P307*S307-O307*T304-Q307*T307</f>
        <v>0</v>
      </c>
      <c r="Y307" s="63">
        <f t="shared" ref="Y307" si="1301">(N307*T304+O307*S304+P307*T307+Q307*S307)</f>
        <v>0.87523696731808531</v>
      </c>
      <c r="Z307" s="61">
        <f t="shared" ref="Z307" si="1302">N307*U304+P307*U307-O307*V304-Q307*V307</f>
        <v>0.47751363866277885</v>
      </c>
      <c r="AA307" s="62">
        <f t="shared" ref="AA307" si="1303">(N307*V304+O307*U304+P307*V307+Q307*U307)</f>
        <v>0</v>
      </c>
      <c r="AB307" s="10"/>
      <c r="AC307" s="46">
        <f t="shared" ref="AC307" si="1304">1/$AD$8</f>
        <v>1</v>
      </c>
      <c r="AD307" s="77">
        <v>0</v>
      </c>
      <c r="AE307" s="78">
        <v>1</v>
      </c>
      <c r="AF307" s="79">
        <v>0</v>
      </c>
      <c r="AH307" s="59">
        <f t="shared" ref="AH307" si="1305">X307*AC304+Z307*AC307-Y307*AD304-AA307*AD307</f>
        <v>0.47751363866277885</v>
      </c>
      <c r="AI307" s="63">
        <f t="shared" ref="AI307" si="1306">(X307*AD304+Y307*AC304+Z307*AD307+AA307*AC307)</f>
        <v>0.87523696731808531</v>
      </c>
      <c r="AJ307" s="61">
        <f t="shared" ref="AJ307" si="1307">X307*AE304+Z307*AE307-Y307*AF304-AA307*AF307</f>
        <v>0.47751363866277885</v>
      </c>
      <c r="AK307" s="62">
        <f t="shared" ref="AK307" si="1308">(X307*AF304+Y307*AE304+Z307*AF307+AA307*AE307)</f>
        <v>0</v>
      </c>
      <c r="AM307" s="80">
        <f t="shared" ref="AM307" si="1309">(180/PI())*ATAN(-1*(AI304+AI307)/(AH304+AH307))</f>
        <v>-61.477039980073805</v>
      </c>
      <c r="AO307" s="113">
        <f t="shared" ref="AO307" si="1310">20*LOG(((1-(10^(AM304/20)^2)*(1-((1-AO304)/(1+AO304))^2))^0.5))</f>
        <v>-46.901442494012485</v>
      </c>
      <c r="AP307" s="18"/>
      <c r="AQ307" s="88">
        <f t="shared" si="1227"/>
        <v>5.58</v>
      </c>
      <c r="AR307" s="89">
        <f t="shared" si="1228"/>
        <v>-19.215145373020594</v>
      </c>
      <c r="AS307" s="90">
        <f t="shared" si="1229"/>
        <v>-66.687416325801777</v>
      </c>
      <c r="AT307" s="26"/>
      <c r="AU307" s="119"/>
      <c r="AV307" s="120"/>
      <c r="AW307" s="71">
        <f t="shared" si="1230"/>
        <v>-2.9608805354656119E-2</v>
      </c>
    </row>
    <row r="308" spans="2:49" ht="18.600000000000001" customHeight="1">
      <c r="AQ308" s="88">
        <f t="shared" si="1227"/>
        <v>5.6</v>
      </c>
      <c r="AR308" s="89">
        <f t="shared" si="1228"/>
        <v>-19.238061158140152</v>
      </c>
      <c r="AS308" s="90">
        <f t="shared" si="1229"/>
        <v>-66.771879946753458</v>
      </c>
      <c r="AT308" s="119"/>
      <c r="AU308" s="119"/>
      <c r="AV308" s="120"/>
      <c r="AW308" s="71">
        <f t="shared" si="1230"/>
        <v>-2.9379926953908304E-2</v>
      </c>
    </row>
    <row r="309" spans="2:49" ht="18.600000000000001" customHeight="1" thickBot="1">
      <c r="D309" s="10" t="s">
        <v>63</v>
      </c>
      <c r="E309" s="10"/>
      <c r="F309" s="10"/>
      <c r="G309" s="10"/>
      <c r="H309" s="10"/>
      <c r="I309" s="10" t="s">
        <v>64</v>
      </c>
      <c r="J309" s="10"/>
      <c r="K309" s="10"/>
      <c r="L309" s="10"/>
      <c r="M309" s="55"/>
      <c r="N309" s="55"/>
      <c r="O309" s="54" t="s">
        <v>65</v>
      </c>
      <c r="P309" s="55"/>
      <c r="Q309" s="55"/>
      <c r="R309" s="55"/>
      <c r="S309" s="10"/>
      <c r="T309" s="10" t="s">
        <v>66</v>
      </c>
      <c r="U309" s="55"/>
      <c r="V309" s="55"/>
      <c r="W309" s="55"/>
      <c r="X309" s="55"/>
      <c r="Y309" s="54" t="s">
        <v>67</v>
      </c>
      <c r="Z309" s="55"/>
      <c r="AA309" s="55"/>
      <c r="AB309" s="55"/>
      <c r="AC309" s="54" t="s">
        <v>68</v>
      </c>
      <c r="AD309" s="10"/>
      <c r="AE309" s="10"/>
      <c r="AF309" s="10"/>
      <c r="AG309" s="10"/>
      <c r="AH309" s="55"/>
      <c r="AI309" s="54" t="s">
        <v>69</v>
      </c>
      <c r="AJ309" s="55"/>
      <c r="AK309" s="55"/>
      <c r="AQ309" s="88">
        <f t="shared" si="1227"/>
        <v>5.62</v>
      </c>
      <c r="AR309" s="89">
        <f t="shared" si="1228"/>
        <v>-19.260961714444512</v>
      </c>
      <c r="AS309" s="90">
        <f t="shared" si="1229"/>
        <v>-66.855725886124688</v>
      </c>
      <c r="AT309" s="119"/>
      <c r="AU309" s="119"/>
      <c r="AV309" s="120"/>
      <c r="AW309" s="71">
        <f t="shared" si="1230"/>
        <v>-2.9153092751597581E-2</v>
      </c>
    </row>
    <row r="310" spans="2:49" ht="18.600000000000001" customHeight="1" thickBot="1">
      <c r="B310" s="52"/>
      <c r="D310" s="273" t="s">
        <v>70</v>
      </c>
      <c r="E310" s="274"/>
      <c r="F310" s="275" t="s">
        <v>71</v>
      </c>
      <c r="G310" s="276"/>
      <c r="H310" s="263"/>
      <c r="I310" s="273" t="s">
        <v>72</v>
      </c>
      <c r="J310" s="274"/>
      <c r="K310" s="275" t="s">
        <v>73</v>
      </c>
      <c r="L310" s="276"/>
      <c r="M310" s="55"/>
      <c r="N310" s="269" t="s">
        <v>74</v>
      </c>
      <c r="O310" s="270"/>
      <c r="P310" s="271" t="s">
        <v>75</v>
      </c>
      <c r="Q310" s="272"/>
      <c r="R310" s="55"/>
      <c r="S310" s="273" t="s">
        <v>76</v>
      </c>
      <c r="T310" s="274"/>
      <c r="U310" s="275" t="s">
        <v>77</v>
      </c>
      <c r="V310" s="276"/>
      <c r="W310" s="10"/>
      <c r="X310" s="269" t="s">
        <v>78</v>
      </c>
      <c r="Y310" s="270"/>
      <c r="Z310" s="271" t="s">
        <v>79</v>
      </c>
      <c r="AA310" s="272"/>
      <c r="AB310" s="10"/>
      <c r="AC310" s="273" t="s">
        <v>80</v>
      </c>
      <c r="AD310" s="274"/>
      <c r="AE310" s="275" t="s">
        <v>81</v>
      </c>
      <c r="AF310" s="276"/>
      <c r="AG310" s="10"/>
      <c r="AH310" s="269" t="s">
        <v>82</v>
      </c>
      <c r="AI310" s="270"/>
      <c r="AJ310" s="271" t="s">
        <v>83</v>
      </c>
      <c r="AK310" s="272"/>
      <c r="AM310" s="57" t="s">
        <v>10</v>
      </c>
      <c r="AO310" s="109" t="s">
        <v>37</v>
      </c>
      <c r="AP310" s="18"/>
      <c r="AQ310" s="88">
        <f t="shared" si="1227"/>
        <v>5.64</v>
      </c>
      <c r="AR310" s="89">
        <f t="shared" si="1228"/>
        <v>-19.28384630204993</v>
      </c>
      <c r="AS310" s="90">
        <f t="shared" si="1229"/>
        <v>-66.938961014244214</v>
      </c>
      <c r="AT310" s="26"/>
      <c r="AU310" s="119"/>
      <c r="AV310" s="120"/>
      <c r="AW310" s="71">
        <f t="shared" si="1230"/>
        <v>-2.8928286887854215E-2</v>
      </c>
    </row>
    <row r="311" spans="2:49" ht="18.600000000000001" customHeight="1" thickTop="1" thickBot="1">
      <c r="B311" s="81">
        <v>0.9</v>
      </c>
      <c r="D311" s="59">
        <v>1</v>
      </c>
      <c r="E311" s="60">
        <v>0</v>
      </c>
      <c r="F311" s="61">
        <v>0</v>
      </c>
      <c r="G311" s="62">
        <f t="shared" ref="G311" si="1311">$E$8*$B311</f>
        <v>0.61053299999999999</v>
      </c>
      <c r="I311" s="59">
        <v>1</v>
      </c>
      <c r="J311" s="63">
        <v>0</v>
      </c>
      <c r="K311" s="61">
        <v>0</v>
      </c>
      <c r="L311" s="62">
        <v>0</v>
      </c>
      <c r="N311" s="59">
        <f t="shared" ref="N311" si="1312">D311*I311+F311*I314-E311*J311-G311*J314</f>
        <v>0.44764495401229265</v>
      </c>
      <c r="O311" s="63">
        <f t="shared" ref="O311" si="1313">(D311*J311+E311*I311+F311*J314+G311*I314)</f>
        <v>0</v>
      </c>
      <c r="P311" s="61">
        <f t="shared" ref="P311" si="1314">D311*K311+F311*K314-E311*L311-G311*L314</f>
        <v>0</v>
      </c>
      <c r="Q311" s="62">
        <f t="shared" ref="Q311" si="1315">(D311*L311+E311*K311+F311*L314+G311*K314)</f>
        <v>0.61053299999999999</v>
      </c>
      <c r="S311" s="59">
        <v>1</v>
      </c>
      <c r="T311" s="60">
        <v>0</v>
      </c>
      <c r="U311" s="61">
        <v>0</v>
      </c>
      <c r="V311" s="62">
        <f t="shared" ref="V311" si="1316">$T$8*$B311</f>
        <v>0.61053299999999999</v>
      </c>
      <c r="X311" s="59">
        <f t="shared" ref="X311" si="1317">N311*S311+P311*S314-O311*T311-Q311*T314</f>
        <v>0.44764495401229265</v>
      </c>
      <c r="Y311" s="63">
        <f t="shared" ref="Y311" si="1318">(N311*T311+O311*S311+P311*T314+Q311*S314)</f>
        <v>0</v>
      </c>
      <c r="Z311" s="61">
        <f t="shared" ref="Z311" si="1319">N311*U311+P311*U314-O311*V311-Q311*V314</f>
        <v>0</v>
      </c>
      <c r="AA311" s="62">
        <f t="shared" ref="AA311" si="1320">(N311*V311+O311*U311+P311*V314+Q311*U314)</f>
        <v>0.88383501670798703</v>
      </c>
      <c r="AB311" s="10"/>
      <c r="AC311" s="64">
        <v>1</v>
      </c>
      <c r="AD311" s="65">
        <v>0</v>
      </c>
      <c r="AE311" s="23">
        <v>0</v>
      </c>
      <c r="AF311" s="66">
        <v>0</v>
      </c>
      <c r="AH311" s="59">
        <f t="shared" ref="AH311" si="1321">X311*AC311+Z311*AC314-Y311*AD311-AA311*AD314</f>
        <v>0.44764495401229265</v>
      </c>
      <c r="AI311" s="63">
        <f t="shared" ref="AI311" si="1322">(X311*AD311+Y311*AC311+Z311*AD314+AA311*AC314)</f>
        <v>0.88383501670798703</v>
      </c>
      <c r="AJ311" s="61">
        <f t="shared" ref="AJ311" si="1323">X311*AE311+Z311*AE314-Y311*AF311-AA311*AF314</f>
        <v>0</v>
      </c>
      <c r="AK311" s="62">
        <f t="shared" ref="AK311" si="1324">(X311*AF311+Y311*AE311+Z311*AF314+AA311*AE314)</f>
        <v>0.88383501670798703</v>
      </c>
      <c r="AM311" s="67">
        <f t="shared" ref="AM311" si="1325">20*LOG(((1+$AD$8)/$AD$8)/((AH311+AH314)^2+(AI311+AI314)^2)^0.5)</f>
        <v>-4.7308035754650945E-4</v>
      </c>
      <c r="AO311" s="110">
        <f t="shared" ref="AO311" si="1326">((AH311^2+AI311^2)^0.5)/((AH314^2+AI314^2)^0.5)</f>
        <v>0.98150749112308711</v>
      </c>
      <c r="AP311" s="18"/>
      <c r="AQ311" s="88">
        <f t="shared" si="1227"/>
        <v>5.66</v>
      </c>
      <c r="AR311" s="89">
        <f t="shared" si="1228"/>
        <v>-19.306714203929502</v>
      </c>
      <c r="AS311" s="90">
        <f t="shared" si="1229"/>
        <v>-67.021592097662548</v>
      </c>
      <c r="AT311" s="26"/>
      <c r="AU311" s="119"/>
      <c r="AV311" s="120"/>
      <c r="AW311" s="71">
        <f t="shared" si="1230"/>
        <v>-2.8705493437817982E-2</v>
      </c>
    </row>
    <row r="312" spans="2:49" ht="18.600000000000001" customHeight="1" thickBot="1">
      <c r="D312" s="69"/>
      <c r="G312" s="70"/>
      <c r="I312" s="69"/>
      <c r="L312" s="70"/>
      <c r="N312" s="69"/>
      <c r="Q312" s="70"/>
      <c r="S312" s="69"/>
      <c r="V312" s="70"/>
      <c r="X312" s="69"/>
      <c r="AA312" s="70"/>
      <c r="AC312" s="64"/>
      <c r="AD312" s="23"/>
      <c r="AE312" s="23"/>
      <c r="AF312" s="71"/>
      <c r="AH312" s="69"/>
      <c r="AK312" s="70"/>
      <c r="AO312" s="111"/>
      <c r="AP312" s="18"/>
      <c r="AQ312" s="88">
        <f t="shared" si="1227"/>
        <v>5.68</v>
      </c>
      <c r="AR312" s="89">
        <f t="shared" si="1228"/>
        <v>-19.329564725248211</v>
      </c>
      <c r="AS312" s="90">
        <f t="shared" si="1229"/>
        <v>-67.103625801154465</v>
      </c>
      <c r="AT312" s="26"/>
      <c r="AU312" s="119"/>
      <c r="AV312" s="120"/>
      <c r="AW312" s="71">
        <f t="shared" si="1230"/>
        <v>-2.8484696422213605E-2</v>
      </c>
    </row>
    <row r="313" spans="2:49" ht="18.600000000000001" customHeight="1" thickBot="1">
      <c r="D313" s="265" t="s">
        <v>11</v>
      </c>
      <c r="E313" s="266"/>
      <c r="F313" s="267" t="s">
        <v>84</v>
      </c>
      <c r="G313" s="268"/>
      <c r="H313" s="263"/>
      <c r="I313" s="265" t="s">
        <v>85</v>
      </c>
      <c r="J313" s="266"/>
      <c r="K313" s="267" t="s">
        <v>86</v>
      </c>
      <c r="L313" s="268"/>
      <c r="N313" s="269" t="s">
        <v>12</v>
      </c>
      <c r="O313" s="270"/>
      <c r="P313" s="271" t="s">
        <v>13</v>
      </c>
      <c r="Q313" s="272"/>
      <c r="S313" s="265" t="s">
        <v>87</v>
      </c>
      <c r="T313" s="266"/>
      <c r="U313" s="267" t="s">
        <v>88</v>
      </c>
      <c r="V313" s="268"/>
      <c r="W313" s="10"/>
      <c r="X313" s="269" t="s">
        <v>89</v>
      </c>
      <c r="Y313" s="270"/>
      <c r="Z313" s="271" t="s">
        <v>90</v>
      </c>
      <c r="AA313" s="272"/>
      <c r="AB313" s="10"/>
      <c r="AC313" s="265" t="s">
        <v>14</v>
      </c>
      <c r="AD313" s="266"/>
      <c r="AE313" s="267" t="s">
        <v>15</v>
      </c>
      <c r="AF313" s="268"/>
      <c r="AG313" s="10"/>
      <c r="AH313" s="269" t="s">
        <v>91</v>
      </c>
      <c r="AI313" s="270"/>
      <c r="AJ313" s="271" t="s">
        <v>92</v>
      </c>
      <c r="AK313" s="272"/>
      <c r="AM313" s="76" t="s">
        <v>16</v>
      </c>
      <c r="AO313" s="112" t="s">
        <v>38</v>
      </c>
      <c r="AP313" s="18"/>
      <c r="AQ313" s="88">
        <f t="shared" si="1227"/>
        <v>5.7</v>
      </c>
      <c r="AR313" s="89">
        <f t="shared" si="1228"/>
        <v>-19.352397192719319</v>
      </c>
      <c r="AS313" s="90">
        <f t="shared" si="1229"/>
        <v>-67.18506868967404</v>
      </c>
      <c r="AT313" s="26"/>
      <c r="AU313" s="119"/>
      <c r="AV313" s="120"/>
      <c r="AW313" s="71">
        <f t="shared" si="1230"/>
        <v>-2.8265879817400225E-2</v>
      </c>
    </row>
    <row r="314" spans="2:49" ht="18.600000000000001" customHeight="1" thickTop="1" thickBot="1">
      <c r="D314" s="59">
        <v>0</v>
      </c>
      <c r="E314" s="63">
        <v>0</v>
      </c>
      <c r="F314" s="61">
        <v>1</v>
      </c>
      <c r="G314" s="62">
        <v>0</v>
      </c>
      <c r="I314" s="59">
        <v>0</v>
      </c>
      <c r="J314" s="63">
        <f t="shared" ref="J314" si="1327">IF(0=(1-$J$8*$K$8*$B311^2),10^14,$B311*$K$8/(1-$J$8*$K$8*$B311^2))</f>
        <v>0.90470956686650417</v>
      </c>
      <c r="K314" s="61">
        <v>1</v>
      </c>
      <c r="L314" s="62">
        <v>0</v>
      </c>
      <c r="N314" s="59">
        <f t="shared" ref="N314" si="1328">D314*I311+F314*I314-E314*J311-G314*J314</f>
        <v>0</v>
      </c>
      <c r="O314" s="63">
        <f t="shared" ref="O314" si="1329">(D314*J311+E314*I311+F314*J314+G314*I314)</f>
        <v>0.90470956686650417</v>
      </c>
      <c r="P314" s="61">
        <f t="shared" ref="P314" si="1330">D314*K311+F314*K314-E314*L311-G314*L314</f>
        <v>1</v>
      </c>
      <c r="Q314" s="62">
        <f t="shared" ref="Q314" si="1331">(D314*L311+E314*K311+F314*L314+G314*K314)</f>
        <v>0</v>
      </c>
      <c r="S314" s="59">
        <v>0</v>
      </c>
      <c r="T314" s="63">
        <v>0</v>
      </c>
      <c r="U314" s="61">
        <v>1</v>
      </c>
      <c r="V314" s="62">
        <v>0</v>
      </c>
      <c r="X314" s="59">
        <f t="shared" ref="X314" si="1332">N314*S311+P314*S314-O314*T311-Q314*T314</f>
        <v>0</v>
      </c>
      <c r="Y314" s="63">
        <f t="shared" ref="Y314" si="1333">(N314*T311+O314*S311+P314*T314+Q314*S314)</f>
        <v>0.90470956686650417</v>
      </c>
      <c r="Z314" s="61">
        <f t="shared" ref="Z314" si="1334">N314*U311+P314*U314-O314*V311-Q314*V314</f>
        <v>0.44764495401229265</v>
      </c>
      <c r="AA314" s="62">
        <f t="shared" ref="AA314" si="1335">(N314*V311+O314*U311+P314*V314+Q314*U314)</f>
        <v>0</v>
      </c>
      <c r="AB314" s="10"/>
      <c r="AC314" s="46">
        <f t="shared" ref="AC314" si="1336">1/$AD$8</f>
        <v>1</v>
      </c>
      <c r="AD314" s="77">
        <v>0</v>
      </c>
      <c r="AE314" s="78">
        <v>1</v>
      </c>
      <c r="AF314" s="79">
        <v>0</v>
      </c>
      <c r="AH314" s="59">
        <f t="shared" ref="AH314" si="1337">X314*AC311+Z314*AC314-Y314*AD311-AA314*AD314</f>
        <v>0.44764495401229265</v>
      </c>
      <c r="AI314" s="63">
        <f t="shared" ref="AI314" si="1338">(X314*AD311+Y314*AC311+Z314*AD314+AA314*AC314)</f>
        <v>0.90470956686650417</v>
      </c>
      <c r="AJ314" s="61">
        <f t="shared" ref="AJ314" si="1339">X314*AE311+Z314*AE314-Y314*AF311-AA314*AF314</f>
        <v>0.44764495401229265</v>
      </c>
      <c r="AK314" s="62">
        <f t="shared" ref="AK314" si="1340">(X314*AF311+Y314*AE311+Z314*AF314+AA314*AE314)</f>
        <v>0</v>
      </c>
      <c r="AM314" s="80">
        <f t="shared" ref="AM314" si="1341">(180/PI())*ATAN(-1*(AI311+AI314)/(AH311+AH314))</f>
        <v>-63.408875401792542</v>
      </c>
      <c r="AO314" s="113">
        <f t="shared" ref="AO314" si="1342">20*LOG(((1-(10^(AM311/20)^2)*(1-((1-AO311)/(1+AO311))^2))^0.5))</f>
        <v>-37.077178623319192</v>
      </c>
      <c r="AP314" s="18"/>
      <c r="AQ314" s="88">
        <f t="shared" si="1227"/>
        <v>5.72</v>
      </c>
      <c r="AR314" s="89">
        <f t="shared" si="1228"/>
        <v>-19.375210953981234</v>
      </c>
      <c r="AS314" s="90">
        <f t="shared" si="1229"/>
        <v>-67.265927230263458</v>
      </c>
      <c r="AT314" s="26"/>
      <c r="AU314" s="119"/>
      <c r="AV314" s="120"/>
      <c r="AW314" s="71">
        <f t="shared" si="1230"/>
        <v>-2.8049027564930953E-2</v>
      </c>
    </row>
    <row r="315" spans="2:49" ht="18.600000000000001" customHeight="1">
      <c r="AQ315" s="88">
        <f t="shared" si="1227"/>
        <v>5.74</v>
      </c>
      <c r="AR315" s="89">
        <f t="shared" si="1228"/>
        <v>-19.398005376994224</v>
      </c>
      <c r="AS315" s="90">
        <f t="shared" si="1229"/>
        <v>-67.346207793917188</v>
      </c>
      <c r="AT315" s="119"/>
      <c r="AU315" s="119"/>
      <c r="AV315" s="120"/>
      <c r="AW315" s="71">
        <f t="shared" si="1230"/>
        <v>-2.7834123580631281E-2</v>
      </c>
    </row>
    <row r="316" spans="2:49" ht="18.600000000000001" customHeight="1" thickBot="1">
      <c r="D316" s="10" t="s">
        <v>63</v>
      </c>
      <c r="E316" s="10"/>
      <c r="F316" s="10"/>
      <c r="G316" s="10"/>
      <c r="H316" s="10"/>
      <c r="I316" s="10" t="s">
        <v>64</v>
      </c>
      <c r="J316" s="10"/>
      <c r="K316" s="10"/>
      <c r="L316" s="10"/>
      <c r="M316" s="55"/>
      <c r="N316" s="55"/>
      <c r="O316" s="54" t="s">
        <v>65</v>
      </c>
      <c r="P316" s="55"/>
      <c r="Q316" s="55"/>
      <c r="R316" s="55"/>
      <c r="S316" s="10"/>
      <c r="T316" s="10" t="s">
        <v>66</v>
      </c>
      <c r="U316" s="55"/>
      <c r="V316" s="55"/>
      <c r="W316" s="55"/>
      <c r="X316" s="55"/>
      <c r="Y316" s="54" t="s">
        <v>67</v>
      </c>
      <c r="Z316" s="55"/>
      <c r="AA316" s="55"/>
      <c r="AB316" s="55"/>
      <c r="AC316" s="54" t="s">
        <v>68</v>
      </c>
      <c r="AD316" s="10"/>
      <c r="AE316" s="10"/>
      <c r="AF316" s="10"/>
      <c r="AG316" s="10"/>
      <c r="AH316" s="55"/>
      <c r="AI316" s="54" t="s">
        <v>69</v>
      </c>
      <c r="AJ316" s="55"/>
      <c r="AK316" s="55"/>
      <c r="AQ316" s="88">
        <f t="shared" si="1227"/>
        <v>5.76</v>
      </c>
      <c r="AR316" s="89">
        <f t="shared" si="1228"/>
        <v>-19.420779849456199</v>
      </c>
      <c r="AS316" s="90">
        <f t="shared" si="1229"/>
        <v>-67.425916657402453</v>
      </c>
      <c r="AT316" s="119"/>
      <c r="AU316" s="119"/>
      <c r="AV316" s="120"/>
      <c r="AW316" s="71">
        <f t="shared" si="1230"/>
        <v>-2.7621151763230344E-2</v>
      </c>
    </row>
    <row r="317" spans="2:49" ht="18.600000000000001" customHeight="1" thickBot="1">
      <c r="B317" s="52"/>
      <c r="D317" s="273" t="s">
        <v>70</v>
      </c>
      <c r="E317" s="274"/>
      <c r="F317" s="275" t="s">
        <v>71</v>
      </c>
      <c r="G317" s="276"/>
      <c r="H317" s="263"/>
      <c r="I317" s="273" t="s">
        <v>72</v>
      </c>
      <c r="J317" s="274"/>
      <c r="K317" s="275" t="s">
        <v>73</v>
      </c>
      <c r="L317" s="276"/>
      <c r="M317" s="55"/>
      <c r="N317" s="269" t="s">
        <v>74</v>
      </c>
      <c r="O317" s="270"/>
      <c r="P317" s="271" t="s">
        <v>75</v>
      </c>
      <c r="Q317" s="272"/>
      <c r="R317" s="55"/>
      <c r="S317" s="273" t="s">
        <v>76</v>
      </c>
      <c r="T317" s="274"/>
      <c r="U317" s="275" t="s">
        <v>77</v>
      </c>
      <c r="V317" s="276"/>
      <c r="W317" s="10"/>
      <c r="X317" s="269" t="s">
        <v>78</v>
      </c>
      <c r="Y317" s="270"/>
      <c r="Z317" s="271" t="s">
        <v>79</v>
      </c>
      <c r="AA317" s="272"/>
      <c r="AB317" s="10"/>
      <c r="AC317" s="273" t="s">
        <v>80</v>
      </c>
      <c r="AD317" s="274"/>
      <c r="AE317" s="275" t="s">
        <v>81</v>
      </c>
      <c r="AF317" s="276"/>
      <c r="AG317" s="10"/>
      <c r="AH317" s="269" t="s">
        <v>82</v>
      </c>
      <c r="AI317" s="270"/>
      <c r="AJ317" s="271" t="s">
        <v>83</v>
      </c>
      <c r="AK317" s="272"/>
      <c r="AM317" s="57" t="s">
        <v>10</v>
      </c>
      <c r="AO317" s="109" t="s">
        <v>37</v>
      </c>
      <c r="AP317" s="18"/>
      <c r="AQ317" s="88">
        <f t="shared" si="1227"/>
        <v>5.78</v>
      </c>
      <c r="AR317" s="89">
        <f t="shared" si="1228"/>
        <v>-19.443533778236908</v>
      </c>
      <c r="AS317" s="90">
        <f t="shared" si="1229"/>
        <v>-67.505060005037436</v>
      </c>
      <c r="AT317" s="26"/>
      <c r="AU317" s="119"/>
      <c r="AV317" s="120"/>
      <c r="AW317" s="71">
        <f t="shared" si="1230"/>
        <v>-2.7410096002551967E-2</v>
      </c>
    </row>
    <row r="318" spans="2:49" ht="18.600000000000001" customHeight="1" thickTop="1" thickBot="1">
      <c r="B318" s="81">
        <v>0.92</v>
      </c>
      <c r="D318" s="59">
        <v>1</v>
      </c>
      <c r="E318" s="60">
        <v>0</v>
      </c>
      <c r="F318" s="61">
        <v>0</v>
      </c>
      <c r="G318" s="62">
        <f t="shared" ref="G318" si="1343">$E$8*$B318</f>
        <v>0.6241004</v>
      </c>
      <c r="I318" s="59">
        <v>1</v>
      </c>
      <c r="J318" s="63">
        <v>0</v>
      </c>
      <c r="K318" s="61">
        <v>0</v>
      </c>
      <c r="L318" s="62">
        <v>0</v>
      </c>
      <c r="N318" s="59">
        <f t="shared" ref="N318" si="1344">D318*I318+F318*I321-E318*J318-G318*J321</f>
        <v>0.41643664579703488</v>
      </c>
      <c r="O318" s="63">
        <f t="shared" ref="O318" si="1345">(D318*J318+E318*I318+F318*J321+G318*I321)</f>
        <v>0</v>
      </c>
      <c r="P318" s="61">
        <f t="shared" ref="P318" si="1346">D318*K318+F318*K321-E318*L318-G318*L321</f>
        <v>0</v>
      </c>
      <c r="Q318" s="62">
        <f t="shared" ref="Q318" si="1347">(D318*L318+E318*K318+F318*L321+G318*K321)</f>
        <v>0.6241004</v>
      </c>
      <c r="S318" s="59">
        <v>1</v>
      </c>
      <c r="T318" s="60">
        <v>0</v>
      </c>
      <c r="U318" s="61">
        <v>0</v>
      </c>
      <c r="V318" s="62">
        <f t="shared" ref="V318" si="1348">$T$8*$B318</f>
        <v>0.6241004</v>
      </c>
      <c r="X318" s="59">
        <f t="shared" ref="X318" si="1349">N318*S318+P318*S321-O318*T318-Q318*T321</f>
        <v>0.41643664579703488</v>
      </c>
      <c r="Y318" s="63">
        <f t="shared" ref="Y318" si="1350">(N318*T318+O318*S318+P318*T321+Q318*S321)</f>
        <v>0</v>
      </c>
      <c r="Z318" s="61">
        <f t="shared" ref="Z318" si="1351">N318*U318+P318*U321-O318*V318-Q318*V321</f>
        <v>0</v>
      </c>
      <c r="AA318" s="62">
        <f t="shared" ref="AA318" si="1352">(N318*V318+O318*U318+P318*V321+Q318*U321)</f>
        <v>0.88399867721658776</v>
      </c>
      <c r="AB318" s="10"/>
      <c r="AC318" s="64">
        <v>1</v>
      </c>
      <c r="AD318" s="65">
        <v>0</v>
      </c>
      <c r="AE318" s="23">
        <v>0</v>
      </c>
      <c r="AF318" s="66">
        <v>0</v>
      </c>
      <c r="AH318" s="59">
        <f t="shared" ref="AH318" si="1353">X318*AC318+Z318*AC321-Y318*AD318-AA318*AD321</f>
        <v>0.41643664579703488</v>
      </c>
      <c r="AI318" s="63">
        <f t="shared" ref="AI318" si="1354">(X318*AD318+Y318*AC318+Z318*AD321+AA318*AC321)</f>
        <v>0.88399867721658776</v>
      </c>
      <c r="AJ318" s="61">
        <f t="shared" ref="AJ318" si="1355">X318*AE318+Z318*AE321-Y318*AF318-AA318*AF321</f>
        <v>0</v>
      </c>
      <c r="AK318" s="62">
        <f t="shared" ref="AK318" si="1356">(X318*AF318+Y318*AE318+Z318*AF321+AA318*AE321)</f>
        <v>0.88399867721658776</v>
      </c>
      <c r="AM318" s="67">
        <f t="shared" ref="AM318" si="1357">20*LOG(((1+$AD$8)/$AD$8)/((AH318+AH321)^2+(AI318+AI321)^2)^0.5)</f>
        <v>-2.8284588558801448E-3</v>
      </c>
      <c r="AO318" s="110">
        <f t="shared" ref="AO318" si="1358">((AH318^2+AI318^2)^0.5)/((AH321^2+AI321^2)^0.5)</f>
        <v>0.95465744961611376</v>
      </c>
      <c r="AP318" s="18"/>
      <c r="AQ318" s="88">
        <f t="shared" si="1227"/>
        <v>5.8</v>
      </c>
      <c r="AR318" s="89">
        <f t="shared" si="1228"/>
        <v>-19.466266588829871</v>
      </c>
      <c r="AS318" s="90">
        <f t="shared" si="1229"/>
        <v>-67.583643930428352</v>
      </c>
      <c r="AT318" s="26"/>
      <c r="AU318" s="119"/>
      <c r="AV318" s="120"/>
      <c r="AW318" s="71">
        <f t="shared" si="1230"/>
        <v>-2.7200940187289767E-2</v>
      </c>
    </row>
    <row r="319" spans="2:49" ht="18.600000000000001" customHeight="1" thickBot="1">
      <c r="D319" s="69"/>
      <c r="G319" s="70"/>
      <c r="I319" s="69"/>
      <c r="L319" s="70"/>
      <c r="N319" s="69"/>
      <c r="Q319" s="70"/>
      <c r="S319" s="69"/>
      <c r="V319" s="70"/>
      <c r="X319" s="69"/>
      <c r="AA319" s="70"/>
      <c r="AC319" s="64"/>
      <c r="AD319" s="23"/>
      <c r="AE319" s="23"/>
      <c r="AF319" s="71"/>
      <c r="AH319" s="69"/>
      <c r="AK319" s="70"/>
      <c r="AO319" s="111"/>
      <c r="AP319" s="18"/>
      <c r="AQ319" s="88">
        <f t="shared" si="1227"/>
        <v>5.82</v>
      </c>
      <c r="AR319" s="89">
        <f t="shared" si="1228"/>
        <v>-19.488977724821495</v>
      </c>
      <c r="AS319" s="90">
        <f t="shared" si="1229"/>
        <v>-67.661674438166457</v>
      </c>
      <c r="AT319" s="26"/>
      <c r="AU319" s="119"/>
      <c r="AV319" s="120"/>
      <c r="AW319" s="71">
        <f t="shared" si="1230"/>
        <v>-2.6993668212386707E-2</v>
      </c>
    </row>
    <row r="320" spans="2:49" ht="18.600000000000001" customHeight="1" thickBot="1">
      <c r="D320" s="265" t="s">
        <v>11</v>
      </c>
      <c r="E320" s="266"/>
      <c r="F320" s="267" t="s">
        <v>84</v>
      </c>
      <c r="G320" s="268"/>
      <c r="H320" s="263"/>
      <c r="I320" s="265" t="s">
        <v>85</v>
      </c>
      <c r="J320" s="266"/>
      <c r="K320" s="267" t="s">
        <v>86</v>
      </c>
      <c r="L320" s="268"/>
      <c r="N320" s="269" t="s">
        <v>12</v>
      </c>
      <c r="O320" s="270"/>
      <c r="P320" s="271" t="s">
        <v>13</v>
      </c>
      <c r="Q320" s="272"/>
      <c r="S320" s="265" t="s">
        <v>87</v>
      </c>
      <c r="T320" s="266"/>
      <c r="U320" s="267" t="s">
        <v>88</v>
      </c>
      <c r="V320" s="268"/>
      <c r="W320" s="10"/>
      <c r="X320" s="269" t="s">
        <v>89</v>
      </c>
      <c r="Y320" s="270"/>
      <c r="Z320" s="271" t="s">
        <v>90</v>
      </c>
      <c r="AA320" s="272"/>
      <c r="AB320" s="10"/>
      <c r="AC320" s="265" t="s">
        <v>14</v>
      </c>
      <c r="AD320" s="266"/>
      <c r="AE320" s="267" t="s">
        <v>15</v>
      </c>
      <c r="AF320" s="268"/>
      <c r="AG320" s="10"/>
      <c r="AH320" s="269" t="s">
        <v>91</v>
      </c>
      <c r="AI320" s="270"/>
      <c r="AJ320" s="271" t="s">
        <v>92</v>
      </c>
      <c r="AK320" s="272"/>
      <c r="AM320" s="76" t="s">
        <v>16</v>
      </c>
      <c r="AO320" s="112" t="s">
        <v>38</v>
      </c>
      <c r="AP320" s="18"/>
      <c r="AQ320" s="88">
        <f t="shared" si="1227"/>
        <v>5.84</v>
      </c>
      <c r="AR320" s="89">
        <f t="shared" si="1228"/>
        <v>-19.511666647376657</v>
      </c>
      <c r="AS320" s="90">
        <f t="shared" si="1229"/>
        <v>-67.739157445486015</v>
      </c>
      <c r="AT320" s="26"/>
      <c r="AU320" s="119"/>
      <c r="AV320" s="120"/>
      <c r="AW320" s="71">
        <f t="shared" si="1230"/>
        <v>-2.6788263986029896E-2</v>
      </c>
    </row>
    <row r="321" spans="2:49" ht="18.600000000000001" customHeight="1" thickTop="1" thickBot="1">
      <c r="D321" s="59">
        <v>0</v>
      </c>
      <c r="E321" s="63">
        <v>0</v>
      </c>
      <c r="F321" s="61">
        <v>1</v>
      </c>
      <c r="G321" s="62">
        <v>0</v>
      </c>
      <c r="I321" s="59">
        <v>0</v>
      </c>
      <c r="J321" s="63">
        <f t="shared" ref="J321" si="1359">IF(0=(1-$J$8*$K$8*$B318^2),10^14,$B318*$K$8/(1-$J$8*$K$8*$B318^2))</f>
        <v>0.93504723631480635</v>
      </c>
      <c r="K321" s="61">
        <v>1</v>
      </c>
      <c r="L321" s="62">
        <v>0</v>
      </c>
      <c r="N321" s="59">
        <f t="shared" ref="N321" si="1360">D321*I318+F321*I321-E321*J318-G321*J321</f>
        <v>0</v>
      </c>
      <c r="O321" s="63">
        <f t="shared" ref="O321" si="1361">(D321*J318+E321*I318+F321*J321+G321*I321)</f>
        <v>0.93504723631480635</v>
      </c>
      <c r="P321" s="61">
        <f t="shared" ref="P321" si="1362">D321*K318+F321*K321-E321*L318-G321*L321</f>
        <v>1</v>
      </c>
      <c r="Q321" s="62">
        <f t="shared" ref="Q321" si="1363">(D321*L318+E321*K318+F321*L321+G321*K321)</f>
        <v>0</v>
      </c>
      <c r="S321" s="59">
        <v>0</v>
      </c>
      <c r="T321" s="63">
        <v>0</v>
      </c>
      <c r="U321" s="61">
        <v>1</v>
      </c>
      <c r="V321" s="62">
        <v>0</v>
      </c>
      <c r="X321" s="59">
        <f t="shared" ref="X321" si="1364">N321*S318+P321*S321-O321*T318-Q321*T321</f>
        <v>0</v>
      </c>
      <c r="Y321" s="63">
        <f t="shared" ref="Y321" si="1365">(N321*T318+O321*S318+P321*T321+Q321*S321)</f>
        <v>0.93504723631480635</v>
      </c>
      <c r="Z321" s="61">
        <f t="shared" ref="Z321" si="1366">N321*U318+P321*U321-O321*V318-Q321*V321</f>
        <v>0.41643664579703488</v>
      </c>
      <c r="AA321" s="62">
        <f t="shared" ref="AA321" si="1367">(N321*V318+O321*U318+P321*V321+Q321*U321)</f>
        <v>0</v>
      </c>
      <c r="AB321" s="10"/>
      <c r="AC321" s="46">
        <f t="shared" ref="AC321" si="1368">1/$AD$8</f>
        <v>1</v>
      </c>
      <c r="AD321" s="77">
        <v>0</v>
      </c>
      <c r="AE321" s="78">
        <v>1</v>
      </c>
      <c r="AF321" s="79">
        <v>0</v>
      </c>
      <c r="AH321" s="59">
        <f t="shared" ref="AH321" si="1369">X321*AC318+Z321*AC321-Y321*AD318-AA321*AD321</f>
        <v>0.41643664579703488</v>
      </c>
      <c r="AI321" s="63">
        <f t="shared" ref="AI321" si="1370">(X321*AD318+Y321*AC318+Z321*AD321+AA321*AC321)</f>
        <v>0.93504723631480635</v>
      </c>
      <c r="AJ321" s="61">
        <f t="shared" ref="AJ321" si="1371">X321*AE318+Z321*AE321-Y321*AF318-AA321*AF321</f>
        <v>0.41643664579703488</v>
      </c>
      <c r="AK321" s="62">
        <f t="shared" ref="AK321" si="1372">(X321*AF318+Y321*AE318+Z321*AF321+AA321*AE321)</f>
        <v>0</v>
      </c>
      <c r="AM321" s="80">
        <f t="shared" ref="AM321" si="1373">(180/PI())*ATAN(-1*(AI318+AI321)/(AH318+AH321))</f>
        <v>-65.398722807883757</v>
      </c>
      <c r="AO321" s="113">
        <f t="shared" ref="AO321" si="1374">20*LOG(((1-(10^(AM318/20)^2)*(1-((1-AO318)/(1+AO318))^2))^0.5))</f>
        <v>-29.248825342303579</v>
      </c>
      <c r="AP321" s="18"/>
      <c r="AQ321" s="88">
        <f t="shared" si="1227"/>
        <v>5.86</v>
      </c>
      <c r="AR321" s="89">
        <f t="shared" si="1228"/>
        <v>-19.53433283474029</v>
      </c>
      <c r="AS321" s="90">
        <f t="shared" si="1229"/>
        <v>-67.816098783884613</v>
      </c>
      <c r="AT321" s="26"/>
      <c r="AU321" s="119"/>
      <c r="AV321" s="120"/>
      <c r="AW321" s="71">
        <f t="shared" si="1230"/>
        <v>-2.658471143628393E-2</v>
      </c>
    </row>
    <row r="322" spans="2:49" ht="18.600000000000001" customHeight="1">
      <c r="AQ322" s="88">
        <f t="shared" si="1227"/>
        <v>5.88</v>
      </c>
      <c r="AR322" s="89">
        <f t="shared" si="1228"/>
        <v>-19.556975781754339</v>
      </c>
      <c r="AS322" s="90">
        <f t="shared" si="1229"/>
        <v>-67.892504200706483</v>
      </c>
      <c r="AT322" s="119"/>
      <c r="AU322" s="119"/>
      <c r="AV322" s="120"/>
      <c r="AW322" s="71">
        <f t="shared" si="1230"/>
        <v>-2.6382994517370546E-2</v>
      </c>
    </row>
    <row r="323" spans="2:49" ht="18.600000000000001" customHeight="1" thickBot="1">
      <c r="D323" s="10" t="s">
        <v>63</v>
      </c>
      <c r="E323" s="10"/>
      <c r="F323" s="10"/>
      <c r="G323" s="10"/>
      <c r="H323" s="10"/>
      <c r="I323" s="10" t="s">
        <v>64</v>
      </c>
      <c r="J323" s="10"/>
      <c r="K323" s="10"/>
      <c r="L323" s="10"/>
      <c r="M323" s="55"/>
      <c r="N323" s="55"/>
      <c r="O323" s="54" t="s">
        <v>65</v>
      </c>
      <c r="P323" s="55"/>
      <c r="Q323" s="55"/>
      <c r="R323" s="55"/>
      <c r="S323" s="10"/>
      <c r="T323" s="10" t="s">
        <v>66</v>
      </c>
      <c r="U323" s="55"/>
      <c r="V323" s="55"/>
      <c r="W323" s="55"/>
      <c r="X323" s="55"/>
      <c r="Y323" s="54" t="s">
        <v>67</v>
      </c>
      <c r="Z323" s="55"/>
      <c r="AA323" s="55"/>
      <c r="AB323" s="55"/>
      <c r="AC323" s="54" t="s">
        <v>68</v>
      </c>
      <c r="AD323" s="10"/>
      <c r="AE323" s="10"/>
      <c r="AF323" s="10"/>
      <c r="AG323" s="10"/>
      <c r="AH323" s="55"/>
      <c r="AI323" s="54" t="s">
        <v>69</v>
      </c>
      <c r="AJ323" s="55"/>
      <c r="AK323" s="55"/>
      <c r="AQ323" s="88">
        <f t="shared" si="1227"/>
        <v>5.9</v>
      </c>
      <c r="AR323" s="89">
        <f t="shared" si="1228"/>
        <v>-19.579594999389592</v>
      </c>
      <c r="AS323" s="90">
        <f t="shared" si="1229"/>
        <v>-67.968379360689994</v>
      </c>
      <c r="AT323" s="119"/>
      <c r="AU323" s="119"/>
      <c r="AV323" s="120"/>
      <c r="AW323" s="71">
        <f t="shared" si="1230"/>
        <v>-2.6183097215621877E-2</v>
      </c>
    </row>
    <row r="324" spans="2:49" ht="18.600000000000001" customHeight="1" thickBot="1">
      <c r="B324" s="52"/>
      <c r="D324" s="273" t="s">
        <v>70</v>
      </c>
      <c r="E324" s="274"/>
      <c r="F324" s="275" t="s">
        <v>71</v>
      </c>
      <c r="G324" s="276"/>
      <c r="H324" s="263"/>
      <c r="I324" s="273" t="s">
        <v>72</v>
      </c>
      <c r="J324" s="274"/>
      <c r="K324" s="275" t="s">
        <v>73</v>
      </c>
      <c r="L324" s="276"/>
      <c r="M324" s="55"/>
      <c r="N324" s="269" t="s">
        <v>74</v>
      </c>
      <c r="O324" s="270"/>
      <c r="P324" s="271" t="s">
        <v>75</v>
      </c>
      <c r="Q324" s="272"/>
      <c r="R324" s="55"/>
      <c r="S324" s="273" t="s">
        <v>76</v>
      </c>
      <c r="T324" s="274"/>
      <c r="U324" s="275" t="s">
        <v>77</v>
      </c>
      <c r="V324" s="276"/>
      <c r="W324" s="10"/>
      <c r="X324" s="269" t="s">
        <v>78</v>
      </c>
      <c r="Y324" s="270"/>
      <c r="Z324" s="271" t="s">
        <v>79</v>
      </c>
      <c r="AA324" s="272"/>
      <c r="AB324" s="10"/>
      <c r="AC324" s="273" t="s">
        <v>80</v>
      </c>
      <c r="AD324" s="274"/>
      <c r="AE324" s="275" t="s">
        <v>81</v>
      </c>
      <c r="AF324" s="276"/>
      <c r="AG324" s="10"/>
      <c r="AH324" s="269" t="s">
        <v>82</v>
      </c>
      <c r="AI324" s="270"/>
      <c r="AJ324" s="271" t="s">
        <v>83</v>
      </c>
      <c r="AK324" s="272"/>
      <c r="AM324" s="57" t="s">
        <v>10</v>
      </c>
      <c r="AO324" s="109" t="s">
        <v>37</v>
      </c>
      <c r="AP324" s="18"/>
      <c r="AQ324" s="88">
        <f t="shared" si="1227"/>
        <v>5.92</v>
      </c>
      <c r="AR324" s="89">
        <f t="shared" si="1228"/>
        <v>-19.602190014291882</v>
      </c>
      <c r="AS324" s="90">
        <f t="shared" si="1229"/>
        <v>-68.043729847480407</v>
      </c>
      <c r="AT324" s="26"/>
      <c r="AU324" s="119"/>
      <c r="AV324" s="120"/>
      <c r="AW324" s="71">
        <f t="shared" si="1230"/>
        <v>-2.5985003555104334E-2</v>
      </c>
    </row>
    <row r="325" spans="2:49" ht="18.600000000000001" customHeight="1" thickTop="1" thickBot="1">
      <c r="B325" s="81">
        <v>0.94</v>
      </c>
      <c r="D325" s="59">
        <v>1</v>
      </c>
      <c r="E325" s="60">
        <v>0</v>
      </c>
      <c r="F325" s="61">
        <v>0</v>
      </c>
      <c r="G325" s="62">
        <f t="shared" ref="G325" si="1375">$E$8*$B325</f>
        <v>0.63766780000000001</v>
      </c>
      <c r="I325" s="59">
        <v>1</v>
      </c>
      <c r="J325" s="63">
        <v>0</v>
      </c>
      <c r="K325" s="61">
        <v>0</v>
      </c>
      <c r="L325" s="62">
        <v>0</v>
      </c>
      <c r="N325" s="59">
        <f t="shared" ref="N325" si="1376">D325*I325+F325*I328-E325*J325-G325*J328</f>
        <v>0.38382070822215919</v>
      </c>
      <c r="O325" s="63">
        <f t="shared" ref="O325" si="1377">(D325*J325+E325*I325+F325*J328+G325*I328)</f>
        <v>0</v>
      </c>
      <c r="P325" s="61">
        <f t="shared" ref="P325" si="1378">D325*K325+F325*K328-E325*L325-G325*L328</f>
        <v>0</v>
      </c>
      <c r="Q325" s="62">
        <f t="shared" ref="Q325" si="1379">(D325*L325+E325*K325+F325*L328+G325*K328)</f>
        <v>0.63766780000000001</v>
      </c>
      <c r="S325" s="59">
        <v>1</v>
      </c>
      <c r="T325" s="60">
        <v>0</v>
      </c>
      <c r="U325" s="61">
        <v>0</v>
      </c>
      <c r="V325" s="62">
        <f t="shared" ref="V325" si="1380">$T$8*$B325</f>
        <v>0.63766780000000001</v>
      </c>
      <c r="X325" s="59">
        <f t="shared" ref="X325" si="1381">N325*S325+P325*S328-O325*T325-Q325*T328</f>
        <v>0.38382070822215919</v>
      </c>
      <c r="Y325" s="63">
        <f t="shared" ref="Y325" si="1382">(N325*T325+O325*S325+P325*T328+Q325*S328)</f>
        <v>0</v>
      </c>
      <c r="Z325" s="61">
        <f t="shared" ref="Z325" si="1383">N325*U325+P325*U328-O325*V325-Q325*V328</f>
        <v>0</v>
      </c>
      <c r="AA325" s="62">
        <f t="shared" ref="AA325" si="1384">(N325*V325+O325*U325+P325*V328+Q325*U328)</f>
        <v>0.88241790660646613</v>
      </c>
      <c r="AB325" s="10"/>
      <c r="AC325" s="64">
        <v>1</v>
      </c>
      <c r="AD325" s="65">
        <v>0</v>
      </c>
      <c r="AE325" s="23">
        <v>0</v>
      </c>
      <c r="AF325" s="66">
        <v>0</v>
      </c>
      <c r="AH325" s="59">
        <f t="shared" ref="AH325" si="1385">X325*AC325+Z325*AC328-Y325*AD325-AA325*AD328</f>
        <v>0.38382070822215919</v>
      </c>
      <c r="AI325" s="63">
        <f t="shared" ref="AI325" si="1386">(X325*AD325+Y325*AC325+Z325*AD328+AA325*AC328)</f>
        <v>0.88241790660646613</v>
      </c>
      <c r="AJ325" s="61">
        <f t="shared" ref="AJ325" si="1387">X325*AE325+Z325*AE328-Y325*AF325-AA325*AF328</f>
        <v>0</v>
      </c>
      <c r="AK325" s="62">
        <f t="shared" ref="AK325" si="1388">(X325*AF325+Y325*AE325+Z325*AF328+AA325*AE328)</f>
        <v>0.88241790660646613</v>
      </c>
      <c r="AM325" s="67">
        <f t="shared" ref="AM325" si="1389">20*LOG(((1+$AD$8)/$AD$8)/((AH325+AH328)^2+(AI325+AI328)^2)^0.5)</f>
        <v>-7.6330075943545871E-3</v>
      </c>
      <c r="AO325" s="110">
        <f t="shared" ref="AO325" si="1390">((AH325^2+AI325^2)^0.5)/((AH328^2+AI328^2)^0.5)</f>
        <v>0.92550013694123645</v>
      </c>
      <c r="AP325" s="18"/>
      <c r="AQ325" s="88">
        <f t="shared" si="1227"/>
        <v>5.94</v>
      </c>
      <c r="AR325" s="89">
        <f t="shared" si="1228"/>
        <v>-19.624760368342077</v>
      </c>
      <c r="AS325" s="90">
        <f t="shared" si="1229"/>
        <v>-68.118561165108488</v>
      </c>
      <c r="AT325" s="26"/>
      <c r="AU325" s="119"/>
      <c r="AV325" s="120"/>
      <c r="AW325" s="71">
        <f t="shared" si="1230"/>
        <v>-2.5788697602944274E-2</v>
      </c>
    </row>
    <row r="326" spans="2:49" ht="18.600000000000001" customHeight="1" thickBot="1">
      <c r="D326" s="69"/>
      <c r="G326" s="70"/>
      <c r="I326" s="69"/>
      <c r="L326" s="70"/>
      <c r="N326" s="69"/>
      <c r="Q326" s="70"/>
      <c r="S326" s="69"/>
      <c r="V326" s="70"/>
      <c r="X326" s="69"/>
      <c r="AA326" s="70"/>
      <c r="AC326" s="64"/>
      <c r="AD326" s="23"/>
      <c r="AE326" s="23"/>
      <c r="AF326" s="71"/>
      <c r="AH326" s="69"/>
      <c r="AK326" s="70"/>
      <c r="AO326" s="111"/>
      <c r="AP326" s="18"/>
      <c r="AQ326" s="88">
        <f t="shared" si="1227"/>
        <v>5.96</v>
      </c>
      <c r="AR326" s="89">
        <f t="shared" si="1228"/>
        <v>-19.647305618229577</v>
      </c>
      <c r="AS326" s="90">
        <f t="shared" si="1229"/>
        <v>-68.192878739436281</v>
      </c>
      <c r="AT326" s="26"/>
      <c r="AU326" s="119"/>
      <c r="AV326" s="120"/>
      <c r="AW326" s="71">
        <f t="shared" si="1230"/>
        <v>-2.559416347435834E-2</v>
      </c>
    </row>
    <row r="327" spans="2:49" ht="18.600000000000001" customHeight="1" thickBot="1">
      <c r="D327" s="265" t="s">
        <v>11</v>
      </c>
      <c r="E327" s="266"/>
      <c r="F327" s="267" t="s">
        <v>84</v>
      </c>
      <c r="G327" s="268"/>
      <c r="H327" s="263"/>
      <c r="I327" s="265" t="s">
        <v>85</v>
      </c>
      <c r="J327" s="266"/>
      <c r="K327" s="267" t="s">
        <v>86</v>
      </c>
      <c r="L327" s="268"/>
      <c r="N327" s="269" t="s">
        <v>12</v>
      </c>
      <c r="O327" s="270"/>
      <c r="P327" s="271" t="s">
        <v>13</v>
      </c>
      <c r="Q327" s="272"/>
      <c r="S327" s="265" t="s">
        <v>87</v>
      </c>
      <c r="T327" s="266"/>
      <c r="U327" s="267" t="s">
        <v>88</v>
      </c>
      <c r="V327" s="268"/>
      <c r="W327" s="10"/>
      <c r="X327" s="269" t="s">
        <v>89</v>
      </c>
      <c r="Y327" s="270"/>
      <c r="Z327" s="271" t="s">
        <v>90</v>
      </c>
      <c r="AA327" s="272"/>
      <c r="AB327" s="10"/>
      <c r="AC327" s="265" t="s">
        <v>14</v>
      </c>
      <c r="AD327" s="266"/>
      <c r="AE327" s="267" t="s">
        <v>15</v>
      </c>
      <c r="AF327" s="268"/>
      <c r="AG327" s="10"/>
      <c r="AH327" s="269" t="s">
        <v>91</v>
      </c>
      <c r="AI327" s="270"/>
      <c r="AJ327" s="271" t="s">
        <v>92</v>
      </c>
      <c r="AK327" s="272"/>
      <c r="AM327" s="76" t="s">
        <v>16</v>
      </c>
      <c r="AO327" s="112" t="s">
        <v>38</v>
      </c>
      <c r="AP327" s="18"/>
      <c r="AQ327" s="88">
        <f t="shared" si="1227"/>
        <v>5.98</v>
      </c>
      <c r="AR327" s="89">
        <f t="shared" si="1228"/>
        <v>-19.669825335038624</v>
      </c>
      <c r="AS327" s="90">
        <f t="shared" si="1229"/>
        <v>-68.266687919570572</v>
      </c>
      <c r="AT327" s="26"/>
      <c r="AU327" s="119"/>
      <c r="AV327" s="120"/>
      <c r="AW327" s="71">
        <f t="shared" si="1230"/>
        <v>-2.5401385337405998E-2</v>
      </c>
    </row>
    <row r="328" spans="2:49" ht="18.600000000000001" customHeight="1" thickTop="1" thickBot="1">
      <c r="D328" s="59">
        <v>0</v>
      </c>
      <c r="E328" s="63">
        <v>0</v>
      </c>
      <c r="F328" s="61">
        <v>1</v>
      </c>
      <c r="G328" s="62">
        <v>0</v>
      </c>
      <c r="I328" s="59">
        <v>0</v>
      </c>
      <c r="J328" s="63">
        <f t="shared" ref="J328" si="1391">IF(0=(1-$J$8*$K$8*$B325^2),10^14,$B325*$K$8/(1-$J$8*$K$8*$B325^2))</f>
        <v>0.96630140612061766</v>
      </c>
      <c r="K328" s="61">
        <v>1</v>
      </c>
      <c r="L328" s="62">
        <v>0</v>
      </c>
      <c r="N328" s="59">
        <f t="shared" ref="N328" si="1392">D328*I325+F328*I328-E328*J325-G328*J328</f>
        <v>0</v>
      </c>
      <c r="O328" s="63">
        <f t="shared" ref="O328" si="1393">(D328*J325+E328*I325+F328*J328+G328*I328)</f>
        <v>0.96630140612061766</v>
      </c>
      <c r="P328" s="61">
        <f t="shared" ref="P328" si="1394">D328*K325+F328*K328-E328*L325-G328*L328</f>
        <v>1</v>
      </c>
      <c r="Q328" s="62">
        <f t="shared" ref="Q328" si="1395">(D328*L325+E328*K325+F328*L328+G328*K328)</f>
        <v>0</v>
      </c>
      <c r="S328" s="59">
        <v>0</v>
      </c>
      <c r="T328" s="63">
        <v>0</v>
      </c>
      <c r="U328" s="61">
        <v>1</v>
      </c>
      <c r="V328" s="62">
        <v>0</v>
      </c>
      <c r="X328" s="59">
        <f t="shared" ref="X328" si="1396">N328*S325+P328*S328-O328*T325-Q328*T328</f>
        <v>0</v>
      </c>
      <c r="Y328" s="63">
        <f t="shared" ref="Y328" si="1397">(N328*T325+O328*S325+P328*T328+Q328*S328)</f>
        <v>0.96630140612061766</v>
      </c>
      <c r="Z328" s="61">
        <f t="shared" ref="Z328" si="1398">N328*U325+P328*U328-O328*V325-Q328*V328</f>
        <v>0.38382070822215919</v>
      </c>
      <c r="AA328" s="62">
        <f t="shared" ref="AA328" si="1399">(N328*V325+O328*U325+P328*V328+Q328*U328)</f>
        <v>0</v>
      </c>
      <c r="AB328" s="10"/>
      <c r="AC328" s="46">
        <f t="shared" ref="AC328" si="1400">1/$AD$8</f>
        <v>1</v>
      </c>
      <c r="AD328" s="77">
        <v>0</v>
      </c>
      <c r="AE328" s="78">
        <v>1</v>
      </c>
      <c r="AF328" s="79">
        <v>0</v>
      </c>
      <c r="AH328" s="59">
        <f t="shared" ref="AH328" si="1401">X328*AC325+Z328*AC328-Y328*AD325-AA328*AD328</f>
        <v>0.38382070822215919</v>
      </c>
      <c r="AI328" s="63">
        <f t="shared" ref="AI328" si="1402">(X328*AD325+Y328*AC325+Z328*AD328+AA328*AC328)</f>
        <v>0.96630140612061766</v>
      </c>
      <c r="AJ328" s="61">
        <f t="shared" ref="AJ328" si="1403">X328*AE325+Z328*AE328-Y328*AF325-AA328*AF328</f>
        <v>0.38382070822215919</v>
      </c>
      <c r="AK328" s="62">
        <f t="shared" ref="AK328" si="1404">(X328*AF325+Y328*AE325+Z328*AF328+AA328*AE328)</f>
        <v>0</v>
      </c>
      <c r="AM328" s="80">
        <f t="shared" ref="AM328" si="1405">(180/PI())*ATAN(-1*(AI325+AI328)/(AH325+AH328))</f>
        <v>-67.450369879666596</v>
      </c>
      <c r="AO328" s="113">
        <f t="shared" ref="AO328" si="1406">20*LOG(((1-(10^(AM325/20)^2)*(1-((1-AO325)/(1+AO325))^2))^0.5))</f>
        <v>-24.880632446756955</v>
      </c>
      <c r="AP328" s="18"/>
      <c r="AQ328" s="88">
        <f t="shared" si="1227"/>
        <v>6</v>
      </c>
      <c r="AR328" s="89">
        <f t="shared" si="1228"/>
        <v>-19.692319103847154</v>
      </c>
      <c r="AS328" s="90">
        <f t="shared" si="1229"/>
        <v>-68.339993979245207</v>
      </c>
      <c r="AT328" s="26"/>
      <c r="AU328" s="119"/>
      <c r="AV328" s="120"/>
      <c r="AW328" s="71">
        <f t="shared" si="1230"/>
        <v>-2.5210347417467187E-2</v>
      </c>
    </row>
    <row r="329" spans="2:49" ht="18.600000000000001" customHeight="1">
      <c r="AQ329" s="88">
        <f t="shared" si="1227"/>
        <v>6.02</v>
      </c>
      <c r="AR329" s="89">
        <f t="shared" si="1228"/>
        <v>-19.714786523337743</v>
      </c>
      <c r="AS329" s="90">
        <f t="shared" si="1229"/>
        <v>-68.412802118172763</v>
      </c>
      <c r="AT329" s="119"/>
      <c r="AU329" s="119"/>
      <c r="AV329" s="120"/>
      <c r="AW329" s="71">
        <f t="shared" si="1230"/>
        <v>-2.502103400148099E-2</v>
      </c>
    </row>
    <row r="330" spans="2:49" ht="18.600000000000001" customHeight="1" thickBot="1">
      <c r="D330" s="10" t="s">
        <v>63</v>
      </c>
      <c r="E330" s="10"/>
      <c r="F330" s="10"/>
      <c r="G330" s="10"/>
      <c r="H330" s="10"/>
      <c r="I330" s="10" t="s">
        <v>64</v>
      </c>
      <c r="J330" s="10"/>
      <c r="K330" s="10"/>
      <c r="L330" s="10"/>
      <c r="M330" s="55"/>
      <c r="N330" s="55"/>
      <c r="O330" s="54" t="s">
        <v>65</v>
      </c>
      <c r="P330" s="55"/>
      <c r="Q330" s="55"/>
      <c r="R330" s="55"/>
      <c r="S330" s="10"/>
      <c r="T330" s="10" t="s">
        <v>66</v>
      </c>
      <c r="U330" s="55"/>
      <c r="V330" s="55"/>
      <c r="W330" s="55"/>
      <c r="X330" s="55"/>
      <c r="Y330" s="54" t="s">
        <v>67</v>
      </c>
      <c r="Z330" s="55"/>
      <c r="AA330" s="55"/>
      <c r="AB330" s="55"/>
      <c r="AC330" s="54" t="s">
        <v>68</v>
      </c>
      <c r="AD330" s="10"/>
      <c r="AE330" s="10"/>
      <c r="AF330" s="10"/>
      <c r="AG330" s="10"/>
      <c r="AH330" s="55"/>
      <c r="AI330" s="54" t="s">
        <v>69</v>
      </c>
      <c r="AJ330" s="55"/>
      <c r="AK330" s="55"/>
      <c r="AQ330" s="88">
        <f t="shared" si="1227"/>
        <v>6.04</v>
      </c>
      <c r="AR330" s="89">
        <f t="shared" si="1228"/>
        <v>-19.737227205420169</v>
      </c>
      <c r="AS330" s="90">
        <f t="shared" si="1229"/>
        <v>-68.485117463366748</v>
      </c>
      <c r="AT330" s="119"/>
      <c r="AU330" s="119"/>
      <c r="AV330" s="120"/>
      <c r="AW330" s="71">
        <f t="shared" si="1230"/>
        <v>-2.4833429441913357E-2</v>
      </c>
    </row>
    <row r="331" spans="2:49" ht="18.600000000000001" customHeight="1" thickBot="1">
      <c r="B331" s="52"/>
      <c r="D331" s="273" t="s">
        <v>70</v>
      </c>
      <c r="E331" s="274"/>
      <c r="F331" s="275" t="s">
        <v>71</v>
      </c>
      <c r="G331" s="276"/>
      <c r="H331" s="263"/>
      <c r="I331" s="273" t="s">
        <v>72</v>
      </c>
      <c r="J331" s="274"/>
      <c r="K331" s="275" t="s">
        <v>73</v>
      </c>
      <c r="L331" s="276"/>
      <c r="M331" s="55"/>
      <c r="N331" s="269" t="s">
        <v>74</v>
      </c>
      <c r="O331" s="270"/>
      <c r="P331" s="271" t="s">
        <v>75</v>
      </c>
      <c r="Q331" s="272"/>
      <c r="R331" s="55"/>
      <c r="S331" s="273" t="s">
        <v>76</v>
      </c>
      <c r="T331" s="274"/>
      <c r="U331" s="275" t="s">
        <v>77</v>
      </c>
      <c r="V331" s="276"/>
      <c r="W331" s="10"/>
      <c r="X331" s="269" t="s">
        <v>78</v>
      </c>
      <c r="Y331" s="270"/>
      <c r="Z331" s="271" t="s">
        <v>79</v>
      </c>
      <c r="AA331" s="272"/>
      <c r="AB331" s="10"/>
      <c r="AC331" s="273" t="s">
        <v>80</v>
      </c>
      <c r="AD331" s="274"/>
      <c r="AE331" s="275" t="s">
        <v>81</v>
      </c>
      <c r="AF331" s="276"/>
      <c r="AG331" s="10"/>
      <c r="AH331" s="269" t="s">
        <v>82</v>
      </c>
      <c r="AI331" s="270"/>
      <c r="AJ331" s="271" t="s">
        <v>83</v>
      </c>
      <c r="AK331" s="272"/>
      <c r="AM331" s="57" t="s">
        <v>10</v>
      </c>
      <c r="AO331" s="109" t="s">
        <v>37</v>
      </c>
      <c r="AP331" s="18"/>
      <c r="AQ331" s="88">
        <f t="shared" si="1227"/>
        <v>6.06</v>
      </c>
      <c r="AR331" s="89">
        <f t="shared" si="1228"/>
        <v>-19.759640774865275</v>
      </c>
      <c r="AS331" s="90">
        <f t="shared" si="1229"/>
        <v>-68.556945070434693</v>
      </c>
      <c r="AT331" s="26"/>
      <c r="AU331" s="119"/>
      <c r="AV331" s="120"/>
      <c r="AW331" s="71">
        <f t="shared" si="1230"/>
        <v>-2.4647518160519837E-2</v>
      </c>
    </row>
    <row r="332" spans="2:49" ht="18.600000000000001" customHeight="1" thickTop="1" thickBot="1">
      <c r="B332" s="81">
        <v>0.96</v>
      </c>
      <c r="D332" s="59">
        <v>1</v>
      </c>
      <c r="E332" s="60">
        <v>0</v>
      </c>
      <c r="F332" s="61">
        <v>0</v>
      </c>
      <c r="G332" s="62">
        <f t="shared" ref="G332" si="1407">$E$8*$B332</f>
        <v>0.65123520000000001</v>
      </c>
      <c r="I332" s="59">
        <v>1</v>
      </c>
      <c r="J332" s="63">
        <v>0</v>
      </c>
      <c r="K332" s="61">
        <v>0</v>
      </c>
      <c r="L332" s="62">
        <v>0</v>
      </c>
      <c r="N332" s="59">
        <f t="shared" ref="N332" si="1408">D332*I332+F332*I335-E332*J332-G332*J335</f>
        <v>0.34972391936948399</v>
      </c>
      <c r="O332" s="63">
        <f t="shared" ref="O332" si="1409">(D332*J332+E332*I332+F332*J335+G332*I335)</f>
        <v>0</v>
      </c>
      <c r="P332" s="61">
        <f t="shared" ref="P332" si="1410">D332*K332+F332*K335-E332*L332-G332*L335</f>
        <v>0</v>
      </c>
      <c r="Q332" s="62">
        <f t="shared" ref="Q332" si="1411">(D332*L332+E332*K332+F332*L335+G332*K335)</f>
        <v>0.65123520000000001</v>
      </c>
      <c r="S332" s="59">
        <v>1</v>
      </c>
      <c r="T332" s="60">
        <v>0</v>
      </c>
      <c r="U332" s="61">
        <v>0</v>
      </c>
      <c r="V332" s="62">
        <f t="shared" ref="V332" si="1412">$T$8*$B332</f>
        <v>0.65123520000000001</v>
      </c>
      <c r="X332" s="59">
        <f t="shared" ref="X332" si="1413">N332*S332+P332*S335-O332*T332-Q332*T335</f>
        <v>0.34972391936948399</v>
      </c>
      <c r="Y332" s="63">
        <f t="shared" ref="Y332" si="1414">(N332*T332+O332*S332+P332*T335+Q332*S335)</f>
        <v>0</v>
      </c>
      <c r="Z332" s="61">
        <f t="shared" ref="Z332" si="1415">N332*U332+P332*U335-O332*V332-Q332*V335</f>
        <v>0</v>
      </c>
      <c r="AA332" s="62">
        <f t="shared" ref="AA332" si="1416">(N332*V332+O332*U332+P332*V335+Q332*U335)</f>
        <v>0.87898772657536983</v>
      </c>
      <c r="AB332" s="10"/>
      <c r="AC332" s="64">
        <v>1</v>
      </c>
      <c r="AD332" s="65">
        <v>0</v>
      </c>
      <c r="AE332" s="23">
        <v>0</v>
      </c>
      <c r="AF332" s="66">
        <v>0</v>
      </c>
      <c r="AH332" s="59">
        <f t="shared" ref="AH332" si="1417">X332*AC332+Z332*AC335-Y332*AD332-AA332*AD335</f>
        <v>0.34972391936948399</v>
      </c>
      <c r="AI332" s="63">
        <f t="shared" ref="AI332" si="1418">(X332*AD332+Y332*AC332+Z332*AD335+AA332*AC335)</f>
        <v>0.87898772657536983</v>
      </c>
      <c r="AJ332" s="61">
        <f t="shared" ref="AJ332" si="1419">X332*AE332+Z332*AE335-Y332*AF332-AA332*AF335</f>
        <v>0</v>
      </c>
      <c r="AK332" s="62">
        <f t="shared" ref="AK332" si="1420">(X332*AF332+Y332*AE332+Z332*AF335+AA332*AE335)</f>
        <v>0.87898772657536983</v>
      </c>
      <c r="AM332" s="67">
        <f t="shared" ref="AM332" si="1421">20*LOG(((1+$AD$8)/$AD$8)/((AH332+AH335)^2+(AI332+AI335)^2)^0.5)</f>
        <v>-1.5487190074218733E-2</v>
      </c>
      <c r="AO332" s="110">
        <f t="shared" ref="AO332" si="1422">((AH332^2+AI332^2)^0.5)/((AH335^2+AI335^2)^0.5)</f>
        <v>0.89414522352057813</v>
      </c>
      <c r="AP332" s="18"/>
      <c r="AQ332" s="88">
        <f t="shared" si="1227"/>
        <v>6.08</v>
      </c>
      <c r="AR332" s="89">
        <f t="shared" si="1228"/>
        <v>-19.782026868949728</v>
      </c>
      <c r="AS332" s="90">
        <f t="shared" si="1229"/>
        <v>-68.628289924843273</v>
      </c>
      <c r="AT332" s="26"/>
      <c r="AU332" s="119"/>
      <c r="AV332" s="120"/>
      <c r="AW332" s="71">
        <f t="shared" si="1230"/>
        <v>-2.4463284651863579E-2</v>
      </c>
    </row>
    <row r="333" spans="2:49" ht="18.600000000000001" customHeight="1" thickBot="1">
      <c r="D333" s="69"/>
      <c r="G333" s="70"/>
      <c r="I333" s="69"/>
      <c r="L333" s="70"/>
      <c r="N333" s="69"/>
      <c r="Q333" s="70"/>
      <c r="S333" s="69"/>
      <c r="V333" s="70"/>
      <c r="X333" s="69"/>
      <c r="AA333" s="70"/>
      <c r="AC333" s="64"/>
      <c r="AD333" s="23"/>
      <c r="AE333" s="23"/>
      <c r="AF333" s="71"/>
      <c r="AH333" s="69"/>
      <c r="AK333" s="70"/>
      <c r="AO333" s="111"/>
      <c r="AP333" s="18"/>
      <c r="AQ333" s="88">
        <f t="shared" si="1227"/>
        <v>6.1</v>
      </c>
      <c r="AR333" s="89">
        <f t="shared" si="1228"/>
        <v>-19.804385137111321</v>
      </c>
      <c r="AS333" s="90">
        <f t="shared" si="1229"/>
        <v>-68.699156943155828</v>
      </c>
      <c r="AT333" s="26"/>
      <c r="AU333" s="119"/>
      <c r="AV333" s="120"/>
      <c r="AW333" s="71">
        <f t="shared" si="1230"/>
        <v>-2.4280713486625503E-2</v>
      </c>
    </row>
    <row r="334" spans="2:49" ht="18.600000000000001" customHeight="1" thickBot="1">
      <c r="D334" s="265" t="s">
        <v>11</v>
      </c>
      <c r="E334" s="266"/>
      <c r="F334" s="267" t="s">
        <v>84</v>
      </c>
      <c r="G334" s="268"/>
      <c r="H334" s="263"/>
      <c r="I334" s="265" t="s">
        <v>85</v>
      </c>
      <c r="J334" s="266"/>
      <c r="K334" s="267" t="s">
        <v>86</v>
      </c>
      <c r="L334" s="268"/>
      <c r="N334" s="269" t="s">
        <v>12</v>
      </c>
      <c r="O334" s="270"/>
      <c r="P334" s="271" t="s">
        <v>13</v>
      </c>
      <c r="Q334" s="272"/>
      <c r="S334" s="265" t="s">
        <v>87</v>
      </c>
      <c r="T334" s="266"/>
      <c r="U334" s="267" t="s">
        <v>88</v>
      </c>
      <c r="V334" s="268"/>
      <c r="W334" s="10"/>
      <c r="X334" s="269" t="s">
        <v>89</v>
      </c>
      <c r="Y334" s="270"/>
      <c r="Z334" s="271" t="s">
        <v>90</v>
      </c>
      <c r="AA334" s="272"/>
      <c r="AB334" s="10"/>
      <c r="AC334" s="265" t="s">
        <v>14</v>
      </c>
      <c r="AD334" s="266"/>
      <c r="AE334" s="267" t="s">
        <v>15</v>
      </c>
      <c r="AF334" s="268"/>
      <c r="AG334" s="10"/>
      <c r="AH334" s="269" t="s">
        <v>91</v>
      </c>
      <c r="AI334" s="270"/>
      <c r="AJ334" s="271" t="s">
        <v>92</v>
      </c>
      <c r="AK334" s="272"/>
      <c r="AM334" s="76" t="s">
        <v>16</v>
      </c>
      <c r="AO334" s="112" t="s">
        <v>38</v>
      </c>
      <c r="AP334" s="18"/>
      <c r="AQ334" s="88">
        <f t="shared" si="1227"/>
        <v>6.12</v>
      </c>
      <c r="AR334" s="89">
        <f t="shared" si="1228"/>
        <v>-19.82671524061443</v>
      </c>
      <c r="AS334" s="90">
        <f t="shared" si="1229"/>
        <v>-68.769550974243401</v>
      </c>
      <c r="AT334" s="26"/>
      <c r="AU334" s="119"/>
      <c r="AV334" s="120"/>
      <c r="AW334" s="71">
        <f t="shared" si="1230"/>
        <v>-2.4099789314713328E-2</v>
      </c>
    </row>
    <row r="335" spans="2:49" ht="18.600000000000001" customHeight="1" thickTop="1" thickBot="1">
      <c r="D335" s="59">
        <v>0</v>
      </c>
      <c r="E335" s="63">
        <v>0</v>
      </c>
      <c r="F335" s="61">
        <v>1</v>
      </c>
      <c r="G335" s="62">
        <v>0</v>
      </c>
      <c r="I335" s="59">
        <v>0</v>
      </c>
      <c r="J335" s="63">
        <f t="shared" ref="J335" si="1423">IF(0=(1-$J$8*$K$8*$B332^2),10^14,$B332*$K$8/(1-$J$8*$K$8*$B332^2))</f>
        <v>0.99852723045455161</v>
      </c>
      <c r="K335" s="61">
        <v>1</v>
      </c>
      <c r="L335" s="62">
        <v>0</v>
      </c>
      <c r="N335" s="59">
        <f t="shared" ref="N335" si="1424">D335*I332+F335*I335-E335*J332-G335*J335</f>
        <v>0</v>
      </c>
      <c r="O335" s="63">
        <f t="shared" ref="O335" si="1425">(D335*J332+E335*I332+F335*J335+G335*I335)</f>
        <v>0.99852723045455161</v>
      </c>
      <c r="P335" s="61">
        <f t="shared" ref="P335" si="1426">D335*K332+F335*K335-E335*L332-G335*L335</f>
        <v>1</v>
      </c>
      <c r="Q335" s="62">
        <f t="shared" ref="Q335" si="1427">(D335*L332+E335*K332+F335*L335+G335*K335)</f>
        <v>0</v>
      </c>
      <c r="S335" s="59">
        <v>0</v>
      </c>
      <c r="T335" s="63">
        <v>0</v>
      </c>
      <c r="U335" s="61">
        <v>1</v>
      </c>
      <c r="V335" s="62">
        <v>0</v>
      </c>
      <c r="X335" s="59">
        <f t="shared" ref="X335" si="1428">N335*S332+P335*S335-O335*T332-Q335*T335</f>
        <v>0</v>
      </c>
      <c r="Y335" s="63">
        <f t="shared" ref="Y335" si="1429">(N335*T332+O335*S332+P335*T335+Q335*S335)</f>
        <v>0.99852723045455161</v>
      </c>
      <c r="Z335" s="61">
        <f t="shared" ref="Z335" si="1430">N335*U332+P335*U335-O335*V332-Q335*V335</f>
        <v>0.34972391936948399</v>
      </c>
      <c r="AA335" s="62">
        <f t="shared" ref="AA335" si="1431">(N335*V332+O335*U332+P335*V335+Q335*U335)</f>
        <v>0</v>
      </c>
      <c r="AB335" s="10"/>
      <c r="AC335" s="46">
        <f t="shared" ref="AC335" si="1432">1/$AD$8</f>
        <v>1</v>
      </c>
      <c r="AD335" s="77">
        <v>0</v>
      </c>
      <c r="AE335" s="78">
        <v>1</v>
      </c>
      <c r="AF335" s="79">
        <v>0</v>
      </c>
      <c r="AH335" s="59">
        <f t="shared" ref="AH335" si="1433">X335*AC332+Z335*AC335-Y335*AD332-AA335*AD335</f>
        <v>0.34972391936948399</v>
      </c>
      <c r="AI335" s="63">
        <f t="shared" ref="AI335" si="1434">(X335*AD332+Y335*AC332+Z335*AD335+AA335*AC335)</f>
        <v>0.99852723045455161</v>
      </c>
      <c r="AJ335" s="61">
        <f t="shared" ref="AJ335" si="1435">X335*AE332+Z335*AE335-Y335*AF332-AA335*AF335</f>
        <v>0.34972391936948399</v>
      </c>
      <c r="AK335" s="62">
        <f t="shared" ref="AK335" si="1436">(X335*AF332+Y335*AE332+Z335*AF335+AA335*AE335)</f>
        <v>0</v>
      </c>
      <c r="AM335" s="80">
        <f t="shared" ref="AM335" si="1437">(180/PI())*ATAN(-1*(AI332+AI335)/(AH332+AH335))</f>
        <v>-69.567667553270951</v>
      </c>
      <c r="AO335" s="113">
        <f t="shared" ref="AO335" si="1438">20*LOG(((1-(10^(AM332/20)^2)*(1-((1-AO332)/(1+AO332))^2))^0.5))</f>
        <v>-21.757602402315392</v>
      </c>
      <c r="AP335" s="18"/>
      <c r="AQ335" s="88">
        <f t="shared" si="1227"/>
        <v>6.14</v>
      </c>
      <c r="AR335" s="89">
        <f t="shared" si="1228"/>
        <v>-19.849016852225375</v>
      </c>
      <c r="AS335" s="90">
        <f t="shared" si="1229"/>
        <v>-68.83947680046947</v>
      </c>
      <c r="AT335" s="26"/>
      <c r="AU335" s="119"/>
      <c r="AV335" s="120"/>
      <c r="AW335" s="71">
        <f t="shared" si="1230"/>
        <v>-2.3920496868173536E-2</v>
      </c>
    </row>
    <row r="336" spans="2:49" ht="18.600000000000001" customHeight="1">
      <c r="AQ336" s="88">
        <f t="shared" si="1227"/>
        <v>6.16</v>
      </c>
      <c r="AR336" s="89">
        <f t="shared" si="1228"/>
        <v>-19.871289655897261</v>
      </c>
      <c r="AS336" s="90">
        <f t="shared" si="1229"/>
        <v>-68.908939138849618</v>
      </c>
      <c r="AT336" s="119"/>
      <c r="AU336" s="119"/>
      <c r="AV336" s="120"/>
      <c r="AW336" s="71">
        <f t="shared" si="1230"/>
        <v>-2.3742820963915778E-2</v>
      </c>
    </row>
    <row r="337" spans="2:49" ht="18.600000000000001" customHeight="1" thickBot="1">
      <c r="D337" s="10" t="s">
        <v>63</v>
      </c>
      <c r="E337" s="10"/>
      <c r="F337" s="10"/>
      <c r="G337" s="10"/>
      <c r="H337" s="10"/>
      <c r="I337" s="10" t="s">
        <v>64</v>
      </c>
      <c r="J337" s="10"/>
      <c r="K337" s="10"/>
      <c r="L337" s="10"/>
      <c r="M337" s="55"/>
      <c r="N337" s="55"/>
      <c r="O337" s="54" t="s">
        <v>65</v>
      </c>
      <c r="P337" s="55"/>
      <c r="Q337" s="55"/>
      <c r="R337" s="55"/>
      <c r="S337" s="10"/>
      <c r="T337" s="10" t="s">
        <v>66</v>
      </c>
      <c r="U337" s="55"/>
      <c r="V337" s="55"/>
      <c r="W337" s="55"/>
      <c r="X337" s="55"/>
      <c r="Y337" s="54" t="s">
        <v>67</v>
      </c>
      <c r="Z337" s="55"/>
      <c r="AA337" s="55"/>
      <c r="AB337" s="55"/>
      <c r="AC337" s="54" t="s">
        <v>68</v>
      </c>
      <c r="AD337" s="10"/>
      <c r="AE337" s="10"/>
      <c r="AF337" s="10"/>
      <c r="AG337" s="10"/>
      <c r="AH337" s="55"/>
      <c r="AI337" s="54" t="s">
        <v>69</v>
      </c>
      <c r="AJ337" s="55"/>
      <c r="AK337" s="55"/>
      <c r="AQ337" s="88">
        <f t="shared" si="1227"/>
        <v>6.18</v>
      </c>
      <c r="AR337" s="89">
        <f t="shared" si="1228"/>
        <v>-19.893533346464075</v>
      </c>
      <c r="AS337" s="90">
        <f t="shared" si="1229"/>
        <v>-68.977942642186278</v>
      </c>
      <c r="AT337" s="119"/>
      <c r="AU337" s="119"/>
      <c r="AV337" s="120"/>
      <c r="AW337" s="71">
        <f t="shared" si="1230"/>
        <v>-2.3566746506253799E-2</v>
      </c>
    </row>
    <row r="338" spans="2:49" ht="18.600000000000001" customHeight="1" thickBot="1">
      <c r="B338" s="52"/>
      <c r="D338" s="273" t="s">
        <v>70</v>
      </c>
      <c r="E338" s="274"/>
      <c r="F338" s="275" t="s">
        <v>71</v>
      </c>
      <c r="G338" s="276"/>
      <c r="H338" s="263"/>
      <c r="I338" s="273" t="s">
        <v>72</v>
      </c>
      <c r="J338" s="274"/>
      <c r="K338" s="275" t="s">
        <v>73</v>
      </c>
      <c r="L338" s="276"/>
      <c r="M338" s="55"/>
      <c r="N338" s="269" t="s">
        <v>74</v>
      </c>
      <c r="O338" s="270"/>
      <c r="P338" s="271" t="s">
        <v>75</v>
      </c>
      <c r="Q338" s="272"/>
      <c r="R338" s="55"/>
      <c r="S338" s="273" t="s">
        <v>76</v>
      </c>
      <c r="T338" s="274"/>
      <c r="U338" s="275" t="s">
        <v>77</v>
      </c>
      <c r="V338" s="276"/>
      <c r="W338" s="10"/>
      <c r="X338" s="269" t="s">
        <v>78</v>
      </c>
      <c r="Y338" s="270"/>
      <c r="Z338" s="271" t="s">
        <v>79</v>
      </c>
      <c r="AA338" s="272"/>
      <c r="AB338" s="10"/>
      <c r="AC338" s="273" t="s">
        <v>80</v>
      </c>
      <c r="AD338" s="274"/>
      <c r="AE338" s="275" t="s">
        <v>81</v>
      </c>
      <c r="AF338" s="276"/>
      <c r="AG338" s="10"/>
      <c r="AH338" s="269" t="s">
        <v>82</v>
      </c>
      <c r="AI338" s="270"/>
      <c r="AJ338" s="271" t="s">
        <v>83</v>
      </c>
      <c r="AK338" s="272"/>
      <c r="AM338" s="57" t="s">
        <v>10</v>
      </c>
      <c r="AO338" s="109" t="s">
        <v>37</v>
      </c>
      <c r="AP338" s="18"/>
      <c r="AQ338" s="88">
        <f t="shared" si="1227"/>
        <v>6.2</v>
      </c>
      <c r="AR338" s="89">
        <f t="shared" si="1228"/>
        <v>-19.91574762934367</v>
      </c>
      <c r="AS338" s="90">
        <f t="shared" si="1229"/>
        <v>-69.046491900179376</v>
      </c>
      <c r="AT338" s="26"/>
      <c r="AU338" s="119"/>
      <c r="AV338" s="120"/>
      <c r="AW338" s="71">
        <f t="shared" si="1230"/>
        <v>-2.3392258489288879E-2</v>
      </c>
    </row>
    <row r="339" spans="2:49" ht="18.600000000000001" customHeight="1" thickTop="1" thickBot="1">
      <c r="B339" s="81">
        <v>0.98</v>
      </c>
      <c r="D339" s="59">
        <v>1</v>
      </c>
      <c r="E339" s="60">
        <v>0</v>
      </c>
      <c r="F339" s="61">
        <v>0</v>
      </c>
      <c r="G339" s="62">
        <f t="shared" ref="G339" si="1439">$E$8*$B339</f>
        <v>0.66480260000000002</v>
      </c>
      <c r="I339" s="59">
        <v>1</v>
      </c>
      <c r="J339" s="63">
        <v>0</v>
      </c>
      <c r="K339" s="61">
        <v>0</v>
      </c>
      <c r="L339" s="62">
        <v>0</v>
      </c>
      <c r="N339" s="59">
        <f t="shared" ref="N339" si="1440">D339*I339+F339*I342-E339*J339-G339*J342</f>
        <v>0.31406735123030383</v>
      </c>
      <c r="O339" s="63">
        <f t="shared" ref="O339" si="1441">(D339*J339+E339*I339+F339*J342+G339*I342)</f>
        <v>0</v>
      </c>
      <c r="P339" s="61">
        <f t="shared" ref="P339" si="1442">D339*K339+F339*K342-E339*L339-G339*L342</f>
        <v>0</v>
      </c>
      <c r="Q339" s="62">
        <f t="shared" ref="Q339" si="1443">(D339*L339+E339*K339+F339*L342+G339*K342)</f>
        <v>0.66480260000000002</v>
      </c>
      <c r="S339" s="59">
        <v>1</v>
      </c>
      <c r="T339" s="60">
        <v>0</v>
      </c>
      <c r="U339" s="61">
        <v>0</v>
      </c>
      <c r="V339" s="62">
        <f t="shared" ref="V339" si="1444">$T$8*$B339</f>
        <v>0.66480260000000002</v>
      </c>
      <c r="X339" s="59">
        <f t="shared" ref="X339" si="1445">N339*S339+P339*S342-O339*T339-Q339*T342</f>
        <v>0.31406735123030383</v>
      </c>
      <c r="Y339" s="63">
        <f t="shared" ref="Y339" si="1446">(N339*T339+O339*S339+P339*T342+Q339*S342)</f>
        <v>0</v>
      </c>
      <c r="Z339" s="61">
        <f t="shared" ref="Z339" si="1447">N339*U339+P339*U342-O339*V339-Q339*V342</f>
        <v>0</v>
      </c>
      <c r="AA339" s="62">
        <f t="shared" ref="AA339" si="1448">(N339*V339+O339*U339+P339*V342+Q339*U342)</f>
        <v>0.87359539167301925</v>
      </c>
      <c r="AB339" s="10"/>
      <c r="AC339" s="64">
        <v>1</v>
      </c>
      <c r="AD339" s="65">
        <v>0</v>
      </c>
      <c r="AE339" s="23">
        <v>0</v>
      </c>
      <c r="AF339" s="66">
        <v>0</v>
      </c>
      <c r="AH339" s="59">
        <f t="shared" ref="AH339" si="1449">X339*AC339+Z339*AC342-Y339*AD339-AA339*AD342</f>
        <v>0.31406735123030383</v>
      </c>
      <c r="AI339" s="63">
        <f t="shared" ref="AI339" si="1450">(X339*AD339+Y339*AC339+Z339*AD342+AA339*AC342)</f>
        <v>0.87359539167301925</v>
      </c>
      <c r="AJ339" s="61">
        <f t="shared" ref="AJ339" si="1451">X339*AE339+Z339*AE342-Y339*AF339-AA339*AF342</f>
        <v>0</v>
      </c>
      <c r="AK339" s="62">
        <f t="shared" ref="AK339" si="1452">(X339*AF339+Y339*AE339+Z339*AF342+AA339*AE342)</f>
        <v>0.87359539167301925</v>
      </c>
      <c r="AM339" s="67">
        <f t="shared" ref="AM339" si="1453">20*LOG(((1+$AD$8)/$AD$8)/((AH339+AH342)^2+(AI339+AI342)^2)^0.5)</f>
        <v>-2.7084417505870099E-2</v>
      </c>
      <c r="AO339" s="110">
        <f t="shared" ref="AO339" si="1454">((AH339^2+AI339^2)^0.5)/((AH342^2+AI342^2)^0.5)</f>
        <v>0.8607455805164741</v>
      </c>
      <c r="AP339" s="18"/>
      <c r="AQ339" s="88">
        <f t="shared" si="1227"/>
        <v>6.22</v>
      </c>
      <c r="AR339" s="89">
        <f t="shared" si="1228"/>
        <v>-19.937932220249422</v>
      </c>
      <c r="AS339" s="90">
        <f t="shared" si="1229"/>
        <v>-69.114591440513692</v>
      </c>
      <c r="AT339" s="26"/>
      <c r="AU339" s="119"/>
      <c r="AV339" s="120"/>
      <c r="AW339" s="71">
        <f t="shared" si="1230"/>
        <v>-2.321934199911661E-2</v>
      </c>
    </row>
    <row r="340" spans="2:49" ht="18.600000000000001" customHeight="1" thickBot="1">
      <c r="D340" s="69"/>
      <c r="G340" s="70"/>
      <c r="I340" s="69"/>
      <c r="L340" s="70"/>
      <c r="N340" s="69"/>
      <c r="Q340" s="70"/>
      <c r="S340" s="69"/>
      <c r="V340" s="70"/>
      <c r="X340" s="69"/>
      <c r="AA340" s="70"/>
      <c r="AC340" s="64"/>
      <c r="AD340" s="23"/>
      <c r="AE340" s="23"/>
      <c r="AF340" s="71"/>
      <c r="AH340" s="69"/>
      <c r="AK340" s="70"/>
      <c r="AO340" s="111"/>
      <c r="AP340" s="18"/>
      <c r="AQ340" s="88">
        <f t="shared" si="1227"/>
        <v>6.24</v>
      </c>
      <c r="AR340" s="89">
        <f t="shared" si="1228"/>
        <v>-19.960086844910169</v>
      </c>
      <c r="AS340" s="90">
        <f t="shared" si="1229"/>
        <v>-69.182245729923153</v>
      </c>
      <c r="AT340" s="26"/>
      <c r="AU340" s="119"/>
      <c r="AV340" s="120"/>
      <c r="AW340" s="71">
        <f t="shared" si="1230"/>
        <v>-2.3047982215883018E-2</v>
      </c>
    </row>
    <row r="341" spans="2:49" ht="18.600000000000001" customHeight="1" thickBot="1">
      <c r="D341" s="265" t="s">
        <v>11</v>
      </c>
      <c r="E341" s="266"/>
      <c r="F341" s="267" t="s">
        <v>84</v>
      </c>
      <c r="G341" s="268"/>
      <c r="H341" s="263"/>
      <c r="I341" s="265" t="s">
        <v>85</v>
      </c>
      <c r="J341" s="266"/>
      <c r="K341" s="267" t="s">
        <v>86</v>
      </c>
      <c r="L341" s="268"/>
      <c r="N341" s="269" t="s">
        <v>12</v>
      </c>
      <c r="O341" s="270"/>
      <c r="P341" s="271" t="s">
        <v>13</v>
      </c>
      <c r="Q341" s="272"/>
      <c r="S341" s="265" t="s">
        <v>87</v>
      </c>
      <c r="T341" s="266"/>
      <c r="U341" s="267" t="s">
        <v>88</v>
      </c>
      <c r="V341" s="268"/>
      <c r="W341" s="10"/>
      <c r="X341" s="269" t="s">
        <v>89</v>
      </c>
      <c r="Y341" s="270"/>
      <c r="Z341" s="271" t="s">
        <v>90</v>
      </c>
      <c r="AA341" s="272"/>
      <c r="AB341" s="10"/>
      <c r="AC341" s="265" t="s">
        <v>14</v>
      </c>
      <c r="AD341" s="266"/>
      <c r="AE341" s="267" t="s">
        <v>15</v>
      </c>
      <c r="AF341" s="268"/>
      <c r="AG341" s="10"/>
      <c r="AH341" s="269" t="s">
        <v>91</v>
      </c>
      <c r="AI341" s="270"/>
      <c r="AJ341" s="271" t="s">
        <v>92</v>
      </c>
      <c r="AK341" s="272"/>
      <c r="AM341" s="76" t="s">
        <v>16</v>
      </c>
      <c r="AO341" s="112" t="s">
        <v>38</v>
      </c>
      <c r="AP341" s="18"/>
      <c r="AQ341" s="88">
        <f t="shared" si="1227"/>
        <v>6.26</v>
      </c>
      <c r="AR341" s="89">
        <f t="shared" si="1228"/>
        <v>-19.982211238798303</v>
      </c>
      <c r="AS341" s="90">
        <f t="shared" si="1229"/>
        <v>-69.249459175232829</v>
      </c>
      <c r="AT341" s="26"/>
      <c r="AU341" s="119"/>
      <c r="AV341" s="120"/>
      <c r="AW341" s="71">
        <f t="shared" si="1230"/>
        <v>-2.2878164415700775E-2</v>
      </c>
    </row>
    <row r="342" spans="2:49" ht="18.600000000000001" customHeight="1" thickTop="1" thickBot="1">
      <c r="D342" s="59">
        <v>0</v>
      </c>
      <c r="E342" s="63">
        <v>0</v>
      </c>
      <c r="F342" s="61">
        <v>1</v>
      </c>
      <c r="G342" s="62">
        <v>0</v>
      </c>
      <c r="I342" s="59">
        <v>0</v>
      </c>
      <c r="J342" s="63">
        <f t="shared" ref="J342" si="1455">IF(0=(1-$J$8*$K$8*$B339^2),10^14,$B339*$K$8/(1-$J$8*$K$8*$B339^2))</f>
        <v>1.0317839442410366</v>
      </c>
      <c r="K342" s="61">
        <v>1</v>
      </c>
      <c r="L342" s="62">
        <v>0</v>
      </c>
      <c r="N342" s="59">
        <f t="shared" ref="N342" si="1456">D342*I339+F342*I342-E342*J339-G342*J342</f>
        <v>0</v>
      </c>
      <c r="O342" s="63">
        <f t="shared" ref="O342" si="1457">(D342*J339+E342*I339+F342*J342+G342*I342)</f>
        <v>1.0317839442410366</v>
      </c>
      <c r="P342" s="61">
        <f t="shared" ref="P342" si="1458">D342*K339+F342*K342-E342*L339-G342*L342</f>
        <v>1</v>
      </c>
      <c r="Q342" s="62">
        <f t="shared" ref="Q342" si="1459">(D342*L339+E342*K339+F342*L342+G342*K342)</f>
        <v>0</v>
      </c>
      <c r="S342" s="59">
        <v>0</v>
      </c>
      <c r="T342" s="63">
        <v>0</v>
      </c>
      <c r="U342" s="61">
        <v>1</v>
      </c>
      <c r="V342" s="62">
        <v>0</v>
      </c>
      <c r="X342" s="59">
        <f t="shared" ref="X342" si="1460">N342*S339+P342*S342-O342*T339-Q342*T342</f>
        <v>0</v>
      </c>
      <c r="Y342" s="63">
        <f t="shared" ref="Y342" si="1461">(N342*T339+O342*S339+P342*T342+Q342*S342)</f>
        <v>1.0317839442410366</v>
      </c>
      <c r="Z342" s="61">
        <f t="shared" ref="Z342" si="1462">N342*U339+P342*U342-O342*V339-Q342*V342</f>
        <v>0.31406735123030383</v>
      </c>
      <c r="AA342" s="62">
        <f t="shared" ref="AA342" si="1463">(N342*V339+O342*U339+P342*V342+Q342*U342)</f>
        <v>0</v>
      </c>
      <c r="AB342" s="10"/>
      <c r="AC342" s="46">
        <f t="shared" ref="AC342" si="1464">1/$AD$8</f>
        <v>1</v>
      </c>
      <c r="AD342" s="77">
        <v>0</v>
      </c>
      <c r="AE342" s="78">
        <v>1</v>
      </c>
      <c r="AF342" s="79">
        <v>0</v>
      </c>
      <c r="AH342" s="59">
        <f t="shared" ref="AH342" si="1465">X342*AC339+Z342*AC342-Y342*AD339-AA342*AD342</f>
        <v>0.31406735123030383</v>
      </c>
      <c r="AI342" s="63">
        <f t="shared" ref="AI342" si="1466">(X342*AD339+Y342*AC339+Z342*AD342+AA342*AC342)</f>
        <v>1.0317839442410366</v>
      </c>
      <c r="AJ342" s="61">
        <f t="shared" ref="AJ342" si="1467">X342*AE339+Z342*AE342-Y342*AF339-AA342*AF342</f>
        <v>0.31406735123030383</v>
      </c>
      <c r="AK342" s="62">
        <f t="shared" ref="AK342" si="1468">(X342*AF339+Y342*AE339+Z342*AF342+AA342*AE342)</f>
        <v>0</v>
      </c>
      <c r="AM342" s="80">
        <f t="shared" ref="AM342" si="1469">(180/PI())*ATAN(-1*(AI339+AI342)/(AH339+AH342))</f>
        <v>-71.754479933582772</v>
      </c>
      <c r="AO342" s="113">
        <f t="shared" ref="AO342" si="1470">20*LOG(((1-(10^(AM339/20)^2)*(1-((1-AO339)/(1+AO339))^2))^0.5))</f>
        <v>-19.287473172786097</v>
      </c>
      <c r="AP342" s="18"/>
      <c r="AQ342" s="88">
        <f t="shared" si="1227"/>
        <v>6.28</v>
      </c>
      <c r="AR342" s="89">
        <f t="shared" si="1228"/>
        <v>-20.004305146865637</v>
      </c>
      <c r="AS342" s="90">
        <f t="shared" si="1229"/>
        <v>-69.316236124379216</v>
      </c>
      <c r="AT342" s="26"/>
      <c r="AU342" s="119"/>
      <c r="AV342" s="120"/>
      <c r="AW342" s="71">
        <f t="shared" si="1230"/>
        <v>-2.2709873972406158E-2</v>
      </c>
    </row>
    <row r="343" spans="2:49" ht="18.600000000000001" customHeight="1">
      <c r="AQ343" s="88">
        <f t="shared" si="1227"/>
        <v>6.3</v>
      </c>
      <c r="AR343" s="89">
        <f t="shared" si="1228"/>
        <v>-20.026368323286889</v>
      </c>
      <c r="AS343" s="90">
        <f t="shared" si="1229"/>
        <v>-69.382580867409345</v>
      </c>
      <c r="AT343" s="119"/>
      <c r="AU343" s="119"/>
      <c r="AV343" s="120"/>
      <c r="AW343" s="71">
        <f t="shared" si="1230"/>
        <v>-2.2543096359193507E-2</v>
      </c>
    </row>
    <row r="344" spans="2:49" ht="18.600000000000001" customHeight="1" thickBot="1">
      <c r="D344" s="10" t="s">
        <v>63</v>
      </c>
      <c r="E344" s="10"/>
      <c r="F344" s="10"/>
      <c r="G344" s="10"/>
      <c r="H344" s="10"/>
      <c r="I344" s="10" t="s">
        <v>64</v>
      </c>
      <c r="J344" s="10"/>
      <c r="K344" s="10"/>
      <c r="L344" s="10"/>
      <c r="M344" s="55"/>
      <c r="N344" s="55"/>
      <c r="O344" s="54" t="s">
        <v>65</v>
      </c>
      <c r="P344" s="55"/>
      <c r="Q344" s="55"/>
      <c r="R344" s="55"/>
      <c r="S344" s="10"/>
      <c r="T344" s="10" t="s">
        <v>66</v>
      </c>
      <c r="U344" s="55"/>
      <c r="V344" s="55"/>
      <c r="W344" s="55"/>
      <c r="X344" s="55"/>
      <c r="Y344" s="54" t="s">
        <v>67</v>
      </c>
      <c r="Z344" s="55"/>
      <c r="AA344" s="55"/>
      <c r="AB344" s="55"/>
      <c r="AC344" s="54" t="s">
        <v>68</v>
      </c>
      <c r="AD344" s="10"/>
      <c r="AE344" s="10"/>
      <c r="AF344" s="10"/>
      <c r="AG344" s="10"/>
      <c r="AH344" s="55"/>
      <c r="AI344" s="54" t="s">
        <v>69</v>
      </c>
      <c r="AJ344" s="55"/>
      <c r="AK344" s="55"/>
      <c r="AQ344" s="88">
        <f t="shared" si="1227"/>
        <v>6.32</v>
      </c>
      <c r="AR344" s="89">
        <f t="shared" si="1228"/>
        <v>-20.048400531210433</v>
      </c>
      <c r="AS344" s="90">
        <f t="shared" si="1229"/>
        <v>-69.448497637458971</v>
      </c>
      <c r="AT344" s="119"/>
      <c r="AU344" s="119"/>
      <c r="AV344" s="120"/>
      <c r="AW344" s="71">
        <f t="shared" si="1230"/>
        <v>-2.2377817150119474E-2</v>
      </c>
    </row>
    <row r="345" spans="2:49" ht="18.600000000000001" customHeight="1" thickBot="1">
      <c r="B345" s="52"/>
      <c r="D345" s="273" t="s">
        <v>70</v>
      </c>
      <c r="E345" s="274"/>
      <c r="F345" s="275" t="s">
        <v>71</v>
      </c>
      <c r="G345" s="276"/>
      <c r="H345" s="263"/>
      <c r="I345" s="273" t="s">
        <v>72</v>
      </c>
      <c r="J345" s="274"/>
      <c r="K345" s="275" t="s">
        <v>73</v>
      </c>
      <c r="L345" s="276"/>
      <c r="M345" s="55"/>
      <c r="N345" s="269" t="s">
        <v>74</v>
      </c>
      <c r="O345" s="270"/>
      <c r="P345" s="271" t="s">
        <v>75</v>
      </c>
      <c r="Q345" s="272"/>
      <c r="R345" s="55"/>
      <c r="S345" s="273" t="s">
        <v>76</v>
      </c>
      <c r="T345" s="274"/>
      <c r="U345" s="275" t="s">
        <v>77</v>
      </c>
      <c r="V345" s="276"/>
      <c r="W345" s="10"/>
      <c r="X345" s="269" t="s">
        <v>78</v>
      </c>
      <c r="Y345" s="270"/>
      <c r="Z345" s="271" t="s">
        <v>79</v>
      </c>
      <c r="AA345" s="272"/>
      <c r="AB345" s="10"/>
      <c r="AC345" s="273" t="s">
        <v>80</v>
      </c>
      <c r="AD345" s="274"/>
      <c r="AE345" s="275" t="s">
        <v>81</v>
      </c>
      <c r="AF345" s="276"/>
      <c r="AG345" s="10"/>
      <c r="AH345" s="269" t="s">
        <v>82</v>
      </c>
      <c r="AI345" s="270"/>
      <c r="AJ345" s="271" t="s">
        <v>83</v>
      </c>
      <c r="AK345" s="272"/>
      <c r="AM345" s="57" t="s">
        <v>10</v>
      </c>
      <c r="AO345" s="109" t="s">
        <v>37</v>
      </c>
      <c r="AP345" s="18"/>
      <c r="AQ345" s="88">
        <f t="shared" si="1227"/>
        <v>6.34</v>
      </c>
      <c r="AR345" s="89">
        <f t="shared" si="1228"/>
        <v>-20.070401542516226</v>
      </c>
      <c r="AS345" s="90">
        <f t="shared" si="1229"/>
        <v>-69.513990611710938</v>
      </c>
      <c r="AT345" s="26"/>
      <c r="AU345" s="119"/>
      <c r="AV345" s="120"/>
      <c r="AW345" s="71">
        <f t="shared" si="1230"/>
        <v>-2.2214022021479034E-2</v>
      </c>
    </row>
    <row r="346" spans="2:49" ht="18.600000000000001" customHeight="1" thickTop="1" thickBot="1">
      <c r="B346" s="81">
        <v>1</v>
      </c>
      <c r="D346" s="59">
        <v>1</v>
      </c>
      <c r="E346" s="60">
        <v>0</v>
      </c>
      <c r="F346" s="61">
        <v>0</v>
      </c>
      <c r="G346" s="62">
        <f t="shared" ref="G346" si="1471">$E$8*$B346</f>
        <v>0.67837000000000003</v>
      </c>
      <c r="I346" s="59">
        <v>1</v>
      </c>
      <c r="J346" s="63">
        <v>0</v>
      </c>
      <c r="K346" s="61">
        <v>0</v>
      </c>
      <c r="L346" s="62">
        <v>0</v>
      </c>
      <c r="N346" s="59">
        <f t="shared" ref="N346" si="1472">D346*I346+F346*I349-E346*J346-G346*J349</f>
        <v>0.2767658226573112</v>
      </c>
      <c r="O346" s="63">
        <f t="shared" ref="O346" si="1473">(D346*J346+E346*I346+F346*J349+G346*I349)</f>
        <v>0</v>
      </c>
      <c r="P346" s="61">
        <f t="shared" ref="P346" si="1474">D346*K346+F346*K349-E346*L346-G346*L349</f>
        <v>0</v>
      </c>
      <c r="Q346" s="62">
        <f t="shared" ref="Q346" si="1475">(D346*L346+E346*K346+F346*L349+G346*K349)</f>
        <v>0.67837000000000003</v>
      </c>
      <c r="S346" s="59">
        <v>1</v>
      </c>
      <c r="T346" s="60">
        <v>0</v>
      </c>
      <c r="U346" s="61">
        <v>0</v>
      </c>
      <c r="V346" s="62">
        <f t="shared" ref="V346" si="1476">$T$8*$B346</f>
        <v>0.67837000000000003</v>
      </c>
      <c r="X346" s="59">
        <f t="shared" ref="X346" si="1477">N346*S346+P346*S349-O346*T346-Q346*T349</f>
        <v>0.2767658226573112</v>
      </c>
      <c r="Y346" s="63">
        <f t="shared" ref="Y346" si="1478">(N346*T346+O346*S346+P346*T349+Q346*S349)</f>
        <v>0</v>
      </c>
      <c r="Z346" s="61">
        <f t="shared" ref="Z346" si="1479">N346*U346+P346*U349-O346*V346-Q346*V349</f>
        <v>0</v>
      </c>
      <c r="AA346" s="62">
        <f t="shared" ref="AA346" si="1480">(N346*V346+O346*U346+P346*V349+Q346*U349)</f>
        <v>0.86611963111604018</v>
      </c>
      <c r="AB346" s="10"/>
      <c r="AC346" s="64">
        <v>1</v>
      </c>
      <c r="AD346" s="65">
        <v>0</v>
      </c>
      <c r="AE346" s="23">
        <v>0</v>
      </c>
      <c r="AF346" s="66">
        <v>0</v>
      </c>
      <c r="AH346" s="59">
        <f t="shared" ref="AH346" si="1481">X346*AC346+Z346*AC349-Y346*AD346-AA346*AD349</f>
        <v>0.2767658226573112</v>
      </c>
      <c r="AI346" s="63">
        <f t="shared" ref="AI346" si="1482">(X346*AD346+Y346*AC346+Z346*AD349+AA346*AC349)</f>
        <v>0.86611963111604018</v>
      </c>
      <c r="AJ346" s="61">
        <f t="shared" ref="AJ346" si="1483">X346*AE346+Z346*AE349-Y346*AF346-AA346*AF349</f>
        <v>0</v>
      </c>
      <c r="AK346" s="62">
        <f t="shared" ref="AK346" si="1484">(X346*AF346+Y346*AE346+Z346*AF349+AA346*AE349)</f>
        <v>0.86611963111604018</v>
      </c>
      <c r="AM346" s="67">
        <f t="shared" ref="AM346" si="1485">20*LOG(((1+$AD$8)/$AD$8)/((AH346+AH349)^2+(AI346+AI349)^2)^0.5)</f>
        <v>-4.3220459062885005E-2</v>
      </c>
      <c r="AO346" s="110">
        <f t="shared" ref="AO346" si="1486">((AH346^2+AI346^2)^0.5)/((AH349^2+AI349^2)^0.5)</f>
        <v>0.8254986531347398</v>
      </c>
      <c r="AP346" s="18"/>
      <c r="AQ346" s="88">
        <f t="shared" si="1227"/>
        <v>6.36</v>
      </c>
      <c r="AR346" s="89">
        <f t="shared" si="1228"/>
        <v>-20.092371137580542</v>
      </c>
      <c r="AS346" s="90">
        <f t="shared" si="1229"/>
        <v>-69.57906391233341</v>
      </c>
      <c r="AT346" s="26"/>
      <c r="AU346" s="119"/>
      <c r="AV346" s="120"/>
      <c r="AW346" s="71">
        <f t="shared" si="1230"/>
        <v>-2.2051696753064825E-2</v>
      </c>
    </row>
    <row r="347" spans="2:49" ht="18.600000000000001" customHeight="1" thickBot="1">
      <c r="D347" s="69"/>
      <c r="G347" s="70"/>
      <c r="I347" s="69"/>
      <c r="L347" s="70"/>
      <c r="N347" s="69"/>
      <c r="Q347" s="70"/>
      <c r="S347" s="69"/>
      <c r="V347" s="70"/>
      <c r="X347" s="69"/>
      <c r="AA347" s="70"/>
      <c r="AC347" s="64"/>
      <c r="AD347" s="23"/>
      <c r="AE347" s="23"/>
      <c r="AF347" s="71"/>
      <c r="AH347" s="69"/>
      <c r="AK347" s="70"/>
      <c r="AO347" s="111"/>
      <c r="AP347" s="18"/>
      <c r="AQ347" s="88">
        <f t="shared" si="1227"/>
        <v>6.38</v>
      </c>
      <c r="AR347" s="89">
        <f t="shared" si="1228"/>
        <v>-20.114309105047447</v>
      </c>
      <c r="AS347" s="90">
        <f t="shared" si="1229"/>
        <v>-69.643721607399385</v>
      </c>
      <c r="AT347" s="26"/>
      <c r="AU347" s="119"/>
      <c r="AV347" s="120"/>
      <c r="AW347" s="71">
        <f t="shared" si="1230"/>
        <v>-2.1890827229317629E-2</v>
      </c>
    </row>
    <row r="348" spans="2:49" ht="18.600000000000001" customHeight="1" thickBot="1">
      <c r="D348" s="265" t="s">
        <v>11</v>
      </c>
      <c r="E348" s="266"/>
      <c r="F348" s="267" t="s">
        <v>84</v>
      </c>
      <c r="G348" s="268"/>
      <c r="H348" s="263"/>
      <c r="I348" s="265" t="s">
        <v>85</v>
      </c>
      <c r="J348" s="266"/>
      <c r="K348" s="267" t="s">
        <v>86</v>
      </c>
      <c r="L348" s="268"/>
      <c r="N348" s="269" t="s">
        <v>12</v>
      </c>
      <c r="O348" s="270"/>
      <c r="P348" s="271" t="s">
        <v>13</v>
      </c>
      <c r="Q348" s="272"/>
      <c r="S348" s="265" t="s">
        <v>87</v>
      </c>
      <c r="T348" s="266"/>
      <c r="U348" s="267" t="s">
        <v>88</v>
      </c>
      <c r="V348" s="268"/>
      <c r="W348" s="10"/>
      <c r="X348" s="269" t="s">
        <v>89</v>
      </c>
      <c r="Y348" s="270"/>
      <c r="Z348" s="271" t="s">
        <v>90</v>
      </c>
      <c r="AA348" s="272"/>
      <c r="AB348" s="10"/>
      <c r="AC348" s="265" t="s">
        <v>14</v>
      </c>
      <c r="AD348" s="266"/>
      <c r="AE348" s="267" t="s">
        <v>15</v>
      </c>
      <c r="AF348" s="268"/>
      <c r="AG348" s="10"/>
      <c r="AH348" s="269" t="s">
        <v>91</v>
      </c>
      <c r="AI348" s="270"/>
      <c r="AJ348" s="271" t="s">
        <v>92</v>
      </c>
      <c r="AK348" s="272"/>
      <c r="AM348" s="76" t="s">
        <v>16</v>
      </c>
      <c r="AO348" s="112" t="s">
        <v>38</v>
      </c>
      <c r="AP348" s="18"/>
      <c r="AQ348" s="88">
        <f t="shared" si="1227"/>
        <v>6.4</v>
      </c>
      <c r="AR348" s="89">
        <f t="shared" si="1228"/>
        <v>-20.136215241606635</v>
      </c>
      <c r="AS348" s="90">
        <f t="shared" si="1229"/>
        <v>-69.707967711786893</v>
      </c>
      <c r="AT348" s="26"/>
      <c r="AU348" s="119"/>
      <c r="AV348" s="120"/>
      <c r="AW348" s="71">
        <f t="shared" si="1230"/>
        <v>-2.1731399440365042E-2</v>
      </c>
    </row>
    <row r="349" spans="2:49" ht="18.600000000000001" customHeight="1" thickTop="1" thickBot="1">
      <c r="D349" s="59">
        <v>0</v>
      </c>
      <c r="E349" s="63">
        <v>0</v>
      </c>
      <c r="F349" s="61">
        <v>1</v>
      </c>
      <c r="G349" s="62">
        <v>0</v>
      </c>
      <c r="I349" s="59">
        <v>0</v>
      </c>
      <c r="J349" s="63">
        <f t="shared" ref="J349" si="1487">IF(0=(1-$J$8*$K$8*$B346^2),10^14,$B346*$K$8/(1-$J$8*$K$8*$B346^2))</f>
        <v>1.0661352614984283</v>
      </c>
      <c r="K349" s="61">
        <v>1</v>
      </c>
      <c r="L349" s="62">
        <v>0</v>
      </c>
      <c r="N349" s="59">
        <f t="shared" ref="N349" si="1488">D349*I346+F349*I349-E349*J346-G349*J349</f>
        <v>0</v>
      </c>
      <c r="O349" s="63">
        <f t="shared" ref="O349" si="1489">(D349*J346+E349*I346+F349*J349+G349*I349)</f>
        <v>1.0661352614984283</v>
      </c>
      <c r="P349" s="61">
        <f t="shared" ref="P349" si="1490">D349*K346+F349*K349-E349*L346-G349*L349</f>
        <v>1</v>
      </c>
      <c r="Q349" s="62">
        <f t="shared" ref="Q349" si="1491">(D349*L346+E349*K346+F349*L349+G349*K349)</f>
        <v>0</v>
      </c>
      <c r="S349" s="59">
        <v>0</v>
      </c>
      <c r="T349" s="63">
        <v>0</v>
      </c>
      <c r="U349" s="61">
        <v>1</v>
      </c>
      <c r="V349" s="62">
        <v>0</v>
      </c>
      <c r="X349" s="59">
        <f t="shared" ref="X349" si="1492">N349*S346+P349*S349-O349*T346-Q349*T349</f>
        <v>0</v>
      </c>
      <c r="Y349" s="63">
        <f t="shared" ref="Y349" si="1493">(N349*T346+O349*S346+P349*T349+Q349*S349)</f>
        <v>1.0661352614984283</v>
      </c>
      <c r="Z349" s="61">
        <f t="shared" ref="Z349" si="1494">N349*U346+P349*U349-O349*V346-Q349*V349</f>
        <v>0.2767658226573112</v>
      </c>
      <c r="AA349" s="62">
        <f t="shared" ref="AA349" si="1495">(N349*V346+O349*U346+P349*V349+Q349*U349)</f>
        <v>0</v>
      </c>
      <c r="AB349" s="10"/>
      <c r="AC349" s="46">
        <f t="shared" ref="AC349" si="1496">1/$AD$8</f>
        <v>1</v>
      </c>
      <c r="AD349" s="77">
        <v>0</v>
      </c>
      <c r="AE349" s="78">
        <v>1</v>
      </c>
      <c r="AF349" s="79">
        <v>0</v>
      </c>
      <c r="AH349" s="59">
        <f t="shared" ref="AH349" si="1497">X349*AC346+Z349*AC349-Y349*AD346-AA349*AD349</f>
        <v>0.2767658226573112</v>
      </c>
      <c r="AI349" s="63">
        <f t="shared" ref="AI349" si="1498">(X349*AD346+Y349*AC346+Z349*AD349+AA349*AC349)</f>
        <v>1.0661352614984283</v>
      </c>
      <c r="AJ349" s="61">
        <f t="shared" ref="AJ349" si="1499">X349*AE346+Z349*AE349-Y349*AF346-AA349*AF349</f>
        <v>0.2767658226573112</v>
      </c>
      <c r="AK349" s="62">
        <f t="shared" ref="AK349" si="1500">(X349*AF346+Y349*AE346+Z349*AF349+AA349*AE349)</f>
        <v>0</v>
      </c>
      <c r="AM349" s="80">
        <f t="shared" ref="AM349" si="1501">(180/PI())*ATAN(-1*(AI346+AI349)/(AH346+AH349))</f>
        <v>-74.014619465392073</v>
      </c>
      <c r="AO349" s="113">
        <f t="shared" ref="AO349" si="1502">20*LOG(((1-(10^(AM346/20)^2)*(1-((1-AO346)/(1+AO346))^2))^0.5))</f>
        <v>-17.223979613663531</v>
      </c>
      <c r="AP349" s="18"/>
      <c r="AQ349" s="88">
        <f t="shared" si="1227"/>
        <v>6.42</v>
      </c>
      <c r="AR349" s="89">
        <f t="shared" si="1228"/>
        <v>-20.158089351777562</v>
      </c>
      <c r="AS349" s="90">
        <f t="shared" si="1229"/>
        <v>-69.771806188061504</v>
      </c>
      <c r="AT349" s="26"/>
      <c r="AU349" s="119"/>
      <c r="AV349" s="120"/>
      <c r="AW349" s="71">
        <f t="shared" si="1230"/>
        <v>-2.1573399482961934E-2</v>
      </c>
    </row>
    <row r="350" spans="2:49" ht="18.600000000000001" customHeight="1">
      <c r="AQ350" s="88">
        <f t="shared" si="1227"/>
        <v>6.44</v>
      </c>
      <c r="AR350" s="89">
        <f t="shared" si="1228"/>
        <v>-20.179931247699677</v>
      </c>
      <c r="AS350" s="90">
        <f t="shared" si="1229"/>
        <v>-69.835240947340523</v>
      </c>
      <c r="AT350" s="119"/>
      <c r="AU350" s="119"/>
      <c r="AV350" s="120"/>
      <c r="AW350" s="71">
        <f t="shared" si="1230"/>
        <v>-2.141681356133367E-2</v>
      </c>
    </row>
    <row r="351" spans="2:49" ht="18.600000000000001" customHeight="1" thickBot="1">
      <c r="D351" s="10" t="s">
        <v>63</v>
      </c>
      <c r="E351" s="10"/>
      <c r="F351" s="10"/>
      <c r="G351" s="10"/>
      <c r="H351" s="10"/>
      <c r="I351" s="10" t="s">
        <v>64</v>
      </c>
      <c r="J351" s="10"/>
      <c r="K351" s="10"/>
      <c r="L351" s="10"/>
      <c r="M351" s="55"/>
      <c r="N351" s="55"/>
      <c r="O351" s="54" t="s">
        <v>65</v>
      </c>
      <c r="P351" s="55"/>
      <c r="Q351" s="55"/>
      <c r="R351" s="55"/>
      <c r="S351" s="10"/>
      <c r="T351" s="10" t="s">
        <v>66</v>
      </c>
      <c r="U351" s="55"/>
      <c r="V351" s="55"/>
      <c r="W351" s="55"/>
      <c r="X351" s="55"/>
      <c r="Y351" s="54" t="s">
        <v>67</v>
      </c>
      <c r="Z351" s="55"/>
      <c r="AA351" s="55"/>
      <c r="AB351" s="55"/>
      <c r="AC351" s="54" t="s">
        <v>68</v>
      </c>
      <c r="AD351" s="10"/>
      <c r="AE351" s="10"/>
      <c r="AF351" s="10"/>
      <c r="AG351" s="10"/>
      <c r="AH351" s="55"/>
      <c r="AI351" s="54" t="s">
        <v>69</v>
      </c>
      <c r="AJ351" s="55"/>
      <c r="AK351" s="55"/>
      <c r="AQ351" s="88">
        <f t="shared" si="1227"/>
        <v>6.46</v>
      </c>
      <c r="AR351" s="89">
        <f t="shared" si="1228"/>
        <v>-20.201740748928415</v>
      </c>
      <c r="AS351" s="90">
        <f t="shared" si="1229"/>
        <v>-69.898275850139896</v>
      </c>
      <c r="AT351" s="119"/>
      <c r="AU351" s="119"/>
      <c r="AV351" s="120"/>
      <c r="AW351" s="71">
        <f t="shared" si="1230"/>
        <v>-2.126162798791912E-2</v>
      </c>
    </row>
    <row r="352" spans="2:49" ht="18.600000000000001" customHeight="1" thickBot="1">
      <c r="B352" s="52"/>
      <c r="D352" s="273" t="s">
        <v>70</v>
      </c>
      <c r="E352" s="274"/>
      <c r="F352" s="275" t="s">
        <v>71</v>
      </c>
      <c r="G352" s="276"/>
      <c r="H352" s="263"/>
      <c r="I352" s="273" t="s">
        <v>72</v>
      </c>
      <c r="J352" s="274"/>
      <c r="K352" s="275" t="s">
        <v>73</v>
      </c>
      <c r="L352" s="276"/>
      <c r="M352" s="55"/>
      <c r="N352" s="269" t="s">
        <v>74</v>
      </c>
      <c r="O352" s="270"/>
      <c r="P352" s="271" t="s">
        <v>75</v>
      </c>
      <c r="Q352" s="272"/>
      <c r="R352" s="55"/>
      <c r="S352" s="273" t="s">
        <v>76</v>
      </c>
      <c r="T352" s="274"/>
      <c r="U352" s="275" t="s">
        <v>77</v>
      </c>
      <c r="V352" s="276"/>
      <c r="W352" s="10"/>
      <c r="X352" s="269" t="s">
        <v>78</v>
      </c>
      <c r="Y352" s="270"/>
      <c r="Z352" s="271" t="s">
        <v>79</v>
      </c>
      <c r="AA352" s="272"/>
      <c r="AB352" s="10"/>
      <c r="AC352" s="273" t="s">
        <v>80</v>
      </c>
      <c r="AD352" s="274"/>
      <c r="AE352" s="275" t="s">
        <v>81</v>
      </c>
      <c r="AF352" s="276"/>
      <c r="AG352" s="10"/>
      <c r="AH352" s="269" t="s">
        <v>82</v>
      </c>
      <c r="AI352" s="270"/>
      <c r="AJ352" s="271" t="s">
        <v>83</v>
      </c>
      <c r="AK352" s="272"/>
      <c r="AM352" s="57" t="s">
        <v>10</v>
      </c>
      <c r="AO352" s="109" t="s">
        <v>37</v>
      </c>
      <c r="AP352" s="18"/>
      <c r="AQ352" s="88">
        <f t="shared" si="1227"/>
        <v>6.48</v>
      </c>
      <c r="AR352" s="89">
        <f t="shared" si="1228"/>
        <v>-20.223517682236988</v>
      </c>
      <c r="AS352" s="90">
        <f t="shared" si="1229"/>
        <v>-69.960914707204353</v>
      </c>
      <c r="AT352" s="26"/>
      <c r="AU352" s="119"/>
      <c r="AV352" s="120"/>
      <c r="AW352" s="71">
        <f t="shared" si="1230"/>
        <v>-2.110782918403584E-2</v>
      </c>
    </row>
    <row r="353" spans="2:49" ht="18.600000000000001" customHeight="1" thickTop="1" thickBot="1">
      <c r="B353" s="81">
        <v>1.02</v>
      </c>
      <c r="D353" s="59">
        <v>1</v>
      </c>
      <c r="E353" s="60">
        <v>0</v>
      </c>
      <c r="F353" s="61">
        <v>0</v>
      </c>
      <c r="G353" s="62">
        <f t="shared" ref="G353" si="1503">$E$8*$B353</f>
        <v>0.69193740000000004</v>
      </c>
      <c r="I353" s="59">
        <v>1</v>
      </c>
      <c r="J353" s="63">
        <v>0</v>
      </c>
      <c r="K353" s="61">
        <v>0</v>
      </c>
      <c r="L353" s="62">
        <v>0</v>
      </c>
      <c r="N353" s="59">
        <f t="shared" ref="N353" si="1504">D353*I353+F353*I356-E353*J353-G353*J356</f>
        <v>0.23772728736207804</v>
      </c>
      <c r="O353" s="63">
        <f t="shared" ref="O353" si="1505">(D353*J353+E353*I353+F353*J356+G353*I356)</f>
        <v>0</v>
      </c>
      <c r="P353" s="61">
        <f t="shared" ref="P353" si="1506">D353*K353+F353*K356-E353*L353-G353*L356</f>
        <v>0</v>
      </c>
      <c r="Q353" s="62">
        <f t="shared" ref="Q353" si="1507">(D353*L353+E353*K353+F353*L356+G353*K356)</f>
        <v>0.69193740000000004</v>
      </c>
      <c r="S353" s="59">
        <v>1</v>
      </c>
      <c r="T353" s="60">
        <v>0</v>
      </c>
      <c r="U353" s="61">
        <v>0</v>
      </c>
      <c r="V353" s="62">
        <f t="shared" ref="V353" si="1508">$T$8*$B353</f>
        <v>0.69193740000000004</v>
      </c>
      <c r="X353" s="59">
        <f t="shared" ref="X353" si="1509">N353*S353+P353*S356-O353*T353-Q353*T356</f>
        <v>0.23772728736207804</v>
      </c>
      <c r="Y353" s="63">
        <f t="shared" ref="Y353" si="1510">(N353*T353+O353*S353+P353*T356+Q353*S356)</f>
        <v>0</v>
      </c>
      <c r="Z353" s="61">
        <f t="shared" ref="Z353" si="1511">N353*U353+P353*U356-O353*V353-Q353*V356</f>
        <v>0</v>
      </c>
      <c r="AA353" s="62">
        <f t="shared" ref="AA353" si="1512">(N353*V353+O353*U353+P353*V356+Q353*U356)</f>
        <v>0.85642980112636913</v>
      </c>
      <c r="AB353" s="10"/>
      <c r="AC353" s="64">
        <v>1</v>
      </c>
      <c r="AD353" s="65">
        <v>0</v>
      </c>
      <c r="AE353" s="23">
        <v>0</v>
      </c>
      <c r="AF353" s="66">
        <v>0</v>
      </c>
      <c r="AH353" s="59">
        <f t="shared" ref="AH353" si="1513">X353*AC353+Z353*AC356-Y353*AD353-AA353*AD356</f>
        <v>0.23772728736207804</v>
      </c>
      <c r="AI353" s="63">
        <f t="shared" ref="AI353" si="1514">(X353*AD353+Y353*AC353+Z353*AD356+AA353*AC356)</f>
        <v>0.85642980112636913</v>
      </c>
      <c r="AJ353" s="61">
        <f t="shared" ref="AJ353" si="1515">X353*AE353+Z353*AE356-Y353*AF353-AA353*AF356</f>
        <v>0</v>
      </c>
      <c r="AK353" s="62">
        <f t="shared" ref="AK353" si="1516">(X353*AF353+Y353*AE353+Z353*AF356+AA353*AE356)</f>
        <v>0.85642980112636913</v>
      </c>
      <c r="AM353" s="67">
        <f t="shared" ref="AM353" si="1517">20*LOG(((1+$AD$8)/$AD$8)/((AH353+AH356)^2+(AI353+AI356)^2)^0.5)</f>
        <v>-6.4802537146809391E-2</v>
      </c>
      <c r="AO353" s="110">
        <f t="shared" ref="AO353" si="1518">((AH353^2+AI353^2)^0.5)/((AH356^2+AI356^2)^0.5)</f>
        <v>0.78864734854007446</v>
      </c>
      <c r="AP353" s="18"/>
      <c r="AQ353" s="88">
        <f t="shared" si="1227"/>
        <v>6.5</v>
      </c>
      <c r="AR353" s="89">
        <f t="shared" si="1228"/>
        <v>-20.24526188142362</v>
      </c>
      <c r="AS353" s="90">
        <f t="shared" si="1229"/>
        <v>-70.023161280320465</v>
      </c>
      <c r="AT353" s="26"/>
      <c r="AU353" s="119"/>
      <c r="AV353" s="120"/>
      <c r="AW353" s="71">
        <f t="shared" si="1230"/>
        <v>-2.0955403680453781E-2</v>
      </c>
    </row>
    <row r="354" spans="2:49" ht="18.600000000000001" customHeight="1" thickBot="1">
      <c r="D354" s="69"/>
      <c r="G354" s="70"/>
      <c r="I354" s="69"/>
      <c r="L354" s="70"/>
      <c r="N354" s="69"/>
      <c r="Q354" s="70"/>
      <c r="S354" s="69"/>
      <c r="V354" s="70"/>
      <c r="X354" s="69"/>
      <c r="AA354" s="70"/>
      <c r="AC354" s="64"/>
      <c r="AD354" s="23"/>
      <c r="AE354" s="23"/>
      <c r="AF354" s="71"/>
      <c r="AH354" s="69"/>
      <c r="AK354" s="70"/>
      <c r="AO354" s="111"/>
      <c r="AP354" s="18"/>
      <c r="AQ354" s="88">
        <f t="shared" ref="AQ354:AQ417" si="1519">INDEX(B:B,(ROW()-32)*7+24)</f>
        <v>6.52</v>
      </c>
      <c r="AR354" s="89">
        <f t="shared" ref="AR354:AR417" si="1520">INDEX(AM:AM,(ROW()-32)*7+24)</f>
        <v>-20.26697318712413</v>
      </c>
      <c r="AS354" s="90">
        <f t="shared" ref="AS354:AS417" si="1521">INDEX(AM:AM,(ROW()-32)*7+27)</f>
        <v>-70.085019283114008</v>
      </c>
      <c r="AT354" s="26"/>
      <c r="AU354" s="119"/>
      <c r="AV354" s="120"/>
      <c r="AW354" s="71">
        <f t="shared" ref="AW354:AW417" si="1522">INDEX(AO:AO,(ROW()-32)*7+27)</f>
        <v>-2.0804338117894013E-2</v>
      </c>
    </row>
    <row r="355" spans="2:49" ht="18.600000000000001" customHeight="1" thickBot="1">
      <c r="D355" s="265" t="s">
        <v>11</v>
      </c>
      <c r="E355" s="266"/>
      <c r="F355" s="267" t="s">
        <v>84</v>
      </c>
      <c r="G355" s="268"/>
      <c r="H355" s="263"/>
      <c r="I355" s="265" t="s">
        <v>85</v>
      </c>
      <c r="J355" s="266"/>
      <c r="K355" s="267" t="s">
        <v>86</v>
      </c>
      <c r="L355" s="268"/>
      <c r="N355" s="269" t="s">
        <v>12</v>
      </c>
      <c r="O355" s="270"/>
      <c r="P355" s="271" t="s">
        <v>13</v>
      </c>
      <c r="Q355" s="272"/>
      <c r="S355" s="265" t="s">
        <v>87</v>
      </c>
      <c r="T355" s="266"/>
      <c r="U355" s="267" t="s">
        <v>88</v>
      </c>
      <c r="V355" s="268"/>
      <c r="W355" s="10"/>
      <c r="X355" s="269" t="s">
        <v>89</v>
      </c>
      <c r="Y355" s="270"/>
      <c r="Z355" s="271" t="s">
        <v>90</v>
      </c>
      <c r="AA355" s="272"/>
      <c r="AB355" s="10"/>
      <c r="AC355" s="265" t="s">
        <v>14</v>
      </c>
      <c r="AD355" s="266"/>
      <c r="AE355" s="267" t="s">
        <v>15</v>
      </c>
      <c r="AF355" s="268"/>
      <c r="AG355" s="10"/>
      <c r="AH355" s="269" t="s">
        <v>91</v>
      </c>
      <c r="AI355" s="270"/>
      <c r="AJ355" s="271" t="s">
        <v>92</v>
      </c>
      <c r="AK355" s="272"/>
      <c r="AM355" s="76" t="s">
        <v>16</v>
      </c>
      <c r="AO355" s="112" t="s">
        <v>38</v>
      </c>
      <c r="AP355" s="18"/>
      <c r="AQ355" s="88">
        <f t="shared" si="1519"/>
        <v>6.54</v>
      </c>
      <c r="AR355" s="89">
        <f t="shared" si="1520"/>
        <v>-20.28865144662976</v>
      </c>
      <c r="AS355" s="90">
        <f t="shared" si="1521"/>
        <v>-70.14649238183118</v>
      </c>
      <c r="AT355" s="26"/>
      <c r="AU355" s="119"/>
      <c r="AV355" s="120"/>
      <c r="AW355" s="71">
        <f t="shared" si="1522"/>
        <v>-2.065461924744379E-2</v>
      </c>
    </row>
    <row r="356" spans="2:49" ht="18.600000000000001" customHeight="1" thickTop="1" thickBot="1">
      <c r="D356" s="59">
        <v>0</v>
      </c>
      <c r="E356" s="63">
        <v>0</v>
      </c>
      <c r="F356" s="61">
        <v>1</v>
      </c>
      <c r="G356" s="62">
        <v>0</v>
      </c>
      <c r="I356" s="59">
        <v>0</v>
      </c>
      <c r="J356" s="63">
        <f t="shared" ref="J356" si="1523">IF(0=(1-$J$8*$K$8*$B353^2),10^14,$B353*$K$8/(1-$J$8*$K$8*$B353^2))</f>
        <v>1.1016498206888685</v>
      </c>
      <c r="K356" s="61">
        <v>1</v>
      </c>
      <c r="L356" s="62">
        <v>0</v>
      </c>
      <c r="N356" s="59">
        <f t="shared" ref="N356" si="1524">D356*I353+F356*I356-E356*J353-G356*J356</f>
        <v>0</v>
      </c>
      <c r="O356" s="63">
        <f t="shared" ref="O356" si="1525">(D356*J353+E356*I353+F356*J356+G356*I356)</f>
        <v>1.1016498206888685</v>
      </c>
      <c r="P356" s="61">
        <f t="shared" ref="P356" si="1526">D356*K353+F356*K356-E356*L353-G356*L356</f>
        <v>1</v>
      </c>
      <c r="Q356" s="62">
        <f t="shared" ref="Q356" si="1527">(D356*L353+E356*K353+F356*L356+G356*K356)</f>
        <v>0</v>
      </c>
      <c r="S356" s="59">
        <v>0</v>
      </c>
      <c r="T356" s="63">
        <v>0</v>
      </c>
      <c r="U356" s="61">
        <v>1</v>
      </c>
      <c r="V356" s="62">
        <v>0</v>
      </c>
      <c r="X356" s="59">
        <f t="shared" ref="X356" si="1528">N356*S353+P356*S356-O356*T353-Q356*T356</f>
        <v>0</v>
      </c>
      <c r="Y356" s="63">
        <f t="shared" ref="Y356" si="1529">(N356*T353+O356*S353+P356*T356+Q356*S356)</f>
        <v>1.1016498206888685</v>
      </c>
      <c r="Z356" s="61">
        <f t="shared" ref="Z356" si="1530">N356*U353+P356*U356-O356*V353-Q356*V356</f>
        <v>0.23772728736207804</v>
      </c>
      <c r="AA356" s="62">
        <f t="shared" ref="AA356" si="1531">(N356*V353+O356*U353+P356*V356+Q356*U356)</f>
        <v>0</v>
      </c>
      <c r="AB356" s="10"/>
      <c r="AC356" s="46">
        <f t="shared" ref="AC356" si="1532">1/$AD$8</f>
        <v>1</v>
      </c>
      <c r="AD356" s="77">
        <v>0</v>
      </c>
      <c r="AE356" s="78">
        <v>1</v>
      </c>
      <c r="AF356" s="79">
        <v>0</v>
      </c>
      <c r="AH356" s="59">
        <f t="shared" ref="AH356" si="1533">X356*AC353+Z356*AC356-Y356*AD353-AA356*AD356</f>
        <v>0.23772728736207804</v>
      </c>
      <c r="AI356" s="63">
        <f t="shared" ref="AI356" si="1534">(X356*AD353+Y356*AC353+Z356*AD356+AA356*AC356)</f>
        <v>1.1016498206888685</v>
      </c>
      <c r="AJ356" s="61">
        <f t="shared" ref="AJ356" si="1535">X356*AE353+Z356*AE356-Y356*AF353-AA356*AF356</f>
        <v>0.23772728736207804</v>
      </c>
      <c r="AK356" s="62">
        <f t="shared" ref="AK356" si="1536">(X356*AF353+Y356*AE353+Z356*AF356+AA356*AE356)</f>
        <v>0</v>
      </c>
      <c r="AM356" s="80">
        <f t="shared" ref="AM356" si="1537">(180/PI())*ATAN(-1*(AI353+AI356)/(AH353+AH356))</f>
        <v>-76.35176509361672</v>
      </c>
      <c r="AO356" s="113">
        <f t="shared" ref="AO356" si="1538">20*LOG(((1-(10^(AM353/20)^2)*(1-((1-AO353)/(1+AO353))^2))^0.5))</f>
        <v>-15.441451055758609</v>
      </c>
      <c r="AP356" s="18"/>
      <c r="AQ356" s="88">
        <f t="shared" si="1519"/>
        <v>6.56</v>
      </c>
      <c r="AR356" s="89">
        <f t="shared" si="1520"/>
        <v>-20.310296513709915</v>
      </c>
      <c r="AS356" s="90">
        <f t="shared" si="1521"/>
        <v>-70.207584196104406</v>
      </c>
      <c r="AT356" s="26"/>
      <c r="AU356" s="119"/>
      <c r="AV356" s="120"/>
      <c r="AW356" s="71">
        <f t="shared" si="1522"/>
        <v>-2.0506233930903353E-2</v>
      </c>
    </row>
    <row r="357" spans="2:49" ht="18.600000000000001" customHeight="1">
      <c r="AQ357" s="88">
        <f t="shared" si="1519"/>
        <v>6.58</v>
      </c>
      <c r="AR357" s="89">
        <f t="shared" si="1520"/>
        <v>-20.331908248439895</v>
      </c>
      <c r="AS357" s="90">
        <f t="shared" si="1521"/>
        <v>-70.26829829970319</v>
      </c>
      <c r="AT357" s="119"/>
      <c r="AU357" s="119"/>
      <c r="AV357" s="120"/>
      <c r="AW357" s="71">
        <f t="shared" si="1522"/>
        <v>-2.0359169141067474E-2</v>
      </c>
    </row>
    <row r="358" spans="2:49" ht="18.600000000000001" customHeight="1" thickBot="1">
      <c r="D358" s="10" t="s">
        <v>63</v>
      </c>
      <c r="E358" s="10"/>
      <c r="F358" s="10"/>
      <c r="G358" s="10"/>
      <c r="H358" s="10"/>
      <c r="I358" s="10" t="s">
        <v>64</v>
      </c>
      <c r="J358" s="10"/>
      <c r="K358" s="10"/>
      <c r="L358" s="10"/>
      <c r="M358" s="55"/>
      <c r="N358" s="55"/>
      <c r="O358" s="54" t="s">
        <v>65</v>
      </c>
      <c r="P358" s="55"/>
      <c r="Q358" s="55"/>
      <c r="R358" s="55"/>
      <c r="S358" s="10"/>
      <c r="T358" s="10" t="s">
        <v>66</v>
      </c>
      <c r="U358" s="55"/>
      <c r="V358" s="55"/>
      <c r="W358" s="55"/>
      <c r="X358" s="55"/>
      <c r="Y358" s="54" t="s">
        <v>67</v>
      </c>
      <c r="Z358" s="55"/>
      <c r="AA358" s="55"/>
      <c r="AB358" s="55"/>
      <c r="AC358" s="54" t="s">
        <v>68</v>
      </c>
      <c r="AD358" s="10"/>
      <c r="AE358" s="10"/>
      <c r="AF358" s="10"/>
      <c r="AG358" s="10"/>
      <c r="AH358" s="55"/>
      <c r="AI358" s="54" t="s">
        <v>69</v>
      </c>
      <c r="AJ358" s="55"/>
      <c r="AK358" s="55"/>
      <c r="AQ358" s="88">
        <f t="shared" si="1519"/>
        <v>6.6</v>
      </c>
      <c r="AR358" s="89">
        <f t="shared" si="1520"/>
        <v>-20.353486517033247</v>
      </c>
      <c r="AS358" s="90">
        <f t="shared" si="1521"/>
        <v>-70.328638221270126</v>
      </c>
      <c r="AT358" s="119"/>
      <c r="AU358" s="119"/>
      <c r="AV358" s="120"/>
      <c r="AW358" s="71">
        <f t="shared" si="1522"/>
        <v>-2.0213411961934893E-2</v>
      </c>
    </row>
    <row r="359" spans="2:49" ht="18.600000000000001" customHeight="1" thickBot="1">
      <c r="B359" s="52"/>
      <c r="D359" s="273" t="s">
        <v>70</v>
      </c>
      <c r="E359" s="274"/>
      <c r="F359" s="275" t="s">
        <v>71</v>
      </c>
      <c r="G359" s="276"/>
      <c r="H359" s="263"/>
      <c r="I359" s="273" t="s">
        <v>72</v>
      </c>
      <c r="J359" s="274"/>
      <c r="K359" s="275" t="s">
        <v>73</v>
      </c>
      <c r="L359" s="276"/>
      <c r="M359" s="55"/>
      <c r="N359" s="269" t="s">
        <v>74</v>
      </c>
      <c r="O359" s="270"/>
      <c r="P359" s="271" t="s">
        <v>75</v>
      </c>
      <c r="Q359" s="272"/>
      <c r="R359" s="55"/>
      <c r="S359" s="273" t="s">
        <v>76</v>
      </c>
      <c r="T359" s="274"/>
      <c r="U359" s="275" t="s">
        <v>77</v>
      </c>
      <c r="V359" s="276"/>
      <c r="W359" s="10"/>
      <c r="X359" s="269" t="s">
        <v>78</v>
      </c>
      <c r="Y359" s="270"/>
      <c r="Z359" s="271" t="s">
        <v>79</v>
      </c>
      <c r="AA359" s="272"/>
      <c r="AB359" s="10"/>
      <c r="AC359" s="273" t="s">
        <v>80</v>
      </c>
      <c r="AD359" s="274"/>
      <c r="AE359" s="275" t="s">
        <v>81</v>
      </c>
      <c r="AF359" s="276"/>
      <c r="AG359" s="10"/>
      <c r="AH359" s="269" t="s">
        <v>82</v>
      </c>
      <c r="AI359" s="270"/>
      <c r="AJ359" s="271" t="s">
        <v>83</v>
      </c>
      <c r="AK359" s="272"/>
      <c r="AM359" s="57" t="s">
        <v>10</v>
      </c>
      <c r="AO359" s="109" t="s">
        <v>37</v>
      </c>
      <c r="AP359" s="18"/>
      <c r="AQ359" s="88">
        <f t="shared" si="1519"/>
        <v>6.62</v>
      </c>
      <c r="AR359" s="89">
        <f t="shared" si="1520"/>
        <v>-20.375031191678758</v>
      </c>
      <c r="AS359" s="90">
        <f t="shared" si="1521"/>
        <v>-70.38860744504251</v>
      </c>
      <c r="AT359" s="26"/>
      <c r="AU359" s="119"/>
      <c r="AV359" s="120"/>
      <c r="AW359" s="71">
        <f t="shared" si="1522"/>
        <v>-2.0068949588856348E-2</v>
      </c>
    </row>
    <row r="360" spans="2:49" ht="18.600000000000001" customHeight="1" thickTop="1" thickBot="1">
      <c r="B360" s="81">
        <v>1.04</v>
      </c>
      <c r="D360" s="59">
        <v>1</v>
      </c>
      <c r="E360" s="60">
        <v>0</v>
      </c>
      <c r="F360" s="61">
        <v>0</v>
      </c>
      <c r="G360" s="62">
        <f t="shared" ref="G360" si="1539">$E$8*$B360</f>
        <v>0.70550480000000004</v>
      </c>
      <c r="I360" s="59">
        <v>1</v>
      </c>
      <c r="J360" s="63">
        <v>0</v>
      </c>
      <c r="K360" s="61">
        <v>0</v>
      </c>
      <c r="L360" s="62">
        <v>0</v>
      </c>
      <c r="N360" s="59">
        <f t="shared" ref="N360" si="1540">D360*I360+F360*I363-E360*J360-G360*J363</f>
        <v>0.19685214781632421</v>
      </c>
      <c r="O360" s="63">
        <f t="shared" ref="O360" si="1541">(D360*J360+E360*I360+F360*J363+G360*I363)</f>
        <v>0</v>
      </c>
      <c r="P360" s="61">
        <f t="shared" ref="P360" si="1542">D360*K360+F360*K363-E360*L360-G360*L363</f>
        <v>0</v>
      </c>
      <c r="Q360" s="62">
        <f t="shared" ref="Q360" si="1543">(D360*L360+E360*K360+F360*L363+G360*K363)</f>
        <v>0.70550480000000004</v>
      </c>
      <c r="S360" s="59">
        <v>1</v>
      </c>
      <c r="T360" s="60">
        <v>0</v>
      </c>
      <c r="U360" s="61">
        <v>0</v>
      </c>
      <c r="V360" s="62">
        <f t="shared" ref="V360" si="1544">$T$8*$B360</f>
        <v>0.70550480000000004</v>
      </c>
      <c r="X360" s="59">
        <f t="shared" ref="X360" si="1545">N360*S360+P360*S363-O360*T360-Q360*T363</f>
        <v>0.19685214781632421</v>
      </c>
      <c r="Y360" s="63">
        <f t="shared" ref="Y360" si="1546">(N360*T360+O360*S360+P360*T363+Q360*S363)</f>
        <v>0</v>
      </c>
      <c r="Z360" s="61">
        <f t="shared" ref="Z360" si="1547">N360*U360+P360*U363-O360*V360-Q360*V363</f>
        <v>0</v>
      </c>
      <c r="AA360" s="62">
        <f t="shared" ref="AA360" si="1548">(N360*V360+O360*U360+P360*V363+Q360*U363)</f>
        <v>0.84438493517472635</v>
      </c>
      <c r="AB360" s="10"/>
      <c r="AC360" s="64">
        <v>1</v>
      </c>
      <c r="AD360" s="65">
        <v>0</v>
      </c>
      <c r="AE360" s="23">
        <v>0</v>
      </c>
      <c r="AF360" s="66">
        <v>0</v>
      </c>
      <c r="AH360" s="59">
        <f t="shared" ref="AH360" si="1549">X360*AC360+Z360*AC363-Y360*AD360-AA360*AD363</f>
        <v>0.19685214781632421</v>
      </c>
      <c r="AI360" s="63">
        <f t="shared" ref="AI360" si="1550">(X360*AD360+Y360*AC360+Z360*AD363+AA360*AC363)</f>
        <v>0.84438493517472635</v>
      </c>
      <c r="AJ360" s="61">
        <f t="shared" ref="AJ360" si="1551">X360*AE360+Z360*AE363-Y360*AF360-AA360*AF363</f>
        <v>0</v>
      </c>
      <c r="AK360" s="62">
        <f t="shared" ref="AK360" si="1552">(X360*AF360+Y360*AE360+Z360*AF363+AA360*AE363)</f>
        <v>0.84438493517472635</v>
      </c>
      <c r="AM360" s="67">
        <f t="shared" ref="AM360" si="1553">20*LOG(((1+$AD$8)/$AD$8)/((AH360+AH363)^2+(AI360+AI363)^2)^0.5)</f>
        <v>-9.2857569068685933E-2</v>
      </c>
      <c r="AO360" s="110">
        <f t="shared" ref="AO360" si="1554">((AH360^2+AI360^2)^0.5)/((AH363^2+AI363^2)^0.5)</f>
        <v>0.75048074143691124</v>
      </c>
      <c r="AP360" s="18"/>
      <c r="AQ360" s="88">
        <f t="shared" si="1519"/>
        <v>6.64</v>
      </c>
      <c r="AR360" s="89">
        <f t="shared" si="1520"/>
        <v>-20.39654215038189</v>
      </c>
      <c r="AS360" s="90">
        <f t="shared" si="1521"/>
        <v>-70.448209411559958</v>
      </c>
      <c r="AT360" s="26"/>
      <c r="AU360" s="119"/>
      <c r="AV360" s="120"/>
      <c r="AW360" s="71">
        <f t="shared" si="1522"/>
        <v>-1.9925769328625002E-2</v>
      </c>
    </row>
    <row r="361" spans="2:49" ht="18.600000000000001" customHeight="1" thickBot="1">
      <c r="D361" s="69"/>
      <c r="G361" s="70"/>
      <c r="I361" s="69"/>
      <c r="L361" s="70"/>
      <c r="N361" s="69"/>
      <c r="Q361" s="70"/>
      <c r="S361" s="69"/>
      <c r="V361" s="70"/>
      <c r="X361" s="69"/>
      <c r="AA361" s="70"/>
      <c r="AC361" s="64"/>
      <c r="AD361" s="23"/>
      <c r="AE361" s="23"/>
      <c r="AF361" s="71"/>
      <c r="AH361" s="69"/>
      <c r="AK361" s="70"/>
      <c r="AO361" s="111"/>
      <c r="AP361" s="18"/>
      <c r="AQ361" s="88">
        <f t="shared" si="1519"/>
        <v>6.66</v>
      </c>
      <c r="AR361" s="89">
        <f t="shared" si="1520"/>
        <v>-20.418019276810494</v>
      </c>
      <c r="AS361" s="90">
        <f t="shared" si="1521"/>
        <v>-70.507447518358248</v>
      </c>
      <c r="AT361" s="26"/>
      <c r="AU361" s="119"/>
      <c r="AV361" s="120"/>
      <c r="AW361" s="71">
        <f t="shared" si="1522"/>
        <v>-1.9783858599511265E-2</v>
      </c>
    </row>
    <row r="362" spans="2:49" ht="18.600000000000001" customHeight="1" thickBot="1">
      <c r="D362" s="265" t="s">
        <v>11</v>
      </c>
      <c r="E362" s="266"/>
      <c r="F362" s="267" t="s">
        <v>84</v>
      </c>
      <c r="G362" s="268"/>
      <c r="H362" s="263"/>
      <c r="I362" s="265" t="s">
        <v>85</v>
      </c>
      <c r="J362" s="266"/>
      <c r="K362" s="267" t="s">
        <v>86</v>
      </c>
      <c r="L362" s="268"/>
      <c r="N362" s="269" t="s">
        <v>12</v>
      </c>
      <c r="O362" s="270"/>
      <c r="P362" s="271" t="s">
        <v>13</v>
      </c>
      <c r="Q362" s="272"/>
      <c r="S362" s="265" t="s">
        <v>87</v>
      </c>
      <c r="T362" s="266"/>
      <c r="U362" s="267" t="s">
        <v>88</v>
      </c>
      <c r="V362" s="268"/>
      <c r="W362" s="10"/>
      <c r="X362" s="269" t="s">
        <v>89</v>
      </c>
      <c r="Y362" s="270"/>
      <c r="Z362" s="271" t="s">
        <v>90</v>
      </c>
      <c r="AA362" s="272"/>
      <c r="AB362" s="10"/>
      <c r="AC362" s="265" t="s">
        <v>14</v>
      </c>
      <c r="AD362" s="266"/>
      <c r="AE362" s="267" t="s">
        <v>15</v>
      </c>
      <c r="AF362" s="268"/>
      <c r="AG362" s="10"/>
      <c r="AH362" s="269" t="s">
        <v>91</v>
      </c>
      <c r="AI362" s="270"/>
      <c r="AJ362" s="271" t="s">
        <v>92</v>
      </c>
      <c r="AK362" s="272"/>
      <c r="AM362" s="76" t="s">
        <v>16</v>
      </c>
      <c r="AO362" s="112" t="s">
        <v>38</v>
      </c>
      <c r="AP362" s="18"/>
      <c r="AQ362" s="88">
        <f t="shared" si="1519"/>
        <v>6.68</v>
      </c>
      <c r="AR362" s="89">
        <f t="shared" si="1520"/>
        <v>-20.439462460144714</v>
      </c>
      <c r="AS362" s="90">
        <f t="shared" si="1521"/>
        <v>-70.566325120649751</v>
      </c>
      <c r="AT362" s="26"/>
      <c r="AU362" s="119"/>
      <c r="AV362" s="120"/>
      <c r="AW362" s="71">
        <f t="shared" si="1522"/>
        <v>-1.9643204931240027E-2</v>
      </c>
    </row>
    <row r="363" spans="2:49" ht="18.600000000000001" customHeight="1" thickTop="1" thickBot="1">
      <c r="D363" s="59">
        <v>0</v>
      </c>
      <c r="E363" s="63">
        <v>0</v>
      </c>
      <c r="F363" s="61">
        <v>1</v>
      </c>
      <c r="G363" s="62">
        <v>0</v>
      </c>
      <c r="I363" s="59">
        <v>0</v>
      </c>
      <c r="J363" s="63">
        <f t="shared" ref="J363" si="1555">IF(0=(1-$J$8*$K$8*$B360^2),10^14,$B360*$K$8/(1-$J$8*$K$8*$B360^2))</f>
        <v>1.1384016837074329</v>
      </c>
      <c r="K363" s="61">
        <v>1</v>
      </c>
      <c r="L363" s="62">
        <v>0</v>
      </c>
      <c r="N363" s="59">
        <f t="shared" ref="N363" si="1556">D363*I360+F363*I363-E363*J360-G363*J363</f>
        <v>0</v>
      </c>
      <c r="O363" s="63">
        <f t="shared" ref="O363" si="1557">(D363*J360+E363*I360+F363*J363+G363*I363)</f>
        <v>1.1384016837074329</v>
      </c>
      <c r="P363" s="61">
        <f t="shared" ref="P363" si="1558">D363*K360+F363*K363-E363*L360-G363*L363</f>
        <v>1</v>
      </c>
      <c r="Q363" s="62">
        <f t="shared" ref="Q363" si="1559">(D363*L360+E363*K360+F363*L363+G363*K363)</f>
        <v>0</v>
      </c>
      <c r="S363" s="59">
        <v>0</v>
      </c>
      <c r="T363" s="63">
        <v>0</v>
      </c>
      <c r="U363" s="61">
        <v>1</v>
      </c>
      <c r="V363" s="62">
        <v>0</v>
      </c>
      <c r="X363" s="59">
        <f t="shared" ref="X363" si="1560">N363*S360+P363*S363-O363*T360-Q363*T363</f>
        <v>0</v>
      </c>
      <c r="Y363" s="63">
        <f t="shared" ref="Y363" si="1561">(N363*T360+O363*S360+P363*T363+Q363*S363)</f>
        <v>1.1384016837074329</v>
      </c>
      <c r="Z363" s="61">
        <f t="shared" ref="Z363" si="1562">N363*U360+P363*U363-O363*V360-Q363*V363</f>
        <v>0.19685214781632421</v>
      </c>
      <c r="AA363" s="62">
        <f t="shared" ref="AA363" si="1563">(N363*V360+O363*U360+P363*V363+Q363*U363)</f>
        <v>0</v>
      </c>
      <c r="AB363" s="10"/>
      <c r="AC363" s="46">
        <f t="shared" ref="AC363" si="1564">1/$AD$8</f>
        <v>1</v>
      </c>
      <c r="AD363" s="77">
        <v>0</v>
      </c>
      <c r="AE363" s="78">
        <v>1</v>
      </c>
      <c r="AF363" s="79">
        <v>0</v>
      </c>
      <c r="AH363" s="59">
        <f t="shared" ref="AH363" si="1565">X363*AC360+Z363*AC363-Y363*AD360-AA363*AD363</f>
        <v>0.19685214781632421</v>
      </c>
      <c r="AI363" s="63">
        <f t="shared" ref="AI363" si="1566">(X363*AD360+Y363*AC360+Z363*AD363+AA363*AC363)</f>
        <v>1.1384016837074329</v>
      </c>
      <c r="AJ363" s="61">
        <f t="shared" ref="AJ363" si="1567">X363*AE360+Z363*AE363-Y363*AF360-AA363*AF363</f>
        <v>0.19685214781632421</v>
      </c>
      <c r="AK363" s="62">
        <f t="shared" ref="AK363" si="1568">(X363*AF360+Y363*AE360+Z363*AF363+AA363*AE363)</f>
        <v>0</v>
      </c>
      <c r="AM363" s="80">
        <f t="shared" ref="AM363" si="1569">(180/PI())*ATAN(-1*(AI360+AI363)/(AH360+AH363))</f>
        <v>-78.769361335474443</v>
      </c>
      <c r="AO363" s="113">
        <f t="shared" ref="AO363" si="1570">20*LOG(((1-(10^(AM360/20)^2)*(1-((1-AO360)/(1+AO360))^2))^0.5))</f>
        <v>-13.867604026074838</v>
      </c>
      <c r="AP363" s="18"/>
      <c r="AQ363" s="88">
        <f t="shared" si="1519"/>
        <v>6.7</v>
      </c>
      <c r="AR363" s="89">
        <f t="shared" si="1520"/>
        <v>-20.46087159493101</v>
      </c>
      <c r="AS363" s="90">
        <f t="shared" si="1521"/>
        <v>-70.624845531990715</v>
      </c>
      <c r="AT363" s="26"/>
      <c r="AU363" s="119"/>
      <c r="AV363" s="120"/>
      <c r="AW363" s="71">
        <f t="shared" si="1522"/>
        <v>-1.9503795964922924E-2</v>
      </c>
    </row>
    <row r="364" spans="2:49" ht="18.600000000000001" customHeight="1">
      <c r="AQ364" s="88">
        <f t="shared" si="1519"/>
        <v>6.72</v>
      </c>
      <c r="AR364" s="89">
        <f t="shared" si="1520"/>
        <v>-20.48224658094</v>
      </c>
      <c r="AS364" s="90">
        <f t="shared" si="1521"/>
        <v>-70.683012024935849</v>
      </c>
      <c r="AT364" s="119"/>
      <c r="AU364" s="119"/>
      <c r="AV364" s="120"/>
      <c r="AW364" s="71">
        <f t="shared" si="1522"/>
        <v>-1.9365619452934923E-2</v>
      </c>
    </row>
    <row r="365" spans="2:49" ht="18.600000000000001" customHeight="1" thickBot="1">
      <c r="D365" s="10" t="s">
        <v>63</v>
      </c>
      <c r="E365" s="10"/>
      <c r="F365" s="10"/>
      <c r="G365" s="10"/>
      <c r="H365" s="10"/>
      <c r="I365" s="10" t="s">
        <v>64</v>
      </c>
      <c r="J365" s="10"/>
      <c r="K365" s="10"/>
      <c r="L365" s="10"/>
      <c r="M365" s="55"/>
      <c r="N365" s="55"/>
      <c r="O365" s="54" t="s">
        <v>65</v>
      </c>
      <c r="P365" s="55"/>
      <c r="Q365" s="55"/>
      <c r="R365" s="55"/>
      <c r="S365" s="10"/>
      <c r="T365" s="10" t="s">
        <v>66</v>
      </c>
      <c r="U365" s="55"/>
      <c r="V365" s="55"/>
      <c r="W365" s="55"/>
      <c r="X365" s="55"/>
      <c r="Y365" s="54" t="s">
        <v>67</v>
      </c>
      <c r="Z365" s="55"/>
      <c r="AA365" s="55"/>
      <c r="AB365" s="55"/>
      <c r="AC365" s="54" t="s">
        <v>68</v>
      </c>
      <c r="AD365" s="10"/>
      <c r="AE365" s="10"/>
      <c r="AF365" s="10"/>
      <c r="AG365" s="10"/>
      <c r="AH365" s="55"/>
      <c r="AI365" s="54" t="s">
        <v>69</v>
      </c>
      <c r="AJ365" s="55"/>
      <c r="AK365" s="55"/>
      <c r="AQ365" s="88">
        <f t="shared" si="1519"/>
        <v>6.74</v>
      </c>
      <c r="AR365" s="89">
        <f t="shared" si="1520"/>
        <v>-20.503587323028242</v>
      </c>
      <c r="AS365" s="90">
        <f t="shared" si="1521"/>
        <v>-70.740827831680264</v>
      </c>
      <c r="AT365" s="119"/>
      <c r="AU365" s="119"/>
      <c r="AV365" s="120"/>
      <c r="AW365" s="71">
        <f t="shared" si="1522"/>
        <v>-1.9228663258752714E-2</v>
      </c>
    </row>
    <row r="366" spans="2:49" ht="18.600000000000001" customHeight="1" thickBot="1">
      <c r="B366" s="52"/>
      <c r="D366" s="273" t="s">
        <v>70</v>
      </c>
      <c r="E366" s="274"/>
      <c r="F366" s="275" t="s">
        <v>71</v>
      </c>
      <c r="G366" s="276"/>
      <c r="H366" s="263"/>
      <c r="I366" s="273" t="s">
        <v>72</v>
      </c>
      <c r="J366" s="274"/>
      <c r="K366" s="275" t="s">
        <v>73</v>
      </c>
      <c r="L366" s="276"/>
      <c r="M366" s="55"/>
      <c r="N366" s="269" t="s">
        <v>74</v>
      </c>
      <c r="O366" s="270"/>
      <c r="P366" s="271" t="s">
        <v>75</v>
      </c>
      <c r="Q366" s="272"/>
      <c r="R366" s="55"/>
      <c r="S366" s="273" t="s">
        <v>76</v>
      </c>
      <c r="T366" s="274"/>
      <c r="U366" s="275" t="s">
        <v>77</v>
      </c>
      <c r="V366" s="276"/>
      <c r="W366" s="10"/>
      <c r="X366" s="269" t="s">
        <v>78</v>
      </c>
      <c r="Y366" s="270"/>
      <c r="Z366" s="271" t="s">
        <v>79</v>
      </c>
      <c r="AA366" s="272"/>
      <c r="AB366" s="10"/>
      <c r="AC366" s="273" t="s">
        <v>80</v>
      </c>
      <c r="AD366" s="274"/>
      <c r="AE366" s="275" t="s">
        <v>81</v>
      </c>
      <c r="AF366" s="276"/>
      <c r="AG366" s="10"/>
      <c r="AH366" s="269" t="s">
        <v>82</v>
      </c>
      <c r="AI366" s="270"/>
      <c r="AJ366" s="271" t="s">
        <v>83</v>
      </c>
      <c r="AK366" s="272"/>
      <c r="AM366" s="57" t="s">
        <v>10</v>
      </c>
      <c r="AO366" s="109" t="s">
        <v>37</v>
      </c>
      <c r="AP366" s="18"/>
      <c r="AQ366" s="88">
        <f t="shared" si="1519"/>
        <v>6.76</v>
      </c>
      <c r="AR366" s="89">
        <f t="shared" si="1520"/>
        <v>-20.524893731003665</v>
      </c>
      <c r="AS366" s="90">
        <f t="shared" si="1521"/>
        <v>-70.798296144689232</v>
      </c>
      <c r="AT366" s="26"/>
      <c r="AU366" s="119"/>
      <c r="AV366" s="120"/>
      <c r="AW366" s="71">
        <f t="shared" si="1522"/>
        <v>-1.9092915356743251E-2</v>
      </c>
    </row>
    <row r="367" spans="2:49" ht="18.600000000000001" customHeight="1" thickTop="1" thickBot="1">
      <c r="B367" s="81">
        <v>1.06</v>
      </c>
      <c r="D367" s="59">
        <v>1</v>
      </c>
      <c r="E367" s="60">
        <v>0</v>
      </c>
      <c r="F367" s="61">
        <v>0</v>
      </c>
      <c r="G367" s="62">
        <f t="shared" ref="G367" si="1571">$E$8*$B367</f>
        <v>0.71907220000000005</v>
      </c>
      <c r="I367" s="59">
        <v>1</v>
      </c>
      <c r="J367" s="63">
        <v>0</v>
      </c>
      <c r="K367" s="61">
        <v>0</v>
      </c>
      <c r="L367" s="62">
        <v>0</v>
      </c>
      <c r="N367" s="59">
        <f t="shared" ref="N367" si="1572">D367*I367+F367*I370-E367*J367-G367*J370</f>
        <v>0.154032484412576</v>
      </c>
      <c r="O367" s="63">
        <f t="shared" ref="O367" si="1573">(D367*J367+E367*I367+F367*J370+G367*I370)</f>
        <v>0</v>
      </c>
      <c r="P367" s="61">
        <f t="shared" ref="P367" si="1574">D367*K367+F367*K370-E367*L367-G367*L370</f>
        <v>0</v>
      </c>
      <c r="Q367" s="62">
        <f t="shared" ref="Q367" si="1575">(D367*L367+E367*K367+F367*L370+G367*K370)</f>
        <v>0.71907220000000005</v>
      </c>
      <c r="S367" s="59">
        <v>1</v>
      </c>
      <c r="T367" s="60">
        <v>0</v>
      </c>
      <c r="U367" s="61">
        <v>0</v>
      </c>
      <c r="V367" s="62">
        <f t="shared" ref="V367" si="1576">$T$8*$B367</f>
        <v>0.71907220000000005</v>
      </c>
      <c r="X367" s="59">
        <f t="shared" ref="X367" si="1577">N367*S367+P367*S370-O367*T367-Q367*T370</f>
        <v>0.154032484412576</v>
      </c>
      <c r="Y367" s="63">
        <f t="shared" ref="Y367" si="1578">(N367*T367+O367*S367+P367*T370+Q367*S370)</f>
        <v>0</v>
      </c>
      <c r="Z367" s="61">
        <f t="shared" ref="Z367" si="1579">N367*U367+P367*U370-O367*V367-Q367*V370</f>
        <v>0</v>
      </c>
      <c r="AA367" s="62">
        <f t="shared" ref="AA367" si="1580">(N367*V367+O367*U367+P367*V370+Q367*U370)</f>
        <v>0.82983267743801681</v>
      </c>
      <c r="AB367" s="10"/>
      <c r="AC367" s="64">
        <v>1</v>
      </c>
      <c r="AD367" s="65">
        <v>0</v>
      </c>
      <c r="AE367" s="23">
        <v>0</v>
      </c>
      <c r="AF367" s="66">
        <v>0</v>
      </c>
      <c r="AH367" s="59">
        <f t="shared" ref="AH367" si="1581">X367*AC367+Z367*AC370-Y367*AD367-AA367*AD370</f>
        <v>0.154032484412576</v>
      </c>
      <c r="AI367" s="63">
        <f t="shared" ref="AI367" si="1582">(X367*AD367+Y367*AC367+Z367*AD370+AA367*AC370)</f>
        <v>0.82983267743801681</v>
      </c>
      <c r="AJ367" s="61">
        <f t="shared" ref="AJ367" si="1583">X367*AE367+Z367*AE370-Y367*AF367-AA367*AF370</f>
        <v>0</v>
      </c>
      <c r="AK367" s="62">
        <f t="shared" ref="AK367" si="1584">(X367*AF367+Y367*AE367+Z367*AF370+AA367*AE370)</f>
        <v>0.82983267743801681</v>
      </c>
      <c r="AM367" s="67">
        <f t="shared" ref="AM367" si="1585">20*LOG(((1+$AD$8)/$AD$8)/((AH367+AH370)^2+(AI367+AI370)^2)^0.5)</f>
        <v>-0.12853885136968507</v>
      </c>
      <c r="AO367" s="110">
        <f t="shared" ref="AO367" si="1586">((AH367^2+AI367^2)^0.5)/((AH370^2+AI370^2)^0.5)</f>
        <v>0.71133503830880873</v>
      </c>
      <c r="AP367" s="18"/>
      <c r="AQ367" s="88">
        <f t="shared" si="1519"/>
        <v>6.78</v>
      </c>
      <c r="AR367" s="89">
        <f t="shared" si="1520"/>
        <v>-20.546165719494589</v>
      </c>
      <c r="AS367" s="90">
        <f t="shared" si="1521"/>
        <v>-70.855420117316001</v>
      </c>
      <c r="AT367" s="26"/>
      <c r="AU367" s="119"/>
      <c r="AV367" s="120"/>
      <c r="AW367" s="71">
        <f t="shared" si="1522"/>
        <v>-1.8958363831917915E-2</v>
      </c>
    </row>
    <row r="368" spans="2:49" ht="18.600000000000001" customHeight="1" thickBot="1">
      <c r="D368" s="69"/>
      <c r="G368" s="70"/>
      <c r="I368" s="69"/>
      <c r="L368" s="70"/>
      <c r="N368" s="69"/>
      <c r="Q368" s="70"/>
      <c r="S368" s="69"/>
      <c r="V368" s="70"/>
      <c r="X368" s="69"/>
      <c r="AA368" s="70"/>
      <c r="AC368" s="64"/>
      <c r="AD368" s="23"/>
      <c r="AE368" s="23"/>
      <c r="AF368" s="71"/>
      <c r="AH368" s="69"/>
      <c r="AK368" s="70"/>
      <c r="AO368" s="111"/>
      <c r="AP368" s="18"/>
      <c r="AQ368" s="88">
        <f t="shared" si="1519"/>
        <v>6.8</v>
      </c>
      <c r="AR368" s="89">
        <f t="shared" si="1520"/>
        <v>-20.567403207822302</v>
      </c>
      <c r="AS368" s="90">
        <f t="shared" si="1521"/>
        <v>-70.912202864407845</v>
      </c>
      <c r="AT368" s="26"/>
      <c r="AU368" s="119"/>
      <c r="AV368" s="120"/>
      <c r="AW368" s="71">
        <f t="shared" si="1522"/>
        <v>-1.8824996879640708E-2</v>
      </c>
    </row>
    <row r="369" spans="2:49" ht="18.600000000000001" customHeight="1" thickBot="1">
      <c r="D369" s="265" t="s">
        <v>11</v>
      </c>
      <c r="E369" s="266"/>
      <c r="F369" s="267" t="s">
        <v>84</v>
      </c>
      <c r="G369" s="268"/>
      <c r="H369" s="263"/>
      <c r="I369" s="265" t="s">
        <v>85</v>
      </c>
      <c r="J369" s="266"/>
      <c r="K369" s="267" t="s">
        <v>86</v>
      </c>
      <c r="L369" s="268"/>
      <c r="N369" s="269" t="s">
        <v>12</v>
      </c>
      <c r="O369" s="270"/>
      <c r="P369" s="271" t="s">
        <v>13</v>
      </c>
      <c r="Q369" s="272"/>
      <c r="S369" s="265" t="s">
        <v>87</v>
      </c>
      <c r="T369" s="266"/>
      <c r="U369" s="267" t="s">
        <v>88</v>
      </c>
      <c r="V369" s="268"/>
      <c r="W369" s="10"/>
      <c r="X369" s="269" t="s">
        <v>89</v>
      </c>
      <c r="Y369" s="270"/>
      <c r="Z369" s="271" t="s">
        <v>90</v>
      </c>
      <c r="AA369" s="272"/>
      <c r="AB369" s="10"/>
      <c r="AC369" s="265" t="s">
        <v>14</v>
      </c>
      <c r="AD369" s="266"/>
      <c r="AE369" s="267" t="s">
        <v>15</v>
      </c>
      <c r="AF369" s="268"/>
      <c r="AG369" s="10"/>
      <c r="AH369" s="269" t="s">
        <v>91</v>
      </c>
      <c r="AI369" s="270"/>
      <c r="AJ369" s="271" t="s">
        <v>92</v>
      </c>
      <c r="AK369" s="272"/>
      <c r="AM369" s="76" t="s">
        <v>16</v>
      </c>
      <c r="AO369" s="112" t="s">
        <v>38</v>
      </c>
      <c r="AP369" s="18"/>
      <c r="AQ369" s="88">
        <f t="shared" si="1519"/>
        <v>6.82</v>
      </c>
      <c r="AR369" s="89">
        <f t="shared" si="1520"/>
        <v>-20.58860611987695</v>
      </c>
      <c r="AS369" s="90">
        <f t="shared" si="1521"/>
        <v>-70.968647462900833</v>
      </c>
      <c r="AT369" s="26"/>
      <c r="AU369" s="119"/>
      <c r="AV369" s="120"/>
      <c r="AW369" s="71">
        <f t="shared" si="1522"/>
        <v>-1.8692802805304016E-2</v>
      </c>
    </row>
    <row r="370" spans="2:49" ht="18.600000000000001" customHeight="1" thickTop="1" thickBot="1">
      <c r="D370" s="59">
        <v>0</v>
      </c>
      <c r="E370" s="63">
        <v>0</v>
      </c>
      <c r="F370" s="61">
        <v>1</v>
      </c>
      <c r="G370" s="62">
        <v>0</v>
      </c>
      <c r="I370" s="59">
        <v>0</v>
      </c>
      <c r="J370" s="63">
        <f t="shared" ref="J370" si="1587">IF(0=(1-$J$8*$K$8*$B367^2),10^14,$B367*$K$8/(1-$J$8*$K$8*$B367^2))</f>
        <v>1.1764708962290906</v>
      </c>
      <c r="K370" s="61">
        <v>1</v>
      </c>
      <c r="L370" s="62">
        <v>0</v>
      </c>
      <c r="N370" s="59">
        <f t="shared" ref="N370" si="1588">D370*I367+F370*I370-E370*J367-G370*J370</f>
        <v>0</v>
      </c>
      <c r="O370" s="63">
        <f t="shared" ref="O370" si="1589">(D370*J367+E370*I367+F370*J370+G370*I370)</f>
        <v>1.1764708962290906</v>
      </c>
      <c r="P370" s="61">
        <f t="shared" ref="P370" si="1590">D370*K367+F370*K370-E370*L367-G370*L370</f>
        <v>1</v>
      </c>
      <c r="Q370" s="62">
        <f t="shared" ref="Q370" si="1591">(D370*L367+E370*K367+F370*L370+G370*K370)</f>
        <v>0</v>
      </c>
      <c r="S370" s="59">
        <v>0</v>
      </c>
      <c r="T370" s="63">
        <v>0</v>
      </c>
      <c r="U370" s="61">
        <v>1</v>
      </c>
      <c r="V370" s="62">
        <v>0</v>
      </c>
      <c r="X370" s="59">
        <f t="shared" ref="X370" si="1592">N370*S367+P370*S370-O370*T367-Q370*T370</f>
        <v>0</v>
      </c>
      <c r="Y370" s="63">
        <f t="shared" ref="Y370" si="1593">(N370*T367+O370*S367+P370*T370+Q370*S370)</f>
        <v>1.1764708962290906</v>
      </c>
      <c r="Z370" s="61">
        <f t="shared" ref="Z370" si="1594">N370*U367+P370*U370-O370*V367-Q370*V370</f>
        <v>0.154032484412576</v>
      </c>
      <c r="AA370" s="62">
        <f t="shared" ref="AA370" si="1595">(N370*V367+O370*U367+P370*V370+Q370*U370)</f>
        <v>0</v>
      </c>
      <c r="AB370" s="10"/>
      <c r="AC370" s="46">
        <f t="shared" ref="AC370" si="1596">1/$AD$8</f>
        <v>1</v>
      </c>
      <c r="AD370" s="77">
        <v>0</v>
      </c>
      <c r="AE370" s="78">
        <v>1</v>
      </c>
      <c r="AF370" s="79">
        <v>0</v>
      </c>
      <c r="AH370" s="59">
        <f t="shared" ref="AH370" si="1597">X370*AC367+Z370*AC370-Y370*AD367-AA370*AD370</f>
        <v>0.154032484412576</v>
      </c>
      <c r="AI370" s="63">
        <f t="shared" ref="AI370" si="1598">(X370*AD367+Y370*AC367+Z370*AD370+AA370*AC370)</f>
        <v>1.1764708962290906</v>
      </c>
      <c r="AJ370" s="61">
        <f t="shared" ref="AJ370" si="1599">X370*AE367+Z370*AE370-Y370*AF367-AA370*AF370</f>
        <v>0.154032484412576</v>
      </c>
      <c r="AK370" s="62">
        <f t="shared" ref="AK370" si="1600">(X370*AF367+Y370*AE367+Z370*AF370+AA370*AE370)</f>
        <v>0</v>
      </c>
      <c r="AM370" s="80">
        <f t="shared" ref="AM370" si="1601">(180/PI())*ATAN(-1*(AI367+AI370)/(AH367+AH370))</f>
        <v>-81.270496671351651</v>
      </c>
      <c r="AO370" s="113">
        <f t="shared" ref="AO370" si="1602">20*LOG(((1-(10^(AM367/20)^2)*(1-((1-AO367)/(1+AO367))^2))^0.5))</f>
        <v>-12.457584661689207</v>
      </c>
      <c r="AP370" s="18"/>
      <c r="AQ370" s="88">
        <f t="shared" si="1519"/>
        <v>6.84</v>
      </c>
      <c r="AR370" s="89">
        <f t="shared" si="1520"/>
        <v>-20.609774383996786</v>
      </c>
      <c r="AS370" s="90">
        <f t="shared" si="1521"/>
        <v>-71.024756952403251</v>
      </c>
      <c r="AT370" s="26"/>
      <c r="AU370" s="119"/>
      <c r="AV370" s="120"/>
      <c r="AW370" s="71">
        <f t="shared" si="1522"/>
        <v>-1.8561770023970948E-2</v>
      </c>
    </row>
    <row r="371" spans="2:49" ht="18.600000000000001" customHeight="1">
      <c r="AQ371" s="88">
        <f t="shared" si="1519"/>
        <v>6.86</v>
      </c>
      <c r="AR371" s="89">
        <f t="shared" si="1520"/>
        <v>-20.630907932850615</v>
      </c>
      <c r="AS371" s="90">
        <f t="shared" si="1521"/>
        <v>-71.080534335768263</v>
      </c>
      <c r="AT371" s="119"/>
      <c r="AU371" s="119"/>
      <c r="AV371" s="120"/>
      <c r="AW371" s="71">
        <f t="shared" si="1522"/>
        <v>-1.8431887059981361E-2</v>
      </c>
    </row>
    <row r="372" spans="2:49" ht="18.600000000000001" customHeight="1" thickBot="1">
      <c r="D372" s="10" t="s">
        <v>63</v>
      </c>
      <c r="E372" s="10"/>
      <c r="F372" s="10"/>
      <c r="G372" s="10"/>
      <c r="H372" s="10"/>
      <c r="I372" s="10" t="s">
        <v>64</v>
      </c>
      <c r="J372" s="10"/>
      <c r="K372" s="10"/>
      <c r="L372" s="10"/>
      <c r="M372" s="55"/>
      <c r="N372" s="55"/>
      <c r="O372" s="54" t="s">
        <v>65</v>
      </c>
      <c r="P372" s="55"/>
      <c r="Q372" s="55"/>
      <c r="R372" s="55"/>
      <c r="S372" s="10"/>
      <c r="T372" s="10" t="s">
        <v>66</v>
      </c>
      <c r="U372" s="55"/>
      <c r="V372" s="55"/>
      <c r="W372" s="55"/>
      <c r="X372" s="55"/>
      <c r="Y372" s="54" t="s">
        <v>67</v>
      </c>
      <c r="Z372" s="55"/>
      <c r="AA372" s="55"/>
      <c r="AB372" s="55"/>
      <c r="AC372" s="54" t="s">
        <v>68</v>
      </c>
      <c r="AD372" s="10"/>
      <c r="AE372" s="10"/>
      <c r="AF372" s="10"/>
      <c r="AG372" s="10"/>
      <c r="AH372" s="55"/>
      <c r="AI372" s="54" t="s">
        <v>69</v>
      </c>
      <c r="AJ372" s="55"/>
      <c r="AK372" s="55"/>
      <c r="AQ372" s="88">
        <f t="shared" si="1519"/>
        <v>6.88</v>
      </c>
      <c r="AR372" s="89">
        <f t="shared" si="1520"/>
        <v>-20.652006703323277</v>
      </c>
      <c r="AS372" s="90">
        <f t="shared" si="1521"/>
        <v>-71.135982579655689</v>
      </c>
      <c r="AT372" s="119"/>
      <c r="AU372" s="119"/>
      <c r="AV372" s="120"/>
      <c r="AW372" s="71">
        <f t="shared" si="1522"/>
        <v>-1.8303142546527387E-2</v>
      </c>
    </row>
    <row r="373" spans="2:49" ht="18.600000000000001" customHeight="1" thickBot="1">
      <c r="B373" s="52"/>
      <c r="D373" s="273" t="s">
        <v>70</v>
      </c>
      <c r="E373" s="274"/>
      <c r="F373" s="275" t="s">
        <v>71</v>
      </c>
      <c r="G373" s="276"/>
      <c r="H373" s="263"/>
      <c r="I373" s="273" t="s">
        <v>72</v>
      </c>
      <c r="J373" s="274"/>
      <c r="K373" s="275" t="s">
        <v>73</v>
      </c>
      <c r="L373" s="276"/>
      <c r="M373" s="55"/>
      <c r="N373" s="269" t="s">
        <v>74</v>
      </c>
      <c r="O373" s="270"/>
      <c r="P373" s="271" t="s">
        <v>75</v>
      </c>
      <c r="Q373" s="272"/>
      <c r="R373" s="55"/>
      <c r="S373" s="273" t="s">
        <v>76</v>
      </c>
      <c r="T373" s="274"/>
      <c r="U373" s="275" t="s">
        <v>77</v>
      </c>
      <c r="V373" s="276"/>
      <c r="W373" s="10"/>
      <c r="X373" s="269" t="s">
        <v>78</v>
      </c>
      <c r="Y373" s="270"/>
      <c r="Z373" s="271" t="s">
        <v>79</v>
      </c>
      <c r="AA373" s="272"/>
      <c r="AB373" s="10"/>
      <c r="AC373" s="273" t="s">
        <v>80</v>
      </c>
      <c r="AD373" s="274"/>
      <c r="AE373" s="275" t="s">
        <v>81</v>
      </c>
      <c r="AF373" s="276"/>
      <c r="AG373" s="10"/>
      <c r="AH373" s="269" t="s">
        <v>82</v>
      </c>
      <c r="AI373" s="270"/>
      <c r="AJ373" s="271" t="s">
        <v>83</v>
      </c>
      <c r="AK373" s="272"/>
      <c r="AM373" s="57" t="s">
        <v>10</v>
      </c>
      <c r="AO373" s="109" t="s">
        <v>37</v>
      </c>
      <c r="AP373" s="18"/>
      <c r="AQ373" s="88">
        <f t="shared" si="1519"/>
        <v>6.9</v>
      </c>
      <c r="AR373" s="89">
        <f t="shared" si="1520"/>
        <v>-20.673070636404244</v>
      </c>
      <c r="AS373" s="90">
        <f t="shared" si="1521"/>
        <v>-71.191104615083546</v>
      </c>
      <c r="AT373" s="26"/>
      <c r="AU373" s="119"/>
      <c r="AV373" s="120"/>
      <c r="AW373" s="71">
        <f t="shared" si="1522"/>
        <v>-1.8175525225201286E-2</v>
      </c>
    </row>
    <row r="374" spans="2:49" ht="18.600000000000001" customHeight="1" thickTop="1" thickBot="1">
      <c r="B374" s="81">
        <v>1.08</v>
      </c>
      <c r="D374" s="59">
        <v>1</v>
      </c>
      <c r="E374" s="60">
        <v>0</v>
      </c>
      <c r="F374" s="61">
        <v>0</v>
      </c>
      <c r="G374" s="62">
        <f t="shared" ref="G374" si="1603">$E$8*$B374</f>
        <v>0.73263960000000006</v>
      </c>
      <c r="I374" s="59">
        <v>1</v>
      </c>
      <c r="J374" s="63">
        <v>0</v>
      </c>
      <c r="K374" s="61">
        <v>0</v>
      </c>
      <c r="L374" s="62">
        <v>0</v>
      </c>
      <c r="N374" s="59">
        <f t="shared" ref="N374" si="1604">D374*I374+F374*I377-E374*J374-G374*J377</f>
        <v>0.10915118745363106</v>
      </c>
      <c r="O374" s="63">
        <f t="shared" ref="O374" si="1605">(D374*J374+E374*I374+F374*J377+G374*I377)</f>
        <v>0</v>
      </c>
      <c r="P374" s="61">
        <f t="shared" ref="P374" si="1606">D374*K374+F374*K377-E374*L374-G374*L377</f>
        <v>0</v>
      </c>
      <c r="Q374" s="62">
        <f t="shared" ref="Q374" si="1607">(D374*L374+E374*K374+F374*L377+G374*K377)</f>
        <v>0.73263960000000006</v>
      </c>
      <c r="S374" s="59">
        <v>1</v>
      </c>
      <c r="T374" s="60">
        <v>0</v>
      </c>
      <c r="U374" s="61">
        <v>0</v>
      </c>
      <c r="V374" s="62">
        <f t="shared" ref="V374" si="1608">$T$8*$B374</f>
        <v>0.73263960000000006</v>
      </c>
      <c r="X374" s="59">
        <f t="shared" ref="X374" si="1609">N374*S374+P374*S377-O374*T374-Q374*T377</f>
        <v>0.10915118745363106</v>
      </c>
      <c r="Y374" s="63">
        <f t="shared" ref="Y374" si="1610">(N374*T374+O374*S374+P374*T377+Q374*S377)</f>
        <v>0</v>
      </c>
      <c r="Z374" s="61">
        <f t="shared" ref="Z374" si="1611">N374*U374+P374*U377-O374*V374-Q374*V377</f>
        <v>0</v>
      </c>
      <c r="AA374" s="62">
        <f t="shared" ref="AA374" si="1612">(N374*V374+O374*U374+P374*V377+Q374*U377)</f>
        <v>0.81260808231555337</v>
      </c>
      <c r="AB374" s="10"/>
      <c r="AC374" s="64">
        <v>1</v>
      </c>
      <c r="AD374" s="65">
        <v>0</v>
      </c>
      <c r="AE374" s="23">
        <v>0</v>
      </c>
      <c r="AF374" s="66">
        <v>0</v>
      </c>
      <c r="AH374" s="59">
        <f t="shared" ref="AH374" si="1613">X374*AC374+Z374*AC377-Y374*AD374-AA374*AD377</f>
        <v>0.10915118745363106</v>
      </c>
      <c r="AI374" s="63">
        <f t="shared" ref="AI374" si="1614">(X374*AD374+Y374*AC374+Z374*AD377+AA374*AC377)</f>
        <v>0.81260808231555337</v>
      </c>
      <c r="AJ374" s="61">
        <f t="shared" ref="AJ374" si="1615">X374*AE374+Z374*AE377-Y374*AF374-AA374*AF377</f>
        <v>0</v>
      </c>
      <c r="AK374" s="62">
        <f t="shared" ref="AK374" si="1616">(X374*AF374+Y374*AE374+Z374*AF377+AA374*AE377)</f>
        <v>0.81260808231555337</v>
      </c>
      <c r="AM374" s="67">
        <f t="shared" ref="AM374" si="1617">20*LOG(((1+$AD$8)/$AD$8)/((AH374+AH377)^2+(AI374+AI377)^2)^0.5)</f>
        <v>-0.17313030703087526</v>
      </c>
      <c r="AO374" s="110">
        <f t="shared" ref="AO374" si="1618">((AH374^2+AI374^2)^0.5)/((AH377^2+AI377^2)^0.5)</f>
        <v>0.67159536055440028</v>
      </c>
      <c r="AP374" s="18"/>
      <c r="AQ374" s="88">
        <f t="shared" si="1519"/>
        <v>6.92</v>
      </c>
      <c r="AR374" s="89">
        <f t="shared" si="1520"/>
        <v>-20.694099677079084</v>
      </c>
      <c r="AS374" s="90">
        <f t="shared" si="1521"/>
        <v>-71.24590333796931</v>
      </c>
      <c r="AT374" s="26"/>
      <c r="AU374" s="119"/>
      <c r="AV374" s="120"/>
      <c r="AW374" s="71">
        <f t="shared" si="1522"/>
        <v>-1.8049023945515767E-2</v>
      </c>
    </row>
    <row r="375" spans="2:49" ht="18.600000000000001" customHeight="1" thickBot="1">
      <c r="D375" s="69"/>
      <c r="G375" s="70"/>
      <c r="I375" s="69"/>
      <c r="L375" s="70"/>
      <c r="N375" s="69"/>
      <c r="Q375" s="70"/>
      <c r="S375" s="69"/>
      <c r="V375" s="70"/>
      <c r="X375" s="69"/>
      <c r="AA375" s="70"/>
      <c r="AC375" s="64"/>
      <c r="AD375" s="23"/>
      <c r="AE375" s="23"/>
      <c r="AF375" s="71"/>
      <c r="AH375" s="69"/>
      <c r="AK375" s="70"/>
      <c r="AO375" s="111"/>
      <c r="AP375" s="18"/>
      <c r="AQ375" s="88">
        <f t="shared" si="1519"/>
        <v>6.94</v>
      </c>
      <c r="AR375" s="89">
        <f t="shared" si="1520"/>
        <v>-20.715093774223799</v>
      </c>
      <c r="AS375" s="90">
        <f t="shared" si="1521"/>
        <v>-71.300381609661017</v>
      </c>
      <c r="AT375" s="26"/>
      <c r="AU375" s="119"/>
      <c r="AV375" s="120"/>
      <c r="AW375" s="71">
        <f t="shared" si="1522"/>
        <v>-1.7923627664400435E-2</v>
      </c>
    </row>
    <row r="376" spans="2:49" ht="18.600000000000001" customHeight="1" thickBot="1">
      <c r="D376" s="265" t="s">
        <v>11</v>
      </c>
      <c r="E376" s="266"/>
      <c r="F376" s="267" t="s">
        <v>84</v>
      </c>
      <c r="G376" s="268"/>
      <c r="H376" s="263"/>
      <c r="I376" s="265" t="s">
        <v>85</v>
      </c>
      <c r="J376" s="266"/>
      <c r="K376" s="267" t="s">
        <v>86</v>
      </c>
      <c r="L376" s="268"/>
      <c r="N376" s="269" t="s">
        <v>12</v>
      </c>
      <c r="O376" s="270"/>
      <c r="P376" s="271" t="s">
        <v>13</v>
      </c>
      <c r="Q376" s="272"/>
      <c r="S376" s="265" t="s">
        <v>87</v>
      </c>
      <c r="T376" s="266"/>
      <c r="U376" s="267" t="s">
        <v>88</v>
      </c>
      <c r="V376" s="268"/>
      <c r="W376" s="10"/>
      <c r="X376" s="269" t="s">
        <v>89</v>
      </c>
      <c r="Y376" s="270"/>
      <c r="Z376" s="271" t="s">
        <v>90</v>
      </c>
      <c r="AA376" s="272"/>
      <c r="AB376" s="10"/>
      <c r="AC376" s="265" t="s">
        <v>14</v>
      </c>
      <c r="AD376" s="266"/>
      <c r="AE376" s="267" t="s">
        <v>15</v>
      </c>
      <c r="AF376" s="268"/>
      <c r="AG376" s="10"/>
      <c r="AH376" s="269" t="s">
        <v>91</v>
      </c>
      <c r="AI376" s="270"/>
      <c r="AJ376" s="271" t="s">
        <v>92</v>
      </c>
      <c r="AK376" s="272"/>
      <c r="AM376" s="76" t="s">
        <v>16</v>
      </c>
      <c r="AO376" s="112" t="s">
        <v>38</v>
      </c>
      <c r="AP376" s="18"/>
      <c r="AQ376" s="88">
        <f t="shared" si="1519"/>
        <v>6.96</v>
      </c>
      <c r="AR376" s="89">
        <f t="shared" si="1520"/>
        <v>-20.736052880501909</v>
      </c>
      <c r="AS376" s="90">
        <f t="shared" si="1521"/>
        <v>-71.354542257458917</v>
      </c>
      <c r="AT376" s="26"/>
      <c r="AU376" s="119"/>
      <c r="AV376" s="120"/>
      <c r="AW376" s="71">
        <f t="shared" si="1522"/>
        <v>-1.7799325445664895E-2</v>
      </c>
    </row>
    <row r="377" spans="2:49" ht="18.600000000000001" customHeight="1" thickTop="1" thickBot="1">
      <c r="D377" s="59">
        <v>0</v>
      </c>
      <c r="E377" s="63">
        <v>0</v>
      </c>
      <c r="F377" s="61">
        <v>1</v>
      </c>
      <c r="G377" s="62">
        <v>0</v>
      </c>
      <c r="I377" s="59">
        <v>0</v>
      </c>
      <c r="J377" s="63">
        <f t="shared" ref="J377" si="1619">IF(0=(1-$J$8*$K$8*$B374^2),10^14,$B374*$K$8/(1-$J$8*$K$8*$B374^2))</f>
        <v>1.2159441184265345</v>
      </c>
      <c r="K377" s="61">
        <v>1</v>
      </c>
      <c r="L377" s="62">
        <v>0</v>
      </c>
      <c r="N377" s="59">
        <f t="shared" ref="N377" si="1620">D377*I374+F377*I377-E377*J374-G377*J377</f>
        <v>0</v>
      </c>
      <c r="O377" s="63">
        <f t="shared" ref="O377" si="1621">(D377*J374+E377*I374+F377*J377+G377*I377)</f>
        <v>1.2159441184265345</v>
      </c>
      <c r="P377" s="61">
        <f t="shared" ref="P377" si="1622">D377*K374+F377*K377-E377*L374-G377*L377</f>
        <v>1</v>
      </c>
      <c r="Q377" s="62">
        <f t="shared" ref="Q377" si="1623">(D377*L374+E377*K374+F377*L377+G377*K377)</f>
        <v>0</v>
      </c>
      <c r="S377" s="59">
        <v>0</v>
      </c>
      <c r="T377" s="63">
        <v>0</v>
      </c>
      <c r="U377" s="61">
        <v>1</v>
      </c>
      <c r="V377" s="62">
        <v>0</v>
      </c>
      <c r="X377" s="59">
        <f t="shared" ref="X377" si="1624">N377*S374+P377*S377-O377*T374-Q377*T377</f>
        <v>0</v>
      </c>
      <c r="Y377" s="63">
        <f t="shared" ref="Y377" si="1625">(N377*T374+O377*S374+P377*T377+Q377*S377)</f>
        <v>1.2159441184265345</v>
      </c>
      <c r="Z377" s="61">
        <f t="shared" ref="Z377" si="1626">N377*U374+P377*U377-O377*V374-Q377*V377</f>
        <v>0.10915118745363106</v>
      </c>
      <c r="AA377" s="62">
        <f t="shared" ref="AA377" si="1627">(N377*V374+O377*U374+P377*V377+Q377*U377)</f>
        <v>0</v>
      </c>
      <c r="AB377" s="10"/>
      <c r="AC377" s="46">
        <f t="shared" ref="AC377" si="1628">1/$AD$8</f>
        <v>1</v>
      </c>
      <c r="AD377" s="77">
        <v>0</v>
      </c>
      <c r="AE377" s="78">
        <v>1</v>
      </c>
      <c r="AF377" s="79">
        <v>0</v>
      </c>
      <c r="AH377" s="59">
        <f t="shared" ref="AH377" si="1629">X377*AC374+Z377*AC377-Y377*AD374-AA377*AD377</f>
        <v>0.10915118745363106</v>
      </c>
      <c r="AI377" s="63">
        <f t="shared" ref="AI377" si="1630">(X377*AD374+Y377*AC374+Z377*AD377+AA377*AC377)</f>
        <v>1.2159441184265345</v>
      </c>
      <c r="AJ377" s="61">
        <f t="shared" ref="AJ377" si="1631">X377*AE374+Z377*AE377-Y377*AF374-AA377*AF377</f>
        <v>0.10915118745363106</v>
      </c>
      <c r="AK377" s="62">
        <f t="shared" ref="AK377" si="1632">(X377*AF374+Y377*AE374+Z377*AF377+AA377*AE377)</f>
        <v>0</v>
      </c>
      <c r="AM377" s="80">
        <f t="shared" ref="AM377" si="1633">(180/PI())*ATAN(-1*(AI374+AI377)/(AH374+AH377))</f>
        <v>-83.857760542869684</v>
      </c>
      <c r="AO377" s="113">
        <f t="shared" ref="AO377" si="1634">20*LOG(((1-(10^(AM374/20)^2)*(1-((1-AO374)/(1+AO374))^2))^0.5))</f>
        <v>-11.18219349877964</v>
      </c>
      <c r="AP377" s="18"/>
      <c r="AQ377" s="88">
        <f t="shared" si="1519"/>
        <v>6.98</v>
      </c>
      <c r="AR377" s="89">
        <f t="shared" si="1520"/>
        <v>-20.756976952264267</v>
      </c>
      <c r="AS377" s="90">
        <f t="shared" si="1521"/>
        <v>-71.408388075127178</v>
      </c>
      <c r="AT377" s="26"/>
      <c r="AU377" s="119"/>
      <c r="AV377" s="120"/>
      <c r="AW377" s="71">
        <f t="shared" si="1522"/>
        <v>-1.7676106459450613E-2</v>
      </c>
    </row>
    <row r="378" spans="2:49" ht="18.600000000000001" customHeight="1">
      <c r="AQ378" s="88">
        <f t="shared" si="1519"/>
        <v>6.9999999999999902</v>
      </c>
      <c r="AR378" s="89">
        <f t="shared" si="1520"/>
        <v>-20.777865949451403</v>
      </c>
      <c r="AS378" s="90">
        <f t="shared" si="1521"/>
        <v>-71.461921823396594</v>
      </c>
      <c r="AT378" s="119"/>
      <c r="AU378" s="119"/>
      <c r="AV378" s="120"/>
      <c r="AW378" s="71">
        <f t="shared" si="1522"/>
        <v>-1.7553959981657069E-2</v>
      </c>
    </row>
    <row r="379" spans="2:49" ht="18.600000000000001" customHeight="1" thickBot="1">
      <c r="D379" s="10" t="s">
        <v>63</v>
      </c>
      <c r="E379" s="10"/>
      <c r="F379" s="10"/>
      <c r="G379" s="10"/>
      <c r="H379" s="10"/>
      <c r="I379" s="10" t="s">
        <v>64</v>
      </c>
      <c r="J379" s="10"/>
      <c r="K379" s="10"/>
      <c r="L379" s="10"/>
      <c r="M379" s="55"/>
      <c r="N379" s="55"/>
      <c r="O379" s="54" t="s">
        <v>65</v>
      </c>
      <c r="P379" s="55"/>
      <c r="Q379" s="55"/>
      <c r="R379" s="55"/>
      <c r="S379" s="10"/>
      <c r="T379" s="10" t="s">
        <v>66</v>
      </c>
      <c r="U379" s="55"/>
      <c r="V379" s="55"/>
      <c r="W379" s="55"/>
      <c r="X379" s="55"/>
      <c r="Y379" s="54" t="s">
        <v>67</v>
      </c>
      <c r="Z379" s="55"/>
      <c r="AA379" s="55"/>
      <c r="AB379" s="55"/>
      <c r="AC379" s="54" t="s">
        <v>68</v>
      </c>
      <c r="AD379" s="10"/>
      <c r="AE379" s="10"/>
      <c r="AF379" s="10"/>
      <c r="AG379" s="10"/>
      <c r="AH379" s="55"/>
      <c r="AI379" s="54" t="s">
        <v>69</v>
      </c>
      <c r="AJ379" s="55"/>
      <c r="AK379" s="55"/>
      <c r="AQ379" s="88">
        <f t="shared" si="1519"/>
        <v>7.0199999999999898</v>
      </c>
      <c r="AR379" s="89">
        <f t="shared" si="1520"/>
        <v>-20.798719835498556</v>
      </c>
      <c r="AS379" s="90">
        <f t="shared" si="1521"/>
        <v>-71.515146230458001</v>
      </c>
      <c r="AT379" s="119"/>
      <c r="AU379" s="119"/>
      <c r="AV379" s="120"/>
      <c r="AW379" s="71">
        <f t="shared" si="1522"/>
        <v>-1.7432875393344135E-2</v>
      </c>
    </row>
    <row r="380" spans="2:49" ht="18.600000000000001" customHeight="1" thickBot="1">
      <c r="B380" s="52"/>
      <c r="D380" s="273" t="s">
        <v>70</v>
      </c>
      <c r="E380" s="274"/>
      <c r="F380" s="275" t="s">
        <v>71</v>
      </c>
      <c r="G380" s="276"/>
      <c r="H380" s="263"/>
      <c r="I380" s="273" t="s">
        <v>72</v>
      </c>
      <c r="J380" s="274"/>
      <c r="K380" s="275" t="s">
        <v>73</v>
      </c>
      <c r="L380" s="276"/>
      <c r="M380" s="55"/>
      <c r="N380" s="269" t="s">
        <v>74</v>
      </c>
      <c r="O380" s="270"/>
      <c r="P380" s="271" t="s">
        <v>75</v>
      </c>
      <c r="Q380" s="272"/>
      <c r="R380" s="55"/>
      <c r="S380" s="273" t="s">
        <v>76</v>
      </c>
      <c r="T380" s="274"/>
      <c r="U380" s="275" t="s">
        <v>77</v>
      </c>
      <c r="V380" s="276"/>
      <c r="W380" s="10"/>
      <c r="X380" s="269" t="s">
        <v>78</v>
      </c>
      <c r="Y380" s="270"/>
      <c r="Z380" s="271" t="s">
        <v>79</v>
      </c>
      <c r="AA380" s="272"/>
      <c r="AB380" s="10"/>
      <c r="AC380" s="273" t="s">
        <v>80</v>
      </c>
      <c r="AD380" s="274"/>
      <c r="AE380" s="275" t="s">
        <v>81</v>
      </c>
      <c r="AF380" s="276"/>
      <c r="AG380" s="10"/>
      <c r="AH380" s="269" t="s">
        <v>82</v>
      </c>
      <c r="AI380" s="270"/>
      <c r="AJ380" s="271" t="s">
        <v>83</v>
      </c>
      <c r="AK380" s="272"/>
      <c r="AM380" s="57" t="s">
        <v>10</v>
      </c>
      <c r="AO380" s="109" t="s">
        <v>37</v>
      </c>
      <c r="AP380" s="18"/>
      <c r="AQ380" s="88">
        <f t="shared" si="1519"/>
        <v>7.0399999999999903</v>
      </c>
      <c r="AR380" s="89">
        <f t="shared" si="1520"/>
        <v>-20.819538577242955</v>
      </c>
      <c r="AS380" s="90">
        <f t="shared" si="1521"/>
        <v>-71.568063992446525</v>
      </c>
      <c r="AT380" s="26"/>
      <c r="AU380" s="119"/>
      <c r="AV380" s="120"/>
      <c r="AW380" s="71">
        <f t="shared" si="1522"/>
        <v>-1.7312842180118415E-2</v>
      </c>
    </row>
    <row r="381" spans="2:49" ht="18.600000000000001" customHeight="1" thickTop="1" thickBot="1">
      <c r="B381" s="81">
        <v>1.1000000000000001</v>
      </c>
      <c r="D381" s="59">
        <v>1</v>
      </c>
      <c r="E381" s="60">
        <v>0</v>
      </c>
      <c r="F381" s="61">
        <v>0</v>
      </c>
      <c r="G381" s="62">
        <f t="shared" ref="G381" si="1635">$E$8*$B381</f>
        <v>0.74620700000000006</v>
      </c>
      <c r="I381" s="59">
        <v>1</v>
      </c>
      <c r="J381" s="63">
        <v>0</v>
      </c>
      <c r="K381" s="61">
        <v>0</v>
      </c>
      <c r="L381" s="62">
        <v>0</v>
      </c>
      <c r="N381" s="59">
        <f t="shared" ref="N381" si="1636">D381*I381+F381*I384-E381*J381-G381*J384</f>
        <v>6.2080977409744054E-2</v>
      </c>
      <c r="O381" s="63">
        <f t="shared" ref="O381" si="1637">(D381*J381+E381*I381+F381*J384+G381*I384)</f>
        <v>0</v>
      </c>
      <c r="P381" s="61">
        <f t="shared" ref="P381" si="1638">D381*K381+F381*K384-E381*L381-G381*L384</f>
        <v>0</v>
      </c>
      <c r="Q381" s="62">
        <f t="shared" ref="Q381" si="1639">(D381*L381+E381*K381+F381*L384+G381*K384)</f>
        <v>0.74620700000000006</v>
      </c>
      <c r="S381" s="59">
        <v>1</v>
      </c>
      <c r="T381" s="60">
        <v>0</v>
      </c>
      <c r="U381" s="61">
        <v>0</v>
      </c>
      <c r="V381" s="62">
        <f t="shared" ref="V381" si="1640">$T$8*$B381</f>
        <v>0.74620700000000006</v>
      </c>
      <c r="X381" s="59">
        <f t="shared" ref="X381" si="1641">N381*S381+P381*S384-O381*T381-Q381*T384</f>
        <v>6.2080977409744054E-2</v>
      </c>
      <c r="Y381" s="63">
        <f t="shared" ref="Y381" si="1642">(N381*T381+O381*S381+P381*T384+Q381*S384)</f>
        <v>0</v>
      </c>
      <c r="Z381" s="61">
        <f t="shared" ref="Z381" si="1643">N381*U381+P381*U384-O381*V381-Q381*V384</f>
        <v>0</v>
      </c>
      <c r="AA381" s="62">
        <f t="shared" ref="AA381" si="1644">(N381*V381+O381*U381+P381*V384+Q381*U384)</f>
        <v>0.79253225990999299</v>
      </c>
      <c r="AB381" s="10"/>
      <c r="AC381" s="64">
        <v>1</v>
      </c>
      <c r="AD381" s="65">
        <v>0</v>
      </c>
      <c r="AE381" s="23">
        <v>0</v>
      </c>
      <c r="AF381" s="66">
        <v>0</v>
      </c>
      <c r="AH381" s="59">
        <f t="shared" ref="AH381" si="1645">X381*AC381+Z381*AC384-Y381*AD381-AA381*AD384</f>
        <v>6.2080977409744054E-2</v>
      </c>
      <c r="AI381" s="63">
        <f t="shared" ref="AI381" si="1646">(X381*AD381+Y381*AC381+Z381*AD384+AA381*AC384)</f>
        <v>0.79253225990999299</v>
      </c>
      <c r="AJ381" s="61">
        <f t="shared" ref="AJ381" si="1647">X381*AE381+Z381*AE384-Y381*AF381-AA381*AF384</f>
        <v>0</v>
      </c>
      <c r="AK381" s="62">
        <f t="shared" ref="AK381" si="1648">(X381*AF381+Y381*AE381+Z381*AF384+AA381*AE384)</f>
        <v>0.79253225990999299</v>
      </c>
      <c r="AM381" s="67">
        <f t="shared" ref="AM381" si="1649">20*LOG(((1+$AD$8)/$AD$8)/((AH381+AH384)^2+(AI381+AI384)^2)^0.5)</f>
        <v>-0.22804724672113846</v>
      </c>
      <c r="AO381" s="110">
        <f t="shared" ref="AO381" si="1650">((AH381^2+AI381^2)^0.5)/((AH384^2+AI384^2)^0.5)</f>
        <v>0.63169897274817166</v>
      </c>
      <c r="AP381" s="18"/>
      <c r="AQ381" s="88">
        <f t="shared" si="1519"/>
        <v>7.0599999999999898</v>
      </c>
      <c r="AR381" s="89">
        <f t="shared" si="1520"/>
        <v>-20.840322144833721</v>
      </c>
      <c r="AS381" s="90">
        <f t="shared" si="1521"/>
        <v>-71.620677773917478</v>
      </c>
      <c r="AT381" s="26"/>
      <c r="AU381" s="119"/>
      <c r="AV381" s="120"/>
      <c r="AW381" s="71">
        <f t="shared" si="1522"/>
        <v>-1.7193849931505436E-2</v>
      </c>
    </row>
    <row r="382" spans="2:49" ht="18.600000000000001" customHeight="1" thickBot="1">
      <c r="D382" s="69"/>
      <c r="G382" s="70"/>
      <c r="I382" s="69"/>
      <c r="L382" s="70"/>
      <c r="N382" s="69"/>
      <c r="Q382" s="70"/>
      <c r="S382" s="69"/>
      <c r="V382" s="70"/>
      <c r="X382" s="69"/>
      <c r="AA382" s="70"/>
      <c r="AC382" s="64"/>
      <c r="AD382" s="23"/>
      <c r="AE382" s="23"/>
      <c r="AF382" s="71"/>
      <c r="AH382" s="69"/>
      <c r="AK382" s="70"/>
      <c r="AO382" s="111"/>
      <c r="AP382" s="18"/>
      <c r="AQ382" s="88">
        <f t="shared" si="1519"/>
        <v>7.0799999999999903</v>
      </c>
      <c r="AR382" s="89">
        <f t="shared" si="1520"/>
        <v>-20.861070511643941</v>
      </c>
      <c r="AS382" s="90">
        <f t="shared" si="1521"/>
        <v>-71.672990208313323</v>
      </c>
      <c r="AT382" s="26"/>
      <c r="AU382" s="119"/>
      <c r="AV382" s="120"/>
      <c r="AW382" s="71">
        <f t="shared" si="1522"/>
        <v>-1.7075888340298082E-2</v>
      </c>
    </row>
    <row r="383" spans="2:49" ht="18.600000000000001" customHeight="1" thickBot="1">
      <c r="D383" s="265" t="s">
        <v>11</v>
      </c>
      <c r="E383" s="266"/>
      <c r="F383" s="267" t="s">
        <v>84</v>
      </c>
      <c r="G383" s="268"/>
      <c r="H383" s="263"/>
      <c r="I383" s="265" t="s">
        <v>85</v>
      </c>
      <c r="J383" s="266"/>
      <c r="K383" s="267" t="s">
        <v>86</v>
      </c>
      <c r="L383" s="268"/>
      <c r="N383" s="269" t="s">
        <v>12</v>
      </c>
      <c r="O383" s="270"/>
      <c r="P383" s="271" t="s">
        <v>13</v>
      </c>
      <c r="Q383" s="272"/>
      <c r="S383" s="265" t="s">
        <v>87</v>
      </c>
      <c r="T383" s="266"/>
      <c r="U383" s="267" t="s">
        <v>88</v>
      </c>
      <c r="V383" s="268"/>
      <c r="W383" s="10"/>
      <c r="X383" s="269" t="s">
        <v>89</v>
      </c>
      <c r="Y383" s="270"/>
      <c r="Z383" s="271" t="s">
        <v>90</v>
      </c>
      <c r="AA383" s="272"/>
      <c r="AB383" s="10"/>
      <c r="AC383" s="265" t="s">
        <v>14</v>
      </c>
      <c r="AD383" s="266"/>
      <c r="AE383" s="267" t="s">
        <v>15</v>
      </c>
      <c r="AF383" s="268"/>
      <c r="AG383" s="10"/>
      <c r="AH383" s="269" t="s">
        <v>91</v>
      </c>
      <c r="AI383" s="270"/>
      <c r="AJ383" s="271" t="s">
        <v>92</v>
      </c>
      <c r="AK383" s="272"/>
      <c r="AM383" s="76" t="s">
        <v>16</v>
      </c>
      <c r="AO383" s="112" t="s">
        <v>38</v>
      </c>
      <c r="AP383" s="18"/>
      <c r="AQ383" s="88">
        <f t="shared" si="1519"/>
        <v>7.0999999999999899</v>
      </c>
      <c r="AR383" s="89">
        <f t="shared" si="1520"/>
        <v>-20.881783654185075</v>
      </c>
      <c r="AS383" s="90">
        <f t="shared" si="1521"/>
        <v>-71.725003898422486</v>
      </c>
      <c r="AT383" s="26"/>
      <c r="AU383" s="119"/>
      <c r="AV383" s="120"/>
      <c r="AW383" s="71">
        <f t="shared" si="1522"/>
        <v>-1.6958947201899555E-2</v>
      </c>
    </row>
    <row r="384" spans="2:49" ht="18.600000000000001" customHeight="1" thickTop="1" thickBot="1">
      <c r="D384" s="59">
        <v>0</v>
      </c>
      <c r="E384" s="63">
        <v>0</v>
      </c>
      <c r="F384" s="61">
        <v>1</v>
      </c>
      <c r="G384" s="62">
        <v>0</v>
      </c>
      <c r="I384" s="59">
        <v>0</v>
      </c>
      <c r="J384" s="63">
        <f t="shared" ref="J384" si="1651">IF(0=(1-$J$8*$K$8*$B381^2),10^14,$B381*$K$8/(1-$J$8*$K$8*$B381^2))</f>
        <v>1.2569153366160541</v>
      </c>
      <c r="K384" s="61">
        <v>1</v>
      </c>
      <c r="L384" s="62">
        <v>0</v>
      </c>
      <c r="N384" s="59">
        <f t="shared" ref="N384" si="1652">D384*I381+F384*I384-E384*J381-G384*J384</f>
        <v>0</v>
      </c>
      <c r="O384" s="63">
        <f t="shared" ref="O384" si="1653">(D384*J381+E384*I381+F384*J384+G384*I384)</f>
        <v>1.2569153366160541</v>
      </c>
      <c r="P384" s="61">
        <f t="shared" ref="P384" si="1654">D384*K381+F384*K384-E384*L381-G384*L384</f>
        <v>1</v>
      </c>
      <c r="Q384" s="62">
        <f t="shared" ref="Q384" si="1655">(D384*L381+E384*K381+F384*L384+G384*K384)</f>
        <v>0</v>
      </c>
      <c r="S384" s="59">
        <v>0</v>
      </c>
      <c r="T384" s="63">
        <v>0</v>
      </c>
      <c r="U384" s="61">
        <v>1</v>
      </c>
      <c r="V384" s="62">
        <v>0</v>
      </c>
      <c r="X384" s="59">
        <f t="shared" ref="X384" si="1656">N384*S381+P384*S384-O384*T381-Q384*T384</f>
        <v>0</v>
      </c>
      <c r="Y384" s="63">
        <f t="shared" ref="Y384" si="1657">(N384*T381+O384*S381+P384*T384+Q384*S384)</f>
        <v>1.2569153366160541</v>
      </c>
      <c r="Z384" s="61">
        <f t="shared" ref="Z384" si="1658">N384*U381+P384*U384-O384*V381-Q384*V384</f>
        <v>6.2080977409744054E-2</v>
      </c>
      <c r="AA384" s="62">
        <f t="shared" ref="AA384" si="1659">(N384*V381+O384*U381+P384*V384+Q384*U384)</f>
        <v>0</v>
      </c>
      <c r="AB384" s="10"/>
      <c r="AC384" s="46">
        <f t="shared" ref="AC384" si="1660">1/$AD$8</f>
        <v>1</v>
      </c>
      <c r="AD384" s="77">
        <v>0</v>
      </c>
      <c r="AE384" s="78">
        <v>1</v>
      </c>
      <c r="AF384" s="79">
        <v>0</v>
      </c>
      <c r="AH384" s="59">
        <f t="shared" ref="AH384" si="1661">X384*AC381+Z384*AC384-Y384*AD381-AA384*AD384</f>
        <v>6.2080977409744054E-2</v>
      </c>
      <c r="AI384" s="63">
        <f t="shared" ref="AI384" si="1662">(X384*AD381+Y384*AC381+Z384*AD384+AA384*AC384)</f>
        <v>1.2569153366160541</v>
      </c>
      <c r="AJ384" s="61">
        <f t="shared" ref="AJ384" si="1663">X384*AE381+Z384*AE384-Y384*AF381-AA384*AF384</f>
        <v>6.2080977409744054E-2</v>
      </c>
      <c r="AK384" s="62">
        <f t="shared" ref="AK384" si="1664">(X384*AF381+Y384*AE381+Z384*AF384+AA384*AE384)</f>
        <v>0</v>
      </c>
      <c r="AM384" s="80">
        <f t="shared" ref="AM384" si="1665">(180/PI())*ATAN(-1*(AI381+AI384)/(AH381+AH384))</f>
        <v>-86.53307963214418</v>
      </c>
      <c r="AO384" s="113">
        <f t="shared" ref="AO384" si="1666">20*LOG(((1-(10^(AM381/20)^2)*(1-((1-AO381)/(1+AO381))^2))^0.5))</f>
        <v>-10.021917611876493</v>
      </c>
      <c r="AP384" s="18"/>
      <c r="AQ384" s="88">
        <f t="shared" si="1519"/>
        <v>7.1199999999999903</v>
      </c>
      <c r="AR384" s="89">
        <f t="shared" si="1520"/>
        <v>-20.902461552023585</v>
      </c>
      <c r="AS384" s="90">
        <f t="shared" si="1521"/>
        <v>-71.776721416829801</v>
      </c>
      <c r="AT384" s="26"/>
      <c r="AU384" s="119"/>
      <c r="AV384" s="120"/>
      <c r="AW384" s="71">
        <f t="shared" si="1522"/>
        <v>-1.6843016413640631E-2</v>
      </c>
    </row>
    <row r="385" spans="2:49" ht="18.600000000000001" customHeight="1">
      <c r="AQ385" s="88">
        <f t="shared" si="1519"/>
        <v>7.1399999999999899</v>
      </c>
      <c r="AR385" s="89">
        <f t="shared" si="1520"/>
        <v>-20.923104187699636</v>
      </c>
      <c r="AS385" s="90">
        <f t="shared" si="1521"/>
        <v>-71.828145306358977</v>
      </c>
      <c r="AT385" s="119"/>
      <c r="AU385" s="119"/>
      <c r="AV385" s="120"/>
      <c r="AW385" s="71">
        <f t="shared" si="1522"/>
        <v>-1.6728085974094364E-2</v>
      </c>
    </row>
    <row r="386" spans="2:49" ht="18.600000000000001" customHeight="1" thickBot="1">
      <c r="D386" s="10" t="s">
        <v>63</v>
      </c>
      <c r="E386" s="10"/>
      <c r="F386" s="10"/>
      <c r="G386" s="10"/>
      <c r="H386" s="10"/>
      <c r="I386" s="10" t="s">
        <v>64</v>
      </c>
      <c r="J386" s="10"/>
      <c r="K386" s="10"/>
      <c r="L386" s="10"/>
      <c r="M386" s="55"/>
      <c r="N386" s="55"/>
      <c r="O386" s="54" t="s">
        <v>65</v>
      </c>
      <c r="P386" s="55"/>
      <c r="Q386" s="55"/>
      <c r="R386" s="55"/>
      <c r="S386" s="10"/>
      <c r="T386" s="10" t="s">
        <v>66</v>
      </c>
      <c r="U386" s="55"/>
      <c r="V386" s="55"/>
      <c r="W386" s="55"/>
      <c r="X386" s="55"/>
      <c r="Y386" s="54" t="s">
        <v>67</v>
      </c>
      <c r="Z386" s="55"/>
      <c r="AA386" s="55"/>
      <c r="AB386" s="55"/>
      <c r="AC386" s="54" t="s">
        <v>68</v>
      </c>
      <c r="AD386" s="10"/>
      <c r="AE386" s="10"/>
      <c r="AF386" s="10"/>
      <c r="AG386" s="10"/>
      <c r="AH386" s="55"/>
      <c r="AI386" s="54" t="s">
        <v>69</v>
      </c>
      <c r="AJ386" s="55"/>
      <c r="AK386" s="55"/>
      <c r="AQ386" s="88">
        <f t="shared" si="1519"/>
        <v>7.1599999999999904</v>
      </c>
      <c r="AR386" s="89">
        <f t="shared" si="1520"/>
        <v>-20.943711546647922</v>
      </c>
      <c r="AS386" s="90">
        <f t="shared" si="1521"/>
        <v>-71.879278080507234</v>
      </c>
      <c r="AT386" s="119"/>
      <c r="AU386" s="119"/>
      <c r="AV386" s="120"/>
      <c r="AW386" s="71">
        <f t="shared" si="1522"/>
        <v>-1.6614145982372784E-2</v>
      </c>
    </row>
    <row r="387" spans="2:49" ht="18.600000000000001" customHeight="1" thickBot="1">
      <c r="B387" s="52"/>
      <c r="D387" s="273" t="s">
        <v>70</v>
      </c>
      <c r="E387" s="274"/>
      <c r="F387" s="275" t="s">
        <v>71</v>
      </c>
      <c r="G387" s="276"/>
      <c r="H387" s="263"/>
      <c r="I387" s="273" t="s">
        <v>72</v>
      </c>
      <c r="J387" s="274"/>
      <c r="K387" s="275" t="s">
        <v>73</v>
      </c>
      <c r="L387" s="276"/>
      <c r="M387" s="55"/>
      <c r="N387" s="269" t="s">
        <v>74</v>
      </c>
      <c r="O387" s="270"/>
      <c r="P387" s="271" t="s">
        <v>75</v>
      </c>
      <c r="Q387" s="272"/>
      <c r="R387" s="55"/>
      <c r="S387" s="273" t="s">
        <v>76</v>
      </c>
      <c r="T387" s="274"/>
      <c r="U387" s="275" t="s">
        <v>77</v>
      </c>
      <c r="V387" s="276"/>
      <c r="W387" s="10"/>
      <c r="X387" s="269" t="s">
        <v>78</v>
      </c>
      <c r="Y387" s="270"/>
      <c r="Z387" s="271" t="s">
        <v>79</v>
      </c>
      <c r="AA387" s="272"/>
      <c r="AB387" s="10"/>
      <c r="AC387" s="273" t="s">
        <v>80</v>
      </c>
      <c r="AD387" s="274"/>
      <c r="AE387" s="275" t="s">
        <v>81</v>
      </c>
      <c r="AF387" s="276"/>
      <c r="AG387" s="10"/>
      <c r="AH387" s="269" t="s">
        <v>82</v>
      </c>
      <c r="AI387" s="270"/>
      <c r="AJ387" s="271" t="s">
        <v>83</v>
      </c>
      <c r="AK387" s="272"/>
      <c r="AM387" s="57" t="s">
        <v>10</v>
      </c>
      <c r="AO387" s="109" t="s">
        <v>37</v>
      </c>
      <c r="AP387" s="18"/>
      <c r="AQ387" s="88">
        <f t="shared" si="1519"/>
        <v>7.1799999999999899</v>
      </c>
      <c r="AR387" s="89">
        <f t="shared" si="1520"/>
        <v>-20.964283617120554</v>
      </c>
      <c r="AS387" s="90">
        <f t="shared" si="1521"/>
        <v>-71.930122223872104</v>
      </c>
      <c r="AT387" s="26"/>
      <c r="AU387" s="119"/>
      <c r="AV387" s="120"/>
      <c r="AW387" s="71">
        <f t="shared" si="1522"/>
        <v>-1.6501186637411347E-2</v>
      </c>
    </row>
    <row r="388" spans="2:49" ht="18.600000000000001" customHeight="1" thickTop="1" thickBot="1">
      <c r="B388" s="81">
        <v>1.1200000000000001</v>
      </c>
      <c r="D388" s="59">
        <v>1</v>
      </c>
      <c r="E388" s="60">
        <v>0</v>
      </c>
      <c r="F388" s="61">
        <v>0</v>
      </c>
      <c r="G388" s="62">
        <f t="shared" ref="G388" si="1667">$E$8*$B388</f>
        <v>0.75977440000000007</v>
      </c>
      <c r="I388" s="59">
        <v>1</v>
      </c>
      <c r="J388" s="63">
        <v>0</v>
      </c>
      <c r="K388" s="61">
        <v>0</v>
      </c>
      <c r="L388" s="62">
        <v>0</v>
      </c>
      <c r="N388" s="59">
        <f t="shared" ref="N388" si="1668">D388*I388+F388*I391-E388*J388-G388*J391</f>
        <v>1.2683296332290261E-2</v>
      </c>
      <c r="O388" s="63">
        <f t="shared" ref="O388" si="1669">(D388*J388+E388*I388+F388*J391+G388*I391)</f>
        <v>0</v>
      </c>
      <c r="P388" s="61">
        <f t="shared" ref="P388" si="1670">D388*K388+F388*K391-E388*L388-G388*L391</f>
        <v>0</v>
      </c>
      <c r="Q388" s="62">
        <f t="shared" ref="Q388" si="1671">(D388*L388+E388*K388+F388*L391+G388*K391)</f>
        <v>0.75977440000000007</v>
      </c>
      <c r="S388" s="59">
        <v>1</v>
      </c>
      <c r="T388" s="60">
        <v>0</v>
      </c>
      <c r="U388" s="61">
        <v>0</v>
      </c>
      <c r="V388" s="62">
        <f t="shared" ref="V388" si="1672">$T$8*$B388</f>
        <v>0.75977440000000007</v>
      </c>
      <c r="X388" s="59">
        <f t="shared" ref="X388" si="1673">N388*S388+P388*S391-O388*T388-Q388*T391</f>
        <v>1.2683296332290261E-2</v>
      </c>
      <c r="Y388" s="63">
        <f t="shared" ref="Y388" si="1674">(N388*T388+O388*S388+P388*T391+Q388*S391)</f>
        <v>0</v>
      </c>
      <c r="Z388" s="61">
        <f t="shared" ref="Z388" si="1675">N388*U388+P388*U391-O388*V388-Q388*V391</f>
        <v>0</v>
      </c>
      <c r="AA388" s="62">
        <f t="shared" ref="AA388" si="1676">(N388*V388+O388*U388+P388*V391+Q388*U391)</f>
        <v>0.76941084386088809</v>
      </c>
      <c r="AB388" s="10"/>
      <c r="AC388" s="64">
        <v>1</v>
      </c>
      <c r="AD388" s="65">
        <v>0</v>
      </c>
      <c r="AE388" s="23">
        <v>0</v>
      </c>
      <c r="AF388" s="66">
        <v>0</v>
      </c>
      <c r="AH388" s="59">
        <f t="shared" ref="AH388" si="1677">X388*AC388+Z388*AC391-Y388*AD388-AA388*AD391</f>
        <v>1.2683296332290261E-2</v>
      </c>
      <c r="AI388" s="63">
        <f t="shared" ref="AI388" si="1678">(X388*AD388+Y388*AC388+Z388*AD391+AA388*AC391)</f>
        <v>0.76941084386088809</v>
      </c>
      <c r="AJ388" s="61">
        <f t="shared" ref="AJ388" si="1679">X388*AE388+Z388*AE391-Y388*AF388-AA388*AF391</f>
        <v>0</v>
      </c>
      <c r="AK388" s="62">
        <f t="shared" ref="AK388" si="1680">(X388*AF388+Y388*AE388+Z388*AF391+AA388*AE391)</f>
        <v>0.76941084386088809</v>
      </c>
      <c r="AM388" s="67">
        <f t="shared" ref="AM388" si="1681">20*LOG(((1+$AD$8)/$AD$8)/((AH388+AH391)^2+(AI388+AI391)^2)^0.5)</f>
        <v>-0.29483246070416397</v>
      </c>
      <c r="AO388" s="110">
        <f t="shared" ref="AO388" si="1682">((AH388^2+AI388^2)^0.5)/((AH391^2+AI391^2)^0.5)</f>
        <v>0.59214053037514469</v>
      </c>
      <c r="AP388" s="18"/>
      <c r="AQ388" s="88">
        <f t="shared" si="1519"/>
        <v>7.1999999999999904</v>
      </c>
      <c r="AR388" s="89">
        <f t="shared" si="1520"/>
        <v>-20.984820390111828</v>
      </c>
      <c r="AS388" s="90">
        <f t="shared" si="1521"/>
        <v>-71.980680192570915</v>
      </c>
      <c r="AT388" s="26"/>
      <c r="AU388" s="119"/>
      <c r="AV388" s="120"/>
      <c r="AW388" s="71">
        <f t="shared" si="1522"/>
        <v>-1.6389198237251847E-2</v>
      </c>
    </row>
    <row r="389" spans="2:49" ht="18.600000000000001" customHeight="1" thickBot="1">
      <c r="D389" s="69"/>
      <c r="G389" s="70"/>
      <c r="I389" s="69"/>
      <c r="L389" s="70"/>
      <c r="N389" s="69"/>
      <c r="Q389" s="70"/>
      <c r="S389" s="69"/>
      <c r="V389" s="70"/>
      <c r="X389" s="69"/>
      <c r="AA389" s="70"/>
      <c r="AC389" s="64"/>
      <c r="AD389" s="23"/>
      <c r="AE389" s="23"/>
      <c r="AF389" s="71"/>
      <c r="AH389" s="69"/>
      <c r="AK389" s="70"/>
      <c r="AO389" s="111"/>
      <c r="AP389" s="18"/>
      <c r="AQ389" s="88">
        <f t="shared" si="1519"/>
        <v>7.21999999999999</v>
      </c>
      <c r="AR389" s="89">
        <f t="shared" si="1520"/>
        <v>-21.005321859284983</v>
      </c>
      <c r="AS389" s="90">
        <f t="shared" si="1521"/>
        <v>-72.030954414652513</v>
      </c>
      <c r="AT389" s="26"/>
      <c r="AU389" s="119"/>
      <c r="AV389" s="120"/>
      <c r="AW389" s="71">
        <f t="shared" si="1522"/>
        <v>-1.6278171178302402E-2</v>
      </c>
    </row>
    <row r="390" spans="2:49" ht="18.600000000000001" customHeight="1" thickBot="1">
      <c r="D390" s="265" t="s">
        <v>11</v>
      </c>
      <c r="E390" s="266"/>
      <c r="F390" s="267" t="s">
        <v>84</v>
      </c>
      <c r="G390" s="268"/>
      <c r="H390" s="263"/>
      <c r="I390" s="265" t="s">
        <v>85</v>
      </c>
      <c r="J390" s="266"/>
      <c r="K390" s="267" t="s">
        <v>86</v>
      </c>
      <c r="L390" s="268"/>
      <c r="N390" s="269" t="s">
        <v>12</v>
      </c>
      <c r="O390" s="270"/>
      <c r="P390" s="271" t="s">
        <v>13</v>
      </c>
      <c r="Q390" s="272"/>
      <c r="S390" s="265" t="s">
        <v>87</v>
      </c>
      <c r="T390" s="266"/>
      <c r="U390" s="267" t="s">
        <v>88</v>
      </c>
      <c r="V390" s="268"/>
      <c r="W390" s="10"/>
      <c r="X390" s="269" t="s">
        <v>89</v>
      </c>
      <c r="Y390" s="270"/>
      <c r="Z390" s="271" t="s">
        <v>90</v>
      </c>
      <c r="AA390" s="272"/>
      <c r="AB390" s="10"/>
      <c r="AC390" s="265" t="s">
        <v>14</v>
      </c>
      <c r="AD390" s="266"/>
      <c r="AE390" s="267" t="s">
        <v>15</v>
      </c>
      <c r="AF390" s="268"/>
      <c r="AG390" s="10"/>
      <c r="AH390" s="269" t="s">
        <v>91</v>
      </c>
      <c r="AI390" s="270"/>
      <c r="AJ390" s="271" t="s">
        <v>92</v>
      </c>
      <c r="AK390" s="272"/>
      <c r="AM390" s="76" t="s">
        <v>16</v>
      </c>
      <c r="AO390" s="112" t="s">
        <v>38</v>
      </c>
      <c r="AP390" s="18"/>
      <c r="AQ390" s="88">
        <f t="shared" si="1519"/>
        <v>7.2399999999999904</v>
      </c>
      <c r="AR390" s="89">
        <f t="shared" si="1520"/>
        <v>-21.025788020900777</v>
      </c>
      <c r="AS390" s="90">
        <f t="shared" si="1521"/>
        <v>-72.08094729050228</v>
      </c>
      <c r="AT390" s="26"/>
      <c r="AU390" s="119"/>
      <c r="AV390" s="120"/>
      <c r="AW390" s="71">
        <f t="shared" si="1522"/>
        <v>-1.6168095954601704E-2</v>
      </c>
    </row>
    <row r="391" spans="2:49" ht="18.600000000000001" customHeight="1" thickTop="1" thickBot="1">
      <c r="D391" s="59">
        <v>0</v>
      </c>
      <c r="E391" s="63">
        <v>0</v>
      </c>
      <c r="F391" s="61">
        <v>1</v>
      </c>
      <c r="G391" s="62">
        <v>0</v>
      </c>
      <c r="I391" s="59">
        <v>0</v>
      </c>
      <c r="J391" s="63">
        <f t="shared" ref="J391" si="1683">IF(0=(1-$J$8*$K$8*$B388^2),10^14,$B388*$K$8/(1-$J$8*$K$8*$B388^2))</f>
        <v>1.2994866682369262</v>
      </c>
      <c r="K391" s="61">
        <v>1</v>
      </c>
      <c r="L391" s="62">
        <v>0</v>
      </c>
      <c r="N391" s="59">
        <f t="shared" ref="N391" si="1684">D391*I388+F391*I391-E391*J388-G391*J391</f>
        <v>0</v>
      </c>
      <c r="O391" s="63">
        <f t="shared" ref="O391" si="1685">(D391*J388+E391*I388+F391*J391+G391*I391)</f>
        <v>1.2994866682369262</v>
      </c>
      <c r="P391" s="61">
        <f t="shared" ref="P391" si="1686">D391*K388+F391*K391-E391*L388-G391*L391</f>
        <v>1</v>
      </c>
      <c r="Q391" s="62">
        <f t="shared" ref="Q391" si="1687">(D391*L388+E391*K388+F391*L391+G391*K391)</f>
        <v>0</v>
      </c>
      <c r="S391" s="59">
        <v>0</v>
      </c>
      <c r="T391" s="63">
        <v>0</v>
      </c>
      <c r="U391" s="61">
        <v>1</v>
      </c>
      <c r="V391" s="62">
        <v>0</v>
      </c>
      <c r="X391" s="59">
        <f t="shared" ref="X391" si="1688">N391*S388+P391*S391-O391*T388-Q391*T391</f>
        <v>0</v>
      </c>
      <c r="Y391" s="63">
        <f t="shared" ref="Y391" si="1689">(N391*T388+O391*S388+P391*T391+Q391*S391)</f>
        <v>1.2994866682369262</v>
      </c>
      <c r="Z391" s="61">
        <f t="shared" ref="Z391" si="1690">N391*U388+P391*U391-O391*V388-Q391*V391</f>
        <v>1.2683296332290261E-2</v>
      </c>
      <c r="AA391" s="62">
        <f t="shared" ref="AA391" si="1691">(N391*V388+O391*U388+P391*V391+Q391*U391)</f>
        <v>0</v>
      </c>
      <c r="AB391" s="10"/>
      <c r="AC391" s="46">
        <f t="shared" ref="AC391" si="1692">1/$AD$8</f>
        <v>1</v>
      </c>
      <c r="AD391" s="77">
        <v>0</v>
      </c>
      <c r="AE391" s="78">
        <v>1</v>
      </c>
      <c r="AF391" s="79">
        <v>0</v>
      </c>
      <c r="AH391" s="59">
        <f t="shared" ref="AH391" si="1693">X391*AC388+Z391*AC391-Y391*AD388-AA391*AD391</f>
        <v>1.2683296332290261E-2</v>
      </c>
      <c r="AI391" s="63">
        <f t="shared" ref="AI391" si="1694">(X391*AD388+Y391*AC388+Z391*AD391+AA391*AC391)</f>
        <v>1.2994866682369262</v>
      </c>
      <c r="AJ391" s="61">
        <f t="shared" ref="AJ391" si="1695">X391*AE388+Z391*AE391-Y391*AF388-AA391*AF391</f>
        <v>1.2683296332290261E-2</v>
      </c>
      <c r="AK391" s="62">
        <f t="shared" ref="AK391" si="1696">(X391*AF388+Y391*AE388+Z391*AF391+AA391*AE391)</f>
        <v>0</v>
      </c>
      <c r="AM391" s="80">
        <f t="shared" ref="AM391" si="1697">(180/PI())*ATAN(-1*(AI388+AI391)/(AH388+AH391))</f>
        <v>-89.297536070076504</v>
      </c>
      <c r="AO391" s="113">
        <f t="shared" ref="AO391" si="1698">20*LOG(((1-(10^(AM388/20)^2)*(1-((1-AO388)/(1+AO388))^2))^0.5))</f>
        <v>-8.9636468625205126</v>
      </c>
      <c r="AP391" s="18"/>
      <c r="AQ391" s="88">
        <f t="shared" si="1519"/>
        <v>7.25999999999999</v>
      </c>
      <c r="AR391" s="89">
        <f t="shared" si="1520"/>
        <v>-21.046218873747911</v>
      </c>
      <c r="AS391" s="90">
        <f t="shared" si="1521"/>
        <v>-72.130661193239547</v>
      </c>
      <c r="AT391" s="26"/>
      <c r="AU391" s="119"/>
      <c r="AV391" s="120"/>
      <c r="AW391" s="71">
        <f t="shared" si="1522"/>
        <v>-1.6058963157067126E-2</v>
      </c>
    </row>
    <row r="392" spans="2:49" ht="18.600000000000001" customHeight="1">
      <c r="AQ392" s="88">
        <f t="shared" si="1519"/>
        <v>7.2799999999999896</v>
      </c>
      <c r="AR392" s="89">
        <f t="shared" si="1520"/>
        <v>-21.066614419075197</v>
      </c>
      <c r="AS392" s="90">
        <f t="shared" si="1521"/>
        <v>-72.180098469108373</v>
      </c>
      <c r="AT392" s="119"/>
      <c r="AU392" s="119"/>
      <c r="AV392" s="120"/>
      <c r="AW392" s="71">
        <f t="shared" si="1522"/>
        <v>-1.5950763472739271E-2</v>
      </c>
    </row>
    <row r="393" spans="2:49" ht="18.600000000000001" customHeight="1" thickBot="1">
      <c r="D393" s="10" t="s">
        <v>63</v>
      </c>
      <c r="E393" s="10"/>
      <c r="F393" s="10"/>
      <c r="G393" s="10"/>
      <c r="H393" s="10"/>
      <c r="I393" s="10" t="s">
        <v>64</v>
      </c>
      <c r="J393" s="10"/>
      <c r="K393" s="10"/>
      <c r="L393" s="10"/>
      <c r="M393" s="55"/>
      <c r="N393" s="55"/>
      <c r="O393" s="54" t="s">
        <v>65</v>
      </c>
      <c r="P393" s="55"/>
      <c r="Q393" s="55"/>
      <c r="R393" s="55"/>
      <c r="S393" s="10"/>
      <c r="T393" s="10" t="s">
        <v>66</v>
      </c>
      <c r="U393" s="55"/>
      <c r="V393" s="55"/>
      <c r="W393" s="55"/>
      <c r="X393" s="55"/>
      <c r="Y393" s="54" t="s">
        <v>67</v>
      </c>
      <c r="Z393" s="55"/>
      <c r="AA393" s="55"/>
      <c r="AB393" s="55"/>
      <c r="AC393" s="54" t="s">
        <v>68</v>
      </c>
      <c r="AD393" s="10"/>
      <c r="AE393" s="10"/>
      <c r="AF393" s="10"/>
      <c r="AG393" s="10"/>
      <c r="AH393" s="55"/>
      <c r="AI393" s="54" t="s">
        <v>69</v>
      </c>
      <c r="AJ393" s="55"/>
      <c r="AK393" s="55"/>
      <c r="AQ393" s="88">
        <f t="shared" si="1519"/>
        <v>7.2999999999999901</v>
      </c>
      <c r="AR393" s="89">
        <f t="shared" si="1520"/>
        <v>-21.086974660525428</v>
      </c>
      <c r="AS393" s="90">
        <f t="shared" si="1521"/>
        <v>-72.229261437861524</v>
      </c>
      <c r="AT393" s="119"/>
      <c r="AU393" s="119"/>
      <c r="AV393" s="120"/>
      <c r="AW393" s="71">
        <f t="shared" si="1522"/>
        <v>-1.5843487684020129E-2</v>
      </c>
    </row>
    <row r="394" spans="2:49" ht="18.600000000000001" customHeight="1" thickBot="1">
      <c r="B394" s="52"/>
      <c r="D394" s="273" t="s">
        <v>70</v>
      </c>
      <c r="E394" s="274"/>
      <c r="F394" s="275" t="s">
        <v>71</v>
      </c>
      <c r="G394" s="276"/>
      <c r="H394" s="263"/>
      <c r="I394" s="273" t="s">
        <v>72</v>
      </c>
      <c r="J394" s="274"/>
      <c r="K394" s="275" t="s">
        <v>73</v>
      </c>
      <c r="L394" s="276"/>
      <c r="M394" s="55"/>
      <c r="N394" s="269" t="s">
        <v>74</v>
      </c>
      <c r="O394" s="270"/>
      <c r="P394" s="271" t="s">
        <v>75</v>
      </c>
      <c r="Q394" s="272"/>
      <c r="R394" s="55"/>
      <c r="S394" s="273" t="s">
        <v>76</v>
      </c>
      <c r="T394" s="274"/>
      <c r="U394" s="275" t="s">
        <v>77</v>
      </c>
      <c r="V394" s="276"/>
      <c r="W394" s="10"/>
      <c r="X394" s="269" t="s">
        <v>78</v>
      </c>
      <c r="Y394" s="270"/>
      <c r="Z394" s="271" t="s">
        <v>79</v>
      </c>
      <c r="AA394" s="272"/>
      <c r="AB394" s="10"/>
      <c r="AC394" s="273" t="s">
        <v>80</v>
      </c>
      <c r="AD394" s="274"/>
      <c r="AE394" s="275" t="s">
        <v>81</v>
      </c>
      <c r="AF394" s="276"/>
      <c r="AG394" s="10"/>
      <c r="AH394" s="269" t="s">
        <v>82</v>
      </c>
      <c r="AI394" s="270"/>
      <c r="AJ394" s="271" t="s">
        <v>83</v>
      </c>
      <c r="AK394" s="272"/>
      <c r="AM394" s="57" t="s">
        <v>10</v>
      </c>
      <c r="AO394" s="109" t="s">
        <v>37</v>
      </c>
      <c r="AP394" s="18"/>
      <c r="AQ394" s="88">
        <f t="shared" si="1519"/>
        <v>7.3199999999999896</v>
      </c>
      <c r="AR394" s="89">
        <f t="shared" si="1520"/>
        <v>-21.107299604070914</v>
      </c>
      <c r="AS394" s="90">
        <f t="shared" si="1521"/>
        <v>-72.278152393137631</v>
      </c>
      <c r="AT394" s="26"/>
      <c r="AU394" s="119"/>
      <c r="AV394" s="120"/>
      <c r="AW394" s="71">
        <f t="shared" si="1522"/>
        <v>-1.573712666790374E-2</v>
      </c>
    </row>
    <row r="395" spans="2:49" ht="18.600000000000001" customHeight="1" thickTop="1" thickBot="1">
      <c r="B395" s="81">
        <v>1.1399999999999999</v>
      </c>
      <c r="D395" s="59">
        <v>1</v>
      </c>
      <c r="E395" s="60">
        <v>0</v>
      </c>
      <c r="F395" s="61">
        <v>0</v>
      </c>
      <c r="G395" s="62">
        <f t="shared" ref="G395" si="1699">$E$8*$B395</f>
        <v>0.77334179999999997</v>
      </c>
      <c r="I395" s="59">
        <v>1</v>
      </c>
      <c r="J395" s="63">
        <v>0</v>
      </c>
      <c r="K395" s="61">
        <v>0</v>
      </c>
      <c r="L395" s="62">
        <v>0</v>
      </c>
      <c r="N395" s="59">
        <f t="shared" ref="N395" si="1700">D395*I395+F395*I398-E395*J395-G395*J398</f>
        <v>-3.919294975108456E-2</v>
      </c>
      <c r="O395" s="63">
        <f t="shared" ref="O395" si="1701">(D395*J395+E395*I395+F395*J398+G395*I398)</f>
        <v>0</v>
      </c>
      <c r="P395" s="61">
        <f t="shared" ref="P395" si="1702">D395*K395+F395*K398-E395*L395-G395*L398</f>
        <v>0</v>
      </c>
      <c r="Q395" s="62">
        <f t="shared" ref="Q395" si="1703">(D395*L395+E395*K395+F395*L398+G395*K398)</f>
        <v>0.77334179999999997</v>
      </c>
      <c r="S395" s="59">
        <v>1</v>
      </c>
      <c r="T395" s="60">
        <v>0</v>
      </c>
      <c r="U395" s="61">
        <v>0</v>
      </c>
      <c r="V395" s="62">
        <f t="shared" ref="V395" si="1704">$T$8*$B395</f>
        <v>0.77334179999999997</v>
      </c>
      <c r="X395" s="59">
        <f t="shared" ref="X395" si="1705">N395*S395+P395*S398-O395*T395-Q395*T398</f>
        <v>-3.919294975108456E-2</v>
      </c>
      <c r="Y395" s="63">
        <f t="shared" ref="Y395" si="1706">(N395*T395+O395*S395+P395*T398+Q395*S398)</f>
        <v>0</v>
      </c>
      <c r="Z395" s="61">
        <f t="shared" ref="Z395" si="1707">N395*U395+P395*U398-O395*V395-Q395*V398</f>
        <v>0</v>
      </c>
      <c r="AA395" s="62">
        <f t="shared" ref="AA395" si="1708">(N395*V395+O395*U395+P395*V398+Q395*U398)</f>
        <v>0.74303225369218673</v>
      </c>
      <c r="AB395" s="10"/>
      <c r="AC395" s="64">
        <v>1</v>
      </c>
      <c r="AD395" s="65">
        <v>0</v>
      </c>
      <c r="AE395" s="23">
        <v>0</v>
      </c>
      <c r="AF395" s="66">
        <v>0</v>
      </c>
      <c r="AH395" s="59">
        <f t="shared" ref="AH395" si="1709">X395*AC395+Z395*AC398-Y395*AD395-AA395*AD398</f>
        <v>-3.919294975108456E-2</v>
      </c>
      <c r="AI395" s="63">
        <f t="shared" ref="AI395" si="1710">(X395*AD395+Y395*AC395+Z395*AD398+AA395*AC398)</f>
        <v>0.74303225369218673</v>
      </c>
      <c r="AJ395" s="61">
        <f t="shared" ref="AJ395" si="1711">X395*AE395+Z395*AE398-Y395*AF395-AA395*AF398</f>
        <v>0</v>
      </c>
      <c r="AK395" s="62">
        <f t="shared" ref="AK395" si="1712">(X395*AF395+Y395*AE395+Z395*AF398+AA395*AE398)</f>
        <v>0.74303225369218673</v>
      </c>
      <c r="AM395" s="67">
        <f t="shared" ref="AM395" si="1713">20*LOG(((1+$AD$8)/$AD$8)/((AH395+AH398)^2+(AI395+AI398)^2)^0.5)</f>
        <v>-0.37514639670895417</v>
      </c>
      <c r="AO395" s="110">
        <f t="shared" ref="AO395" si="1714">((AH395^2+AI395^2)^0.5)/((AH398^2+AI398^2)^0.5)</f>
        <v>0.55347962764918013</v>
      </c>
      <c r="AP395" s="18"/>
      <c r="AQ395" s="88">
        <f t="shared" si="1519"/>
        <v>7.3399999999999901</v>
      </c>
      <c r="AR395" s="89">
        <f t="shared" si="1520"/>
        <v>-21.127589257950707</v>
      </c>
      <c r="AS395" s="90">
        <f t="shared" si="1521"/>
        <v>-72.326773602831992</v>
      </c>
      <c r="AT395" s="26"/>
      <c r="AU395" s="119"/>
      <c r="AV395" s="120"/>
      <c r="AW395" s="71">
        <f t="shared" si="1522"/>
        <v>-1.5631671395203363E-2</v>
      </c>
    </row>
    <row r="396" spans="2:49" ht="18.600000000000001" customHeight="1" thickBot="1">
      <c r="D396" s="69"/>
      <c r="G396" s="70"/>
      <c r="I396" s="69"/>
      <c r="L396" s="70"/>
      <c r="N396" s="69"/>
      <c r="Q396" s="70"/>
      <c r="S396" s="69"/>
      <c r="V396" s="70"/>
      <c r="X396" s="69"/>
      <c r="AA396" s="70"/>
      <c r="AC396" s="64"/>
      <c r="AD396" s="23"/>
      <c r="AE396" s="23"/>
      <c r="AF396" s="71"/>
      <c r="AH396" s="69"/>
      <c r="AK396" s="70"/>
      <c r="AO396" s="111"/>
      <c r="AP396" s="18"/>
      <c r="AQ396" s="88">
        <f t="shared" si="1519"/>
        <v>7.3599999999999897</v>
      </c>
      <c r="AR396" s="89">
        <f t="shared" si="1520"/>
        <v>-21.147843632609316</v>
      </c>
      <c r="AS396" s="90">
        <f t="shared" si="1521"/>
        <v>-72.37512730946095</v>
      </c>
      <c r="AT396" s="26"/>
      <c r="AU396" s="119"/>
      <c r="AV396" s="120"/>
      <c r="AW396" s="71">
        <f t="shared" si="1522"/>
        <v>-1.5527112929775998E-2</v>
      </c>
    </row>
    <row r="397" spans="2:49" ht="18.600000000000001" customHeight="1" thickBot="1">
      <c r="D397" s="265" t="s">
        <v>11</v>
      </c>
      <c r="E397" s="266"/>
      <c r="F397" s="267" t="s">
        <v>84</v>
      </c>
      <c r="G397" s="268"/>
      <c r="H397" s="263"/>
      <c r="I397" s="265" t="s">
        <v>85</v>
      </c>
      <c r="J397" s="266"/>
      <c r="K397" s="267" t="s">
        <v>86</v>
      </c>
      <c r="L397" s="268"/>
      <c r="N397" s="269" t="s">
        <v>12</v>
      </c>
      <c r="O397" s="270"/>
      <c r="P397" s="271" t="s">
        <v>13</v>
      </c>
      <c r="Q397" s="272"/>
      <c r="S397" s="265" t="s">
        <v>87</v>
      </c>
      <c r="T397" s="266"/>
      <c r="U397" s="267" t="s">
        <v>88</v>
      </c>
      <c r="V397" s="268"/>
      <c r="W397" s="10"/>
      <c r="X397" s="269" t="s">
        <v>89</v>
      </c>
      <c r="Y397" s="270"/>
      <c r="Z397" s="271" t="s">
        <v>90</v>
      </c>
      <c r="AA397" s="272"/>
      <c r="AB397" s="10"/>
      <c r="AC397" s="265" t="s">
        <v>14</v>
      </c>
      <c r="AD397" s="266"/>
      <c r="AE397" s="267" t="s">
        <v>15</v>
      </c>
      <c r="AF397" s="268"/>
      <c r="AG397" s="10"/>
      <c r="AH397" s="269" t="s">
        <v>91</v>
      </c>
      <c r="AI397" s="270"/>
      <c r="AJ397" s="271" t="s">
        <v>92</v>
      </c>
      <c r="AK397" s="272"/>
      <c r="AM397" s="76" t="s">
        <v>16</v>
      </c>
      <c r="AO397" s="112" t="s">
        <v>38</v>
      </c>
      <c r="AP397" s="18"/>
      <c r="AQ397" s="88">
        <f t="shared" si="1519"/>
        <v>7.3799999999999901</v>
      </c>
      <c r="AR397" s="89">
        <f t="shared" si="1520"/>
        <v>-21.168062740637019</v>
      </c>
      <c r="AS397" s="90">
        <f t="shared" si="1521"/>
        <v>-72.423215730519914</v>
      </c>
      <c r="AT397" s="26"/>
      <c r="AU397" s="119"/>
      <c r="AV397" s="120"/>
      <c r="AW397" s="71">
        <f t="shared" si="1522"/>
        <v>-1.5423442427735641E-2</v>
      </c>
    </row>
    <row r="398" spans="2:49" ht="18.600000000000001" customHeight="1" thickTop="1" thickBot="1">
      <c r="D398" s="59">
        <v>0</v>
      </c>
      <c r="E398" s="63">
        <v>0</v>
      </c>
      <c r="F398" s="61">
        <v>1</v>
      </c>
      <c r="G398" s="62">
        <v>0</v>
      </c>
      <c r="I398" s="59">
        <v>0</v>
      </c>
      <c r="J398" s="63">
        <f t="shared" ref="J398" si="1715">IF(0=(1-$J$8*$K$8*$B395^2),10^14,$B395*$K$8/(1-$J$8*$K$8*$B395^2))</f>
        <v>1.3437692747903767</v>
      </c>
      <c r="K398" s="61">
        <v>1</v>
      </c>
      <c r="L398" s="62">
        <v>0</v>
      </c>
      <c r="N398" s="59">
        <f t="shared" ref="N398" si="1716">D398*I395+F398*I398-E398*J395-G398*J398</f>
        <v>0</v>
      </c>
      <c r="O398" s="63">
        <f t="shared" ref="O398" si="1717">(D398*J395+E398*I395+F398*J398+G398*I398)</f>
        <v>1.3437692747903767</v>
      </c>
      <c r="P398" s="61">
        <f t="shared" ref="P398" si="1718">D398*K395+F398*K398-E398*L395-G398*L398</f>
        <v>1</v>
      </c>
      <c r="Q398" s="62">
        <f t="shared" ref="Q398" si="1719">(D398*L395+E398*K395+F398*L398+G398*K398)</f>
        <v>0</v>
      </c>
      <c r="S398" s="59">
        <v>0</v>
      </c>
      <c r="T398" s="63">
        <v>0</v>
      </c>
      <c r="U398" s="61">
        <v>1</v>
      </c>
      <c r="V398" s="62">
        <v>0</v>
      </c>
      <c r="X398" s="59">
        <f t="shared" ref="X398" si="1720">N398*S395+P398*S398-O398*T395-Q398*T398</f>
        <v>0</v>
      </c>
      <c r="Y398" s="63">
        <f t="shared" ref="Y398" si="1721">(N398*T395+O398*S395+P398*T398+Q398*S398)</f>
        <v>1.3437692747903767</v>
      </c>
      <c r="Z398" s="61">
        <f t="shared" ref="Z398" si="1722">N398*U395+P398*U398-O398*V395-Q398*V398</f>
        <v>-3.919294975108456E-2</v>
      </c>
      <c r="AA398" s="62">
        <f t="shared" ref="AA398" si="1723">(N398*V395+O398*U395+P398*V398+Q398*U398)</f>
        <v>0</v>
      </c>
      <c r="AB398" s="10"/>
      <c r="AC398" s="46">
        <f t="shared" ref="AC398" si="1724">1/$AD$8</f>
        <v>1</v>
      </c>
      <c r="AD398" s="77">
        <v>0</v>
      </c>
      <c r="AE398" s="78">
        <v>1</v>
      </c>
      <c r="AF398" s="79">
        <v>0</v>
      </c>
      <c r="AH398" s="59">
        <f t="shared" ref="AH398" si="1725">X398*AC395+Z398*AC398-Y398*AD395-AA398*AD398</f>
        <v>-3.919294975108456E-2</v>
      </c>
      <c r="AI398" s="63">
        <f t="shared" ref="AI398" si="1726">(X398*AD395+Y398*AC395+Z398*AD398+AA398*AC398)</f>
        <v>1.3437692747903767</v>
      </c>
      <c r="AJ398" s="61">
        <f t="shared" ref="AJ398" si="1727">X398*AE395+Z398*AE398-Y398*AF395-AA398*AF398</f>
        <v>-3.919294975108456E-2</v>
      </c>
      <c r="AK398" s="62">
        <f t="shared" ref="AK398" si="1728">(X398*AF395+Y398*AE395+Z398*AF398+AA398*AE398)</f>
        <v>0</v>
      </c>
      <c r="AM398" s="80">
        <f t="shared" ref="AM398" si="1729">(180/PI())*ATAN(-1*(AI395+AI398)/(AH395+AH398))</f>
        <v>87.848827186986895</v>
      </c>
      <c r="AO398" s="113">
        <f t="shared" ref="AO398" si="1730">20*LOG(((1-(10^(AM395/20)^2)*(1-((1-AO395)/(1+AO395))^2))^0.5))</f>
        <v>-7.9987383773186362</v>
      </c>
      <c r="AP398" s="18"/>
      <c r="AQ398" s="88">
        <f t="shared" si="1519"/>
        <v>7.3999999999999897</v>
      </c>
      <c r="AR398" s="89">
        <f t="shared" si="1520"/>
        <v>-21.188246596711618</v>
      </c>
      <c r="AS398" s="90">
        <f t="shared" si="1521"/>
        <v>-72.471041058835411</v>
      </c>
      <c r="AT398" s="26"/>
      <c r="AU398" s="119"/>
      <c r="AV398" s="120"/>
      <c r="AW398" s="71">
        <f t="shared" si="1522"/>
        <v>-1.5320651136677431E-2</v>
      </c>
    </row>
    <row r="399" spans="2:49" ht="18.600000000000001" customHeight="1">
      <c r="AQ399" s="88">
        <f t="shared" si="1519"/>
        <v>7.4199999999999902</v>
      </c>
      <c r="AR399" s="89">
        <f t="shared" si="1520"/>
        <v>-21.208395217541728</v>
      </c>
      <c r="AS399" s="90">
        <f t="shared" si="1521"/>
        <v>-72.518605462911069</v>
      </c>
      <c r="AT399" s="119"/>
      <c r="AU399" s="119"/>
      <c r="AV399" s="120"/>
      <c r="AW399" s="71">
        <f t="shared" si="1522"/>
        <v>-1.521873039488182E-2</v>
      </c>
    </row>
    <row r="400" spans="2:49" ht="18.600000000000001" customHeight="1" thickBot="1">
      <c r="D400" s="10" t="s">
        <v>63</v>
      </c>
      <c r="E400" s="10"/>
      <c r="F400" s="10"/>
      <c r="G400" s="10"/>
      <c r="H400" s="10"/>
      <c r="I400" s="10" t="s">
        <v>64</v>
      </c>
      <c r="J400" s="10"/>
      <c r="K400" s="10"/>
      <c r="L400" s="10"/>
      <c r="M400" s="55"/>
      <c r="N400" s="55"/>
      <c r="O400" s="54" t="s">
        <v>65</v>
      </c>
      <c r="P400" s="55"/>
      <c r="Q400" s="55"/>
      <c r="R400" s="55"/>
      <c r="S400" s="10"/>
      <c r="T400" s="10" t="s">
        <v>66</v>
      </c>
      <c r="U400" s="55"/>
      <c r="V400" s="55"/>
      <c r="W400" s="55"/>
      <c r="X400" s="55"/>
      <c r="Y400" s="54" t="s">
        <v>67</v>
      </c>
      <c r="Z400" s="55"/>
      <c r="AA400" s="55"/>
      <c r="AB400" s="55"/>
      <c r="AC400" s="54" t="s">
        <v>68</v>
      </c>
      <c r="AD400" s="10"/>
      <c r="AE400" s="10"/>
      <c r="AF400" s="10"/>
      <c r="AG400" s="10"/>
      <c r="AH400" s="55"/>
      <c r="AI400" s="54" t="s">
        <v>69</v>
      </c>
      <c r="AJ400" s="55"/>
      <c r="AK400" s="55"/>
      <c r="AQ400" s="88">
        <f t="shared" si="1519"/>
        <v>7.4399999999999897</v>
      </c>
      <c r="AR400" s="89">
        <f t="shared" si="1520"/>
        <v>-21.228508621811422</v>
      </c>
      <c r="AS400" s="90">
        <f t="shared" si="1521"/>
        <v>-72.565911087267622</v>
      </c>
      <c r="AT400" s="119"/>
      <c r="AU400" s="119"/>
      <c r="AV400" s="120"/>
      <c r="AW400" s="71">
        <f t="shared" si="1522"/>
        <v>-1.5117671630530594E-2</v>
      </c>
    </row>
    <row r="401" spans="2:49" ht="18.600000000000001" customHeight="1" thickBot="1">
      <c r="B401" s="52"/>
      <c r="D401" s="273" t="s">
        <v>70</v>
      </c>
      <c r="E401" s="274"/>
      <c r="F401" s="275" t="s">
        <v>71</v>
      </c>
      <c r="G401" s="276"/>
      <c r="H401" s="263"/>
      <c r="I401" s="273" t="s">
        <v>72</v>
      </c>
      <c r="J401" s="274"/>
      <c r="K401" s="275" t="s">
        <v>73</v>
      </c>
      <c r="L401" s="276"/>
      <c r="M401" s="55"/>
      <c r="N401" s="269" t="s">
        <v>74</v>
      </c>
      <c r="O401" s="270"/>
      <c r="P401" s="271" t="s">
        <v>75</v>
      </c>
      <c r="Q401" s="272"/>
      <c r="R401" s="55"/>
      <c r="S401" s="273" t="s">
        <v>76</v>
      </c>
      <c r="T401" s="274"/>
      <c r="U401" s="275" t="s">
        <v>77</v>
      </c>
      <c r="V401" s="276"/>
      <c r="W401" s="10"/>
      <c r="X401" s="269" t="s">
        <v>78</v>
      </c>
      <c r="Y401" s="270"/>
      <c r="Z401" s="271" t="s">
        <v>79</v>
      </c>
      <c r="AA401" s="272"/>
      <c r="AB401" s="10"/>
      <c r="AC401" s="273" t="s">
        <v>80</v>
      </c>
      <c r="AD401" s="274"/>
      <c r="AE401" s="275" t="s">
        <v>81</v>
      </c>
      <c r="AF401" s="276"/>
      <c r="AG401" s="10"/>
      <c r="AH401" s="269" t="s">
        <v>82</v>
      </c>
      <c r="AI401" s="270"/>
      <c r="AJ401" s="271" t="s">
        <v>83</v>
      </c>
      <c r="AK401" s="272"/>
      <c r="AM401" s="57" t="s">
        <v>10</v>
      </c>
      <c r="AO401" s="109" t="s">
        <v>37</v>
      </c>
      <c r="AP401" s="18"/>
      <c r="AQ401" s="88">
        <f t="shared" si="1519"/>
        <v>7.4599999999999804</v>
      </c>
      <c r="AR401" s="89">
        <f t="shared" si="1520"/>
        <v>-21.248586830126243</v>
      </c>
      <c r="AS401" s="90">
        <f t="shared" si="1521"/>
        <v>-72.612960052777311</v>
      </c>
      <c r="AT401" s="26"/>
      <c r="AU401" s="119"/>
      <c r="AV401" s="120"/>
      <c r="AW401" s="71">
        <f t="shared" si="1522"/>
        <v>-1.5017466360912545E-2</v>
      </c>
    </row>
    <row r="402" spans="2:49" ht="18.600000000000001" customHeight="1" thickTop="1" thickBot="1">
      <c r="B402" s="81">
        <v>1.1599999999999999</v>
      </c>
      <c r="D402" s="59">
        <v>1</v>
      </c>
      <c r="E402" s="60">
        <v>0</v>
      </c>
      <c r="F402" s="61">
        <v>0</v>
      </c>
      <c r="G402" s="62">
        <f t="shared" ref="G402" si="1731">$E$8*$B402</f>
        <v>0.78690919999999998</v>
      </c>
      <c r="I402" s="59">
        <v>1</v>
      </c>
      <c r="J402" s="63">
        <v>0</v>
      </c>
      <c r="K402" s="61">
        <v>0</v>
      </c>
      <c r="L402" s="62">
        <v>0</v>
      </c>
      <c r="N402" s="59">
        <f t="shared" ref="N402" si="1732">D402*I402+F402*I405-E402*J402-G402*J405</f>
        <v>-9.3712821329722029E-2</v>
      </c>
      <c r="O402" s="63">
        <f t="shared" ref="O402" si="1733">(D402*J402+E402*I402+F402*J405+G402*I405)</f>
        <v>0</v>
      </c>
      <c r="P402" s="61">
        <f t="shared" ref="P402" si="1734">D402*K402+F402*K405-E402*L402-G402*L405</f>
        <v>0</v>
      </c>
      <c r="Q402" s="62">
        <f t="shared" ref="Q402" si="1735">(D402*L402+E402*K402+F402*L405+G402*K405)</f>
        <v>0.78690919999999998</v>
      </c>
      <c r="S402" s="59">
        <v>1</v>
      </c>
      <c r="T402" s="60">
        <v>0</v>
      </c>
      <c r="U402" s="61">
        <v>0</v>
      </c>
      <c r="V402" s="62">
        <f t="shared" ref="V402" si="1736">$T$8*$B402</f>
        <v>0.78690919999999998</v>
      </c>
      <c r="X402" s="59">
        <f t="shared" ref="X402" si="1737">N402*S402+P402*S405-O402*T402-Q402*T405</f>
        <v>-9.3712821329722029E-2</v>
      </c>
      <c r="Y402" s="63">
        <f t="shared" ref="Y402" si="1738">(N402*T402+O402*S402+P402*T405+Q402*S405)</f>
        <v>0</v>
      </c>
      <c r="Z402" s="61">
        <f t="shared" ref="Z402" si="1739">N402*U402+P402*U405-O402*V402-Q402*V405</f>
        <v>0</v>
      </c>
      <c r="AA402" s="62">
        <f t="shared" ref="AA402" si="1740">(N402*V402+O402*U402+P402*V405+Q402*U405)</f>
        <v>0.71316571873768553</v>
      </c>
      <c r="AB402" s="10"/>
      <c r="AC402" s="64">
        <v>1</v>
      </c>
      <c r="AD402" s="65">
        <v>0</v>
      </c>
      <c r="AE402" s="23">
        <v>0</v>
      </c>
      <c r="AF402" s="66">
        <v>0</v>
      </c>
      <c r="AH402" s="59">
        <f t="shared" ref="AH402" si="1741">X402*AC402+Z402*AC405-Y402*AD402-AA402*AD405</f>
        <v>-9.3712821329722029E-2</v>
      </c>
      <c r="AI402" s="63">
        <f t="shared" ref="AI402" si="1742">(X402*AD402+Y402*AC402+Z402*AD405+AA402*AC405)</f>
        <v>0.71316571873768553</v>
      </c>
      <c r="AJ402" s="61">
        <f t="shared" ref="AJ402" si="1743">X402*AE402+Z402*AE405-Y402*AF402-AA402*AF405</f>
        <v>0</v>
      </c>
      <c r="AK402" s="62">
        <f t="shared" ref="AK402" si="1744">(X402*AF402+Y402*AE402+Z402*AF405+AA402*AE405)</f>
        <v>0.71316571873768553</v>
      </c>
      <c r="AM402" s="67">
        <f t="shared" ref="AM402" si="1745">20*LOG(((1+$AD$8)/$AD$8)/((AH402+AH405)^2+(AI402+AI405)^2)^0.5)</f>
        <v>-0.47075023906694813</v>
      </c>
      <c r="AO402" s="110">
        <f t="shared" ref="AO402" si="1746">((AH402^2+AI402^2)^0.5)/((AH405^2+AI405^2)^0.5)</f>
        <v>0.5163501631988926</v>
      </c>
      <c r="AP402" s="18"/>
      <c r="AQ402" s="88">
        <f t="shared" si="1519"/>
        <v>7.47999999999998</v>
      </c>
      <c r="AR402" s="89">
        <f t="shared" si="1520"/>
        <v>-21.268629864960662</v>
      </c>
      <c r="AS402" s="90">
        <f t="shared" si="1521"/>
        <v>-72.659754456992559</v>
      </c>
      <c r="AT402" s="26"/>
      <c r="AU402" s="119"/>
      <c r="AV402" s="120"/>
      <c r="AW402" s="71">
        <f t="shared" si="1522"/>
        <v>-1.4918106191632339E-2</v>
      </c>
    </row>
    <row r="403" spans="2:49" ht="18.600000000000001" customHeight="1" thickBot="1">
      <c r="D403" s="69"/>
      <c r="G403" s="70"/>
      <c r="I403" s="69"/>
      <c r="L403" s="70"/>
      <c r="N403" s="69"/>
      <c r="Q403" s="70"/>
      <c r="S403" s="69"/>
      <c r="V403" s="70"/>
      <c r="X403" s="69"/>
      <c r="AA403" s="70"/>
      <c r="AC403" s="64"/>
      <c r="AD403" s="23"/>
      <c r="AE403" s="23"/>
      <c r="AF403" s="71"/>
      <c r="AH403" s="69"/>
      <c r="AK403" s="70"/>
      <c r="AO403" s="111"/>
      <c r="AP403" s="18"/>
      <c r="AQ403" s="88">
        <f t="shared" si="1519"/>
        <v>7.4999999999999796</v>
      </c>
      <c r="AR403" s="89">
        <f t="shared" si="1520"/>
        <v>-21.288637750606693</v>
      </c>
      <c r="AS403" s="90">
        <f t="shared" si="1521"/>
        <v>-72.706296374469076</v>
      </c>
      <c r="AT403" s="26"/>
      <c r="AU403" s="119"/>
      <c r="AV403" s="120"/>
      <c r="AW403" s="71">
        <f t="shared" si="1522"/>
        <v>-1.4819582815818643E-2</v>
      </c>
    </row>
    <row r="404" spans="2:49" ht="18.600000000000001" customHeight="1" thickBot="1">
      <c r="D404" s="265" t="s">
        <v>11</v>
      </c>
      <c r="E404" s="266"/>
      <c r="F404" s="267" t="s">
        <v>84</v>
      </c>
      <c r="G404" s="268"/>
      <c r="H404" s="263"/>
      <c r="I404" s="265" t="s">
        <v>85</v>
      </c>
      <c r="J404" s="266"/>
      <c r="K404" s="267" t="s">
        <v>86</v>
      </c>
      <c r="L404" s="268"/>
      <c r="N404" s="269" t="s">
        <v>12</v>
      </c>
      <c r="O404" s="270"/>
      <c r="P404" s="271" t="s">
        <v>13</v>
      </c>
      <c r="Q404" s="272"/>
      <c r="S404" s="265" t="s">
        <v>87</v>
      </c>
      <c r="T404" s="266"/>
      <c r="U404" s="267" t="s">
        <v>88</v>
      </c>
      <c r="V404" s="268"/>
      <c r="W404" s="10"/>
      <c r="X404" s="269" t="s">
        <v>89</v>
      </c>
      <c r="Y404" s="270"/>
      <c r="Z404" s="271" t="s">
        <v>90</v>
      </c>
      <c r="AA404" s="272"/>
      <c r="AB404" s="10"/>
      <c r="AC404" s="265" t="s">
        <v>14</v>
      </c>
      <c r="AD404" s="266"/>
      <c r="AE404" s="267" t="s">
        <v>15</v>
      </c>
      <c r="AF404" s="268"/>
      <c r="AG404" s="10"/>
      <c r="AH404" s="269" t="s">
        <v>91</v>
      </c>
      <c r="AI404" s="270"/>
      <c r="AJ404" s="271" t="s">
        <v>92</v>
      </c>
      <c r="AK404" s="272"/>
      <c r="AM404" s="76" t="s">
        <v>16</v>
      </c>
      <c r="AO404" s="112" t="s">
        <v>38</v>
      </c>
      <c r="AP404" s="18"/>
      <c r="AQ404" s="88">
        <f t="shared" si="1519"/>
        <v>7.51999999999998</v>
      </c>
      <c r="AR404" s="89">
        <f t="shared" si="1520"/>
        <v>-21.308610513123902</v>
      </c>
      <c r="AS404" s="90">
        <f t="shared" si="1521"/>
        <v>-72.752587857083569</v>
      </c>
      <c r="AT404" s="26"/>
      <c r="AU404" s="119"/>
      <c r="AV404" s="120"/>
      <c r="AW404" s="71">
        <f t="shared" si="1522"/>
        <v>-1.472188801332772E-2</v>
      </c>
    </row>
    <row r="405" spans="2:49" ht="18.600000000000001" customHeight="1" thickTop="1" thickBot="1">
      <c r="D405" s="59">
        <v>0</v>
      </c>
      <c r="E405" s="63">
        <v>0</v>
      </c>
      <c r="F405" s="61">
        <v>1</v>
      </c>
      <c r="G405" s="62">
        <v>0</v>
      </c>
      <c r="I405" s="59">
        <v>0</v>
      </c>
      <c r="J405" s="63">
        <f t="shared" ref="J405" si="1747">IF(0=(1-$J$8*$K$8*$B402^2),10^14,$B402*$K$8/(1-$J$8*$K$8*$B402^2))</f>
        <v>1.3898844000422439</v>
      </c>
      <c r="K405" s="61">
        <v>1</v>
      </c>
      <c r="L405" s="62">
        <v>0</v>
      </c>
      <c r="N405" s="59">
        <f t="shared" ref="N405" si="1748">D405*I402+F405*I405-E405*J402-G405*J405</f>
        <v>0</v>
      </c>
      <c r="O405" s="63">
        <f t="shared" ref="O405" si="1749">(D405*J402+E405*I402+F405*J405+G405*I405)</f>
        <v>1.3898844000422439</v>
      </c>
      <c r="P405" s="61">
        <f t="shared" ref="P405" si="1750">D405*K402+F405*K405-E405*L402-G405*L405</f>
        <v>1</v>
      </c>
      <c r="Q405" s="62">
        <f t="shared" ref="Q405" si="1751">(D405*L402+E405*K402+F405*L405+G405*K405)</f>
        <v>0</v>
      </c>
      <c r="S405" s="59">
        <v>0</v>
      </c>
      <c r="T405" s="63">
        <v>0</v>
      </c>
      <c r="U405" s="61">
        <v>1</v>
      </c>
      <c r="V405" s="62">
        <v>0</v>
      </c>
      <c r="X405" s="59">
        <f t="shared" ref="X405" si="1752">N405*S402+P405*S405-O405*T402-Q405*T405</f>
        <v>0</v>
      </c>
      <c r="Y405" s="63">
        <f t="shared" ref="Y405" si="1753">(N405*T402+O405*S402+P405*T405+Q405*S405)</f>
        <v>1.3898844000422439</v>
      </c>
      <c r="Z405" s="61">
        <f t="shared" ref="Z405" si="1754">N405*U402+P405*U405-O405*V402-Q405*V405</f>
        <v>-9.3712821329722029E-2</v>
      </c>
      <c r="AA405" s="62">
        <f t="shared" ref="AA405" si="1755">(N405*V402+O405*U402+P405*V405+Q405*U405)</f>
        <v>0</v>
      </c>
      <c r="AB405" s="10"/>
      <c r="AC405" s="46">
        <f t="shared" ref="AC405" si="1756">1/$AD$8</f>
        <v>1</v>
      </c>
      <c r="AD405" s="77">
        <v>0</v>
      </c>
      <c r="AE405" s="78">
        <v>1</v>
      </c>
      <c r="AF405" s="79">
        <v>0</v>
      </c>
      <c r="AH405" s="59">
        <f t="shared" ref="AH405" si="1757">X405*AC402+Z405*AC405-Y405*AD402-AA405*AD405</f>
        <v>-9.3712821329722029E-2</v>
      </c>
      <c r="AI405" s="63">
        <f t="shared" ref="AI405" si="1758">(X405*AD402+Y405*AC402+Z405*AD405+AA405*AC405)</f>
        <v>1.3898844000422439</v>
      </c>
      <c r="AJ405" s="61">
        <f t="shared" ref="AJ405" si="1759">X405*AE402+Z405*AE405-Y405*AF402-AA405*AF405</f>
        <v>-9.3712821329722029E-2</v>
      </c>
      <c r="AK405" s="62">
        <f t="shared" ref="AK405" si="1760">(X405*AF402+Y405*AE402+Z405*AF405+AA405*AE405)</f>
        <v>0</v>
      </c>
      <c r="AM405" s="80">
        <f t="shared" ref="AM405" si="1761">(180/PI())*ATAN(-1*(AI402+AI405)/(AH402+AH405))</f>
        <v>84.907205434757941</v>
      </c>
      <c r="AO405" s="113">
        <f t="shared" ref="AO405" si="1762">20*LOG(((1-(10^(AM402/20)^2)*(1-((1-AO402)/(1+AO402))^2))^0.5))</f>
        <v>-7.1217849269472726</v>
      </c>
      <c r="AP405" s="18"/>
      <c r="AQ405" s="88">
        <f t="shared" si="1519"/>
        <v>7.5399999999999796</v>
      </c>
      <c r="AR405" s="89">
        <f t="shared" si="1520"/>
        <v>-21.328548180290596</v>
      </c>
      <c r="AS405" s="90">
        <f t="shared" si="1521"/>
        <v>-72.798630934346164</v>
      </c>
      <c r="AT405" s="26"/>
      <c r="AU405" s="119"/>
      <c r="AV405" s="120"/>
      <c r="AW405" s="71">
        <f t="shared" si="1522"/>
        <v>-1.4625013649953049E-2</v>
      </c>
    </row>
    <row r="406" spans="2:49" ht="18.600000000000001" customHeight="1">
      <c r="AQ406" s="88">
        <f t="shared" si="1519"/>
        <v>7.5599999999999801</v>
      </c>
      <c r="AR406" s="89">
        <f t="shared" si="1520"/>
        <v>-21.348450781556267</v>
      </c>
      <c r="AS406" s="90">
        <f t="shared" si="1521"/>
        <v>-72.844427613707566</v>
      </c>
      <c r="AT406" s="119"/>
      <c r="AU406" s="119"/>
      <c r="AV406" s="120"/>
      <c r="AW406" s="71">
        <f t="shared" si="1522"/>
        <v>-1.4528951676629431E-2</v>
      </c>
    </row>
    <row r="407" spans="2:49" ht="18.600000000000001" customHeight="1" thickBot="1">
      <c r="D407" s="10" t="s">
        <v>63</v>
      </c>
      <c r="E407" s="10"/>
      <c r="F407" s="10"/>
      <c r="G407" s="10"/>
      <c r="H407" s="10"/>
      <c r="I407" s="10" t="s">
        <v>64</v>
      </c>
      <c r="J407" s="10"/>
      <c r="K407" s="10"/>
      <c r="L407" s="10"/>
      <c r="M407" s="55"/>
      <c r="N407" s="55"/>
      <c r="O407" s="54" t="s">
        <v>65</v>
      </c>
      <c r="P407" s="55"/>
      <c r="Q407" s="55"/>
      <c r="R407" s="55"/>
      <c r="S407" s="10"/>
      <c r="T407" s="10" t="s">
        <v>66</v>
      </c>
      <c r="U407" s="55"/>
      <c r="V407" s="55"/>
      <c r="W407" s="55"/>
      <c r="X407" s="55"/>
      <c r="Y407" s="54" t="s">
        <v>67</v>
      </c>
      <c r="Z407" s="55"/>
      <c r="AA407" s="55"/>
      <c r="AB407" s="55"/>
      <c r="AC407" s="54" t="s">
        <v>68</v>
      </c>
      <c r="AD407" s="10"/>
      <c r="AE407" s="10"/>
      <c r="AF407" s="10"/>
      <c r="AG407" s="10"/>
      <c r="AH407" s="55"/>
      <c r="AI407" s="54" t="s">
        <v>69</v>
      </c>
      <c r="AJ407" s="55"/>
      <c r="AK407" s="55"/>
      <c r="AQ407" s="88">
        <f t="shared" si="1519"/>
        <v>7.5799999999999796</v>
      </c>
      <c r="AR407" s="89">
        <f t="shared" si="1520"/>
        <v>-21.368318347995142</v>
      </c>
      <c r="AS407" s="90">
        <f t="shared" si="1521"/>
        <v>-72.889979880861119</v>
      </c>
      <c r="AT407" s="119"/>
      <c r="AU407" s="119"/>
      <c r="AV407" s="120"/>
      <c r="AW407" s="71">
        <f t="shared" si="1522"/>
        <v>-1.4433694128641176E-2</v>
      </c>
    </row>
    <row r="408" spans="2:49" ht="18.600000000000001" customHeight="1" thickBot="1">
      <c r="B408" s="52"/>
      <c r="D408" s="273" t="s">
        <v>70</v>
      </c>
      <c r="E408" s="274"/>
      <c r="F408" s="275" t="s">
        <v>71</v>
      </c>
      <c r="G408" s="276"/>
      <c r="H408" s="263"/>
      <c r="I408" s="273" t="s">
        <v>72</v>
      </c>
      <c r="J408" s="274"/>
      <c r="K408" s="275" t="s">
        <v>73</v>
      </c>
      <c r="L408" s="276"/>
      <c r="M408" s="55"/>
      <c r="N408" s="269" t="s">
        <v>74</v>
      </c>
      <c r="O408" s="270"/>
      <c r="P408" s="271" t="s">
        <v>75</v>
      </c>
      <c r="Q408" s="272"/>
      <c r="R408" s="55"/>
      <c r="S408" s="273" t="s">
        <v>76</v>
      </c>
      <c r="T408" s="274"/>
      <c r="U408" s="275" t="s">
        <v>77</v>
      </c>
      <c r="V408" s="276"/>
      <c r="W408" s="10"/>
      <c r="X408" s="269" t="s">
        <v>78</v>
      </c>
      <c r="Y408" s="270"/>
      <c r="Z408" s="271" t="s">
        <v>79</v>
      </c>
      <c r="AA408" s="272"/>
      <c r="AB408" s="10"/>
      <c r="AC408" s="273" t="s">
        <v>80</v>
      </c>
      <c r="AD408" s="274"/>
      <c r="AE408" s="275" t="s">
        <v>81</v>
      </c>
      <c r="AF408" s="276"/>
      <c r="AG408" s="10"/>
      <c r="AH408" s="269" t="s">
        <v>82</v>
      </c>
      <c r="AI408" s="270"/>
      <c r="AJ408" s="271" t="s">
        <v>83</v>
      </c>
      <c r="AK408" s="272"/>
      <c r="AM408" s="57" t="s">
        <v>10</v>
      </c>
      <c r="AO408" s="109" t="s">
        <v>37</v>
      </c>
      <c r="AP408" s="18"/>
      <c r="AQ408" s="88">
        <f t="shared" si="1519"/>
        <v>7.5999999999999801</v>
      </c>
      <c r="AR408" s="89">
        <f t="shared" si="1520"/>
        <v>-21.388150912260954</v>
      </c>
      <c r="AS408" s="90">
        <f t="shared" si="1521"/>
        <v>-72.935289700039917</v>
      </c>
      <c r="AT408" s="26"/>
      <c r="AU408" s="119"/>
      <c r="AV408" s="120"/>
      <c r="AW408" s="71">
        <f t="shared" si="1522"/>
        <v>-1.4339233124829594E-2</v>
      </c>
    </row>
    <row r="409" spans="2:49" ht="18.600000000000001" customHeight="1" thickTop="1" thickBot="1">
      <c r="B409" s="81">
        <v>1.18</v>
      </c>
      <c r="D409" s="59">
        <v>1</v>
      </c>
      <c r="E409" s="60">
        <v>0</v>
      </c>
      <c r="F409" s="61">
        <v>0</v>
      </c>
      <c r="G409" s="62">
        <f t="shared" ref="G409" si="1763">$E$8*$B409</f>
        <v>0.80047659999999998</v>
      </c>
      <c r="I409" s="59">
        <v>1</v>
      </c>
      <c r="J409" s="63">
        <v>0</v>
      </c>
      <c r="K409" s="61">
        <v>0</v>
      </c>
      <c r="L409" s="62">
        <v>0</v>
      </c>
      <c r="N409" s="59">
        <f t="shared" ref="N409" si="1764">D409*I409+F409*I412-E409*J409-G409*J412</f>
        <v>-0.15105697713539001</v>
      </c>
      <c r="O409" s="63">
        <f t="shared" ref="O409" si="1765">(D409*J409+E409*I409+F409*J412+G409*I412)</f>
        <v>0</v>
      </c>
      <c r="P409" s="61">
        <f t="shared" ref="P409" si="1766">D409*K409+F409*K412-E409*L409-G409*L412</f>
        <v>0</v>
      </c>
      <c r="Q409" s="62">
        <f t="shared" ref="Q409" si="1767">(D409*L409+E409*K409+F409*L412+G409*K412)</f>
        <v>0.80047659999999998</v>
      </c>
      <c r="S409" s="59">
        <v>1</v>
      </c>
      <c r="T409" s="60">
        <v>0</v>
      </c>
      <c r="U409" s="61">
        <v>0</v>
      </c>
      <c r="V409" s="62">
        <f t="shared" ref="V409" si="1768">$T$8*$B409</f>
        <v>0.80047659999999998</v>
      </c>
      <c r="X409" s="59">
        <f t="shared" ref="X409" si="1769">N409*S409+P409*S412-O409*T409-Q409*T412</f>
        <v>-0.15105697713539001</v>
      </c>
      <c r="Y409" s="63">
        <f t="shared" ref="Y409" si="1770">(N409*T409+O409*S409+P409*T412+Q409*S412)</f>
        <v>0</v>
      </c>
      <c r="Z409" s="61">
        <f t="shared" ref="Z409" si="1771">N409*U409+P409*U412-O409*V409-Q409*V412</f>
        <v>0</v>
      </c>
      <c r="AA409" s="62">
        <f t="shared" ref="AA409" si="1772">(N409*V409+O409*U409+P409*V412+Q409*U412)</f>
        <v>0.67955902453638528</v>
      </c>
      <c r="AB409" s="10"/>
      <c r="AC409" s="64">
        <v>1</v>
      </c>
      <c r="AD409" s="65">
        <v>0</v>
      </c>
      <c r="AE409" s="23">
        <v>0</v>
      </c>
      <c r="AF409" s="66">
        <v>0</v>
      </c>
      <c r="AH409" s="59">
        <f t="shared" ref="AH409" si="1773">X409*AC409+Z409*AC412-Y409*AD409-AA409*AD412</f>
        <v>-0.15105697713539001</v>
      </c>
      <c r="AI409" s="63">
        <f t="shared" ref="AI409" si="1774">(X409*AD409+Y409*AC409+Z409*AD412+AA409*AC412)</f>
        <v>0.67955902453638528</v>
      </c>
      <c r="AJ409" s="61">
        <f t="shared" ref="AJ409" si="1775">X409*AE409+Z409*AE412-Y409*AF409-AA409*AF412</f>
        <v>0</v>
      </c>
      <c r="AK409" s="62">
        <f t="shared" ref="AK409" si="1776">(X409*AF409+Y409*AE409+Z409*AF412+AA409*AE412)</f>
        <v>0.67955902453638528</v>
      </c>
      <c r="AM409" s="67">
        <f t="shared" ref="AM409" si="1777">20*LOG(((1+$AD$8)/$AD$8)/((AH409+AH412)^2+(AI409+AI412)^2)^0.5)</f>
        <v>-0.58348093796071998</v>
      </c>
      <c r="AO409" s="110">
        <f t="shared" ref="AO409" si="1778">((AH409^2+AI409^2)^0.5)/((AH412^2+AI412^2)^0.5)</f>
        <v>0.48146944167620792</v>
      </c>
      <c r="AP409" s="18"/>
      <c r="AQ409" s="88">
        <f t="shared" si="1519"/>
        <v>7.6199999999999797</v>
      </c>
      <c r="AR409" s="89">
        <f t="shared" si="1520"/>
        <v>-21.407948508542756</v>
      </c>
      <c r="AS409" s="90">
        <f t="shared" si="1521"/>
        <v>-72.980359014308831</v>
      </c>
      <c r="AT409" s="26"/>
      <c r="AU409" s="119"/>
      <c r="AV409" s="120"/>
      <c r="AW409" s="71">
        <f t="shared" si="1522"/>
        <v>-1.4245560866809406E-2</v>
      </c>
    </row>
    <row r="410" spans="2:49" ht="18.600000000000001" customHeight="1" thickBot="1">
      <c r="D410" s="69"/>
      <c r="G410" s="70"/>
      <c r="I410" s="69"/>
      <c r="L410" s="70"/>
      <c r="N410" s="69"/>
      <c r="Q410" s="70"/>
      <c r="S410" s="69"/>
      <c r="V410" s="70"/>
      <c r="X410" s="69"/>
      <c r="AA410" s="70"/>
      <c r="AC410" s="64"/>
      <c r="AD410" s="23"/>
      <c r="AE410" s="23"/>
      <c r="AF410" s="71"/>
      <c r="AH410" s="69"/>
      <c r="AK410" s="70"/>
      <c r="AO410" s="111"/>
      <c r="AP410" s="18"/>
      <c r="AQ410" s="88">
        <f t="shared" si="1519"/>
        <v>7.6399999999999801</v>
      </c>
      <c r="AR410" s="89">
        <f t="shared" si="1520"/>
        <v>-21.427711172521899</v>
      </c>
      <c r="AS410" s="90">
        <f t="shared" si="1521"/>
        <v>-73.025189745851975</v>
      </c>
      <c r="AT410" s="26"/>
      <c r="AU410" s="119"/>
      <c r="AV410" s="120"/>
      <c r="AW410" s="71">
        <f t="shared" si="1522"/>
        <v>-1.415266963816994E-2</v>
      </c>
    </row>
    <row r="411" spans="2:49" ht="18.600000000000001" customHeight="1" thickBot="1">
      <c r="D411" s="265" t="s">
        <v>11</v>
      </c>
      <c r="E411" s="266"/>
      <c r="F411" s="267" t="s">
        <v>84</v>
      </c>
      <c r="G411" s="268"/>
      <c r="H411" s="263"/>
      <c r="I411" s="265" t="s">
        <v>85</v>
      </c>
      <c r="J411" s="266"/>
      <c r="K411" s="267" t="s">
        <v>86</v>
      </c>
      <c r="L411" s="268"/>
      <c r="N411" s="269" t="s">
        <v>12</v>
      </c>
      <c r="O411" s="270"/>
      <c r="P411" s="271" t="s">
        <v>13</v>
      </c>
      <c r="Q411" s="272"/>
      <c r="S411" s="265" t="s">
        <v>87</v>
      </c>
      <c r="T411" s="266"/>
      <c r="U411" s="267" t="s">
        <v>88</v>
      </c>
      <c r="V411" s="268"/>
      <c r="W411" s="10"/>
      <c r="X411" s="269" t="s">
        <v>89</v>
      </c>
      <c r="Y411" s="270"/>
      <c r="Z411" s="271" t="s">
        <v>90</v>
      </c>
      <c r="AA411" s="272"/>
      <c r="AB411" s="10"/>
      <c r="AC411" s="265" t="s">
        <v>14</v>
      </c>
      <c r="AD411" s="266"/>
      <c r="AE411" s="267" t="s">
        <v>15</v>
      </c>
      <c r="AF411" s="268"/>
      <c r="AG411" s="10"/>
      <c r="AH411" s="269" t="s">
        <v>91</v>
      </c>
      <c r="AI411" s="270"/>
      <c r="AJ411" s="271" t="s">
        <v>92</v>
      </c>
      <c r="AK411" s="272"/>
      <c r="AM411" s="76" t="s">
        <v>16</v>
      </c>
      <c r="AO411" s="112" t="s">
        <v>38</v>
      </c>
      <c r="AP411" s="18"/>
      <c r="AQ411" s="88">
        <f t="shared" si="1519"/>
        <v>7.6599999999999797</v>
      </c>
      <c r="AR411" s="89">
        <f t="shared" si="1520"/>
        <v>-21.447438941330002</v>
      </c>
      <c r="AS411" s="90">
        <f t="shared" si="1521"/>
        <v>-73.069783796255209</v>
      </c>
      <c r="AT411" s="26"/>
      <c r="AU411" s="119"/>
      <c r="AV411" s="120"/>
      <c r="AW411" s="71">
        <f t="shared" si="1522"/>
        <v>-1.4060551803696839E-2</v>
      </c>
    </row>
    <row r="412" spans="2:49" ht="18.600000000000001" customHeight="1" thickTop="1" thickBot="1">
      <c r="D412" s="59">
        <v>0</v>
      </c>
      <c r="E412" s="63">
        <v>0</v>
      </c>
      <c r="F412" s="61">
        <v>1</v>
      </c>
      <c r="G412" s="62">
        <v>0</v>
      </c>
      <c r="I412" s="59">
        <v>0</v>
      </c>
      <c r="J412" s="63">
        <f t="shared" ref="J412" si="1779">IF(0=(1-$J$8*$K$8*$B409^2),10^14,$B409*$K$8/(1-$J$8*$K$8*$B409^2))</f>
        <v>1.4379645540361705</v>
      </c>
      <c r="K412" s="61">
        <v>1</v>
      </c>
      <c r="L412" s="62">
        <v>0</v>
      </c>
      <c r="N412" s="59">
        <f t="shared" ref="N412" si="1780">D412*I409+F412*I412-E412*J409-G412*J412</f>
        <v>0</v>
      </c>
      <c r="O412" s="63">
        <f t="shared" ref="O412" si="1781">(D412*J409+E412*I409+F412*J412+G412*I412)</f>
        <v>1.4379645540361705</v>
      </c>
      <c r="P412" s="61">
        <f t="shared" ref="P412" si="1782">D412*K409+F412*K412-E412*L409-G412*L412</f>
        <v>1</v>
      </c>
      <c r="Q412" s="62">
        <f t="shared" ref="Q412" si="1783">(D412*L409+E412*K409+F412*L412+G412*K412)</f>
        <v>0</v>
      </c>
      <c r="S412" s="59">
        <v>0</v>
      </c>
      <c r="T412" s="63">
        <v>0</v>
      </c>
      <c r="U412" s="61">
        <v>1</v>
      </c>
      <c r="V412" s="62">
        <v>0</v>
      </c>
      <c r="X412" s="59">
        <f t="shared" ref="X412" si="1784">N412*S409+P412*S412-O412*T409-Q412*T412</f>
        <v>0</v>
      </c>
      <c r="Y412" s="63">
        <f t="shared" ref="Y412" si="1785">(N412*T409+O412*S409+P412*T412+Q412*S412)</f>
        <v>1.4379645540361705</v>
      </c>
      <c r="Z412" s="61">
        <f t="shared" ref="Z412" si="1786">N412*U409+P412*U412-O412*V409-Q412*V412</f>
        <v>-0.15105697713539001</v>
      </c>
      <c r="AA412" s="62">
        <f t="shared" ref="AA412" si="1787">(N412*V409+O412*U409+P412*V412+Q412*U412)</f>
        <v>0</v>
      </c>
      <c r="AB412" s="10"/>
      <c r="AC412" s="46">
        <f t="shared" ref="AC412" si="1788">1/$AD$8</f>
        <v>1</v>
      </c>
      <c r="AD412" s="77">
        <v>0</v>
      </c>
      <c r="AE412" s="78">
        <v>1</v>
      </c>
      <c r="AF412" s="79">
        <v>0</v>
      </c>
      <c r="AH412" s="59">
        <f t="shared" ref="AH412" si="1789">X412*AC409+Z412*AC412-Y412*AD409-AA412*AD412</f>
        <v>-0.15105697713539001</v>
      </c>
      <c r="AI412" s="63">
        <f t="shared" ref="AI412" si="1790">(X412*AD409+Y412*AC409+Z412*AD412+AA412*AC412)</f>
        <v>1.4379645540361705</v>
      </c>
      <c r="AJ412" s="61">
        <f t="shared" ref="AJ412" si="1791">X412*AE409+Z412*AE412-Y412*AF409-AA412*AF412</f>
        <v>-0.15105697713539001</v>
      </c>
      <c r="AK412" s="62">
        <f t="shared" ref="AK412" si="1792">(X412*AF409+Y412*AE409+Z412*AF412+AA412*AE412)</f>
        <v>0</v>
      </c>
      <c r="AM412" s="80">
        <f t="shared" ref="AM412" si="1793">(180/PI())*ATAN(-1*(AI409+AI412)/(AH409+AH412))</f>
        <v>81.880223911625677</v>
      </c>
      <c r="AO412" s="113">
        <f t="shared" ref="AO412" si="1794">20*LOG(((1-(10^(AM409/20)^2)*(1-((1-AO409)/(1+AO409))^2))^0.5))</f>
        <v>-6.3297298583451997</v>
      </c>
      <c r="AP412" s="18"/>
      <c r="AQ412" s="88">
        <f t="shared" si="1519"/>
        <v>7.6799999999999802</v>
      </c>
      <c r="AR412" s="89">
        <f t="shared" si="1520"/>
        <v>-21.467131853507979</v>
      </c>
      <c r="AS412" s="90">
        <f t="shared" si="1521"/>
        <v>-73.114143046784136</v>
      </c>
      <c r="AT412" s="26"/>
      <c r="AU412" s="119"/>
      <c r="AV412" s="120"/>
      <c r="AW412" s="71">
        <f t="shared" si="1522"/>
        <v>-1.3969199808586278E-2</v>
      </c>
    </row>
    <row r="413" spans="2:49" ht="18.600000000000001" customHeight="1">
      <c r="AQ413" s="88">
        <f t="shared" si="1519"/>
        <v>7.6999999999999797</v>
      </c>
      <c r="AR413" s="89">
        <f t="shared" si="1520"/>
        <v>-21.486789948966077</v>
      </c>
      <c r="AS413" s="90">
        <f t="shared" si="1521"/>
        <v>-73.15826935865752</v>
      </c>
      <c r="AT413" s="119"/>
      <c r="AU413" s="119"/>
      <c r="AV413" s="120"/>
      <c r="AW413" s="71">
        <f t="shared" si="1522"/>
        <v>-1.3878606177659387E-2</v>
      </c>
    </row>
    <row r="414" spans="2:49" ht="18.600000000000001" customHeight="1" thickBot="1">
      <c r="D414" s="10" t="s">
        <v>63</v>
      </c>
      <c r="E414" s="10"/>
      <c r="F414" s="10"/>
      <c r="G414" s="10"/>
      <c r="H414" s="10"/>
      <c r="I414" s="10" t="s">
        <v>64</v>
      </c>
      <c r="J414" s="10"/>
      <c r="K414" s="10"/>
      <c r="L414" s="10"/>
      <c r="M414" s="55"/>
      <c r="N414" s="55"/>
      <c r="O414" s="54" t="s">
        <v>65</v>
      </c>
      <c r="P414" s="55"/>
      <c r="Q414" s="55"/>
      <c r="R414" s="55"/>
      <c r="S414" s="10"/>
      <c r="T414" s="10" t="s">
        <v>66</v>
      </c>
      <c r="U414" s="55"/>
      <c r="V414" s="55"/>
      <c r="W414" s="55"/>
      <c r="X414" s="55"/>
      <c r="Y414" s="54" t="s">
        <v>67</v>
      </c>
      <c r="Z414" s="55"/>
      <c r="AA414" s="55"/>
      <c r="AB414" s="55"/>
      <c r="AC414" s="54" t="s">
        <v>68</v>
      </c>
      <c r="AD414" s="10"/>
      <c r="AE414" s="10"/>
      <c r="AF414" s="10"/>
      <c r="AG414" s="10"/>
      <c r="AH414" s="55"/>
      <c r="AI414" s="54" t="s">
        <v>69</v>
      </c>
      <c r="AJ414" s="55"/>
      <c r="AK414" s="55"/>
      <c r="AQ414" s="88">
        <f t="shared" si="1519"/>
        <v>7.7199999999999802</v>
      </c>
      <c r="AR414" s="89">
        <f t="shared" si="1520"/>
        <v>-21.506413268944897</v>
      </c>
      <c r="AS414" s="90">
        <f t="shared" si="1521"/>
        <v>-73.20216457331631</v>
      </c>
      <c r="AT414" s="119"/>
      <c r="AU414" s="119"/>
      <c r="AV414" s="120"/>
      <c r="AW414" s="71">
        <f t="shared" si="1522"/>
        <v>-1.3788763514591408E-2</v>
      </c>
    </row>
    <row r="415" spans="2:49" ht="18.600000000000001" customHeight="1" thickBot="1">
      <c r="B415" s="52"/>
      <c r="D415" s="273" t="s">
        <v>70</v>
      </c>
      <c r="E415" s="274"/>
      <c r="F415" s="275" t="s">
        <v>71</v>
      </c>
      <c r="G415" s="276"/>
      <c r="H415" s="263"/>
      <c r="I415" s="273" t="s">
        <v>72</v>
      </c>
      <c r="J415" s="274"/>
      <c r="K415" s="275" t="s">
        <v>73</v>
      </c>
      <c r="L415" s="276"/>
      <c r="M415" s="55"/>
      <c r="N415" s="269" t="s">
        <v>74</v>
      </c>
      <c r="O415" s="270"/>
      <c r="P415" s="271" t="s">
        <v>75</v>
      </c>
      <c r="Q415" s="272"/>
      <c r="R415" s="55"/>
      <c r="S415" s="273" t="s">
        <v>76</v>
      </c>
      <c r="T415" s="274"/>
      <c r="U415" s="275" t="s">
        <v>77</v>
      </c>
      <c r="V415" s="276"/>
      <c r="W415" s="10"/>
      <c r="X415" s="269" t="s">
        <v>78</v>
      </c>
      <c r="Y415" s="270"/>
      <c r="Z415" s="271" t="s">
        <v>79</v>
      </c>
      <c r="AA415" s="272"/>
      <c r="AB415" s="10"/>
      <c r="AC415" s="273" t="s">
        <v>80</v>
      </c>
      <c r="AD415" s="274"/>
      <c r="AE415" s="275" t="s">
        <v>81</v>
      </c>
      <c r="AF415" s="276"/>
      <c r="AG415" s="10"/>
      <c r="AH415" s="269" t="s">
        <v>82</v>
      </c>
      <c r="AI415" s="270"/>
      <c r="AJ415" s="271" t="s">
        <v>83</v>
      </c>
      <c r="AK415" s="272"/>
      <c r="AM415" s="57" t="s">
        <v>10</v>
      </c>
      <c r="AO415" s="109" t="s">
        <v>37</v>
      </c>
      <c r="AP415" s="18"/>
      <c r="AQ415" s="88">
        <f t="shared" si="1519"/>
        <v>7.7399999999999798</v>
      </c>
      <c r="AR415" s="89">
        <f t="shared" si="1520"/>
        <v>-21.52600185597732</v>
      </c>
      <c r="AS415" s="90">
        <f t="shared" si="1521"/>
        <v>-73.245830512688173</v>
      </c>
      <c r="AT415" s="26"/>
      <c r="AU415" s="119"/>
      <c r="AV415" s="120"/>
      <c r="AW415" s="71">
        <f t="shared" si="1522"/>
        <v>-1.3699664501126549E-2</v>
      </c>
    </row>
    <row r="416" spans="2:49" ht="18.600000000000001" customHeight="1" thickTop="1" thickBot="1">
      <c r="B416" s="81">
        <v>1.2</v>
      </c>
      <c r="D416" s="59">
        <v>1</v>
      </c>
      <c r="E416" s="60">
        <v>0</v>
      </c>
      <c r="F416" s="61">
        <v>0</v>
      </c>
      <c r="G416" s="62">
        <f t="shared" ref="G416" si="1795">$E$8*$B416</f>
        <v>0.81404399999999999</v>
      </c>
      <c r="I416" s="59">
        <v>1</v>
      </c>
      <c r="J416" s="63">
        <v>0</v>
      </c>
      <c r="K416" s="61">
        <v>0</v>
      </c>
      <c r="L416" s="62">
        <v>0</v>
      </c>
      <c r="N416" s="59">
        <f t="shared" ref="N416" si="1796">D416*I416+F416*I419-E416*J416-G416*J419</f>
        <v>-0.21142354088347259</v>
      </c>
      <c r="O416" s="63">
        <f t="shared" ref="O416" si="1797">(D416*J416+E416*I416+F416*J419+G416*I419)</f>
        <v>0</v>
      </c>
      <c r="P416" s="61">
        <f t="shared" ref="P416" si="1798">D416*K416+F416*K419-E416*L416-G416*L419</f>
        <v>0</v>
      </c>
      <c r="Q416" s="62">
        <f t="shared" ref="Q416" si="1799">(D416*L416+E416*K416+F416*L419+G416*K419)</f>
        <v>0.81404399999999999</v>
      </c>
      <c r="S416" s="59">
        <v>1</v>
      </c>
      <c r="T416" s="60">
        <v>0</v>
      </c>
      <c r="U416" s="61">
        <v>0</v>
      </c>
      <c r="V416" s="62">
        <f t="shared" ref="V416" si="1800">$T$8*$B416</f>
        <v>0.81404399999999999</v>
      </c>
      <c r="X416" s="59">
        <f t="shared" ref="X416" si="1801">N416*S416+P416*S419-O416*T416-Q416*T419</f>
        <v>-0.21142354088347259</v>
      </c>
      <c r="Y416" s="63">
        <f t="shared" ref="Y416" si="1802">(N416*T416+O416*S416+P416*T419+Q416*S419)</f>
        <v>0</v>
      </c>
      <c r="Z416" s="61">
        <f t="shared" ref="Z416" si="1803">N416*U416+P416*U419-O416*V416-Q416*V419</f>
        <v>0</v>
      </c>
      <c r="AA416" s="62">
        <f t="shared" ref="AA416" si="1804">(N416*V416+O416*U416+P416*V419+Q416*U419)</f>
        <v>0.64193593508505442</v>
      </c>
      <c r="AB416" s="10"/>
      <c r="AC416" s="64">
        <v>1</v>
      </c>
      <c r="AD416" s="65">
        <v>0</v>
      </c>
      <c r="AE416" s="23">
        <v>0</v>
      </c>
      <c r="AF416" s="66">
        <v>0</v>
      </c>
      <c r="AH416" s="59">
        <f t="shared" ref="AH416" si="1805">X416*AC416+Z416*AC419-Y416*AD416-AA416*AD419</f>
        <v>-0.21142354088347259</v>
      </c>
      <c r="AI416" s="63">
        <f t="shared" ref="AI416" si="1806">(X416*AD416+Y416*AC416+Z416*AD419+AA416*AC419)</f>
        <v>0.64193593508505442</v>
      </c>
      <c r="AJ416" s="61">
        <f t="shared" ref="AJ416" si="1807">X416*AE416+Z416*AE419-Y416*AF416-AA416*AF419</f>
        <v>0</v>
      </c>
      <c r="AK416" s="62">
        <f t="shared" ref="AK416" si="1808">(X416*AF416+Y416*AE416+Z416*AF419+AA416*AE419)</f>
        <v>0.64193593508505442</v>
      </c>
      <c r="AM416" s="67">
        <f t="shared" ref="AM416" si="1809">20*LOG(((1+$AD$8)/$AD$8)/((AH416+AH419)^2+(AI416+AI419)^2)^0.5)</f>
        <v>-0.71521769060138951</v>
      </c>
      <c r="AO416" s="110">
        <f t="shared" ref="AO416" si="1810">((AH416^2+AI416^2)^0.5)/((AH419^2+AI419^2)^0.5)</f>
        <v>0.44964204438657307</v>
      </c>
      <c r="AP416" s="18"/>
      <c r="AQ416" s="88">
        <f t="shared" si="1519"/>
        <v>7.7599999999999802</v>
      </c>
      <c r="AR416" s="89">
        <f t="shared" si="1520"/>
        <v>-21.545555753851442</v>
      </c>
      <c r="AS416" s="90">
        <f t="shared" si="1521"/>
        <v>-73.28926897944784</v>
      </c>
      <c r="AT416" s="26"/>
      <c r="AU416" s="119"/>
      <c r="AV416" s="120"/>
      <c r="AW416" s="71">
        <f t="shared" si="1522"/>
        <v>-1.3611301896313349E-2</v>
      </c>
    </row>
    <row r="417" spans="2:49" ht="18.600000000000001" customHeight="1" thickBot="1">
      <c r="D417" s="69"/>
      <c r="G417" s="70"/>
      <c r="I417" s="69"/>
      <c r="L417" s="70"/>
      <c r="N417" s="69"/>
      <c r="Q417" s="70"/>
      <c r="S417" s="69"/>
      <c r="V417" s="70"/>
      <c r="X417" s="69"/>
      <c r="AA417" s="70"/>
      <c r="AC417" s="64"/>
      <c r="AD417" s="23"/>
      <c r="AE417" s="23"/>
      <c r="AF417" s="71"/>
      <c r="AH417" s="69"/>
      <c r="AK417" s="70"/>
      <c r="AO417" s="111"/>
      <c r="AP417" s="18"/>
      <c r="AQ417" s="88">
        <f t="shared" si="1519"/>
        <v>7.7799999999999798</v>
      </c>
      <c r="AR417" s="89">
        <f t="shared" si="1520"/>
        <v>-21.565075007574343</v>
      </c>
      <c r="AS417" s="90">
        <f t="shared" si="1521"/>
        <v>-73.3324817572732</v>
      </c>
      <c r="AT417" s="26"/>
      <c r="AU417" s="119"/>
      <c r="AV417" s="120"/>
      <c r="AW417" s="71">
        <f t="shared" si="1522"/>
        <v>-1.3523668535731564E-2</v>
      </c>
    </row>
    <row r="418" spans="2:49" ht="18.600000000000001" customHeight="1" thickBot="1">
      <c r="D418" s="265" t="s">
        <v>11</v>
      </c>
      <c r="E418" s="266"/>
      <c r="F418" s="267" t="s">
        <v>84</v>
      </c>
      <c r="G418" s="268"/>
      <c r="H418" s="263"/>
      <c r="I418" s="265" t="s">
        <v>85</v>
      </c>
      <c r="J418" s="266"/>
      <c r="K418" s="267" t="s">
        <v>86</v>
      </c>
      <c r="L418" s="268"/>
      <c r="N418" s="269" t="s">
        <v>12</v>
      </c>
      <c r="O418" s="270"/>
      <c r="P418" s="271" t="s">
        <v>13</v>
      </c>
      <c r="Q418" s="272"/>
      <c r="S418" s="265" t="s">
        <v>87</v>
      </c>
      <c r="T418" s="266"/>
      <c r="U418" s="267" t="s">
        <v>88</v>
      </c>
      <c r="V418" s="268"/>
      <c r="W418" s="10"/>
      <c r="X418" s="269" t="s">
        <v>89</v>
      </c>
      <c r="Y418" s="270"/>
      <c r="Z418" s="271" t="s">
        <v>90</v>
      </c>
      <c r="AA418" s="272"/>
      <c r="AB418" s="10"/>
      <c r="AC418" s="265" t="s">
        <v>14</v>
      </c>
      <c r="AD418" s="266"/>
      <c r="AE418" s="267" t="s">
        <v>15</v>
      </c>
      <c r="AF418" s="268"/>
      <c r="AG418" s="10"/>
      <c r="AH418" s="269" t="s">
        <v>91</v>
      </c>
      <c r="AI418" s="270"/>
      <c r="AJ418" s="271" t="s">
        <v>92</v>
      </c>
      <c r="AK418" s="272"/>
      <c r="AM418" s="76" t="s">
        <v>16</v>
      </c>
      <c r="AO418" s="112" t="s">
        <v>38</v>
      </c>
      <c r="AP418" s="18"/>
      <c r="AQ418" s="88">
        <f t="shared" ref="AQ418:AQ481" si="1811">INDEX(B:B,(ROW()-32)*7+24)</f>
        <v>7.7999999999999803</v>
      </c>
      <c r="AR418" s="89">
        <f t="shared" ref="AR418:AR481" si="1812">INDEX(AM:AM,(ROW()-32)*7+24)</f>
        <v>-21.58455966333679</v>
      </c>
      <c r="AS418" s="90">
        <f t="shared" ref="AS418:AS481" si="1813">INDEX(AM:AM,(ROW()-32)*7+27)</f>
        <v>-73.375470611097356</v>
      </c>
      <c r="AT418" s="26"/>
      <c r="AU418" s="119"/>
      <c r="AV418" s="120"/>
      <c r="AW418" s="71">
        <f t="shared" ref="AW418:AW481" si="1814">INDEX(AO:AO,(ROW()-32)*7+27)</f>
        <v>-1.3436757330726972E-2</v>
      </c>
    </row>
    <row r="419" spans="2:49" ht="18.600000000000001" customHeight="1" thickTop="1" thickBot="1">
      <c r="D419" s="59">
        <v>0</v>
      </c>
      <c r="E419" s="63">
        <v>0</v>
      </c>
      <c r="F419" s="61">
        <v>1</v>
      </c>
      <c r="G419" s="62">
        <v>0</v>
      </c>
      <c r="I419" s="59">
        <v>0</v>
      </c>
      <c r="J419" s="63">
        <f t="shared" ref="J419" si="1815">IF(0=(1-$J$8*$K$8*$B416^2),10^14,$B416*$K$8/(1-$J$8*$K$8*$B416^2))</f>
        <v>1.4881548674070106</v>
      </c>
      <c r="K419" s="61">
        <v>1</v>
      </c>
      <c r="L419" s="62">
        <v>0</v>
      </c>
      <c r="N419" s="59">
        <f t="shared" ref="N419" si="1816">D419*I416+F419*I419-E419*J416-G419*J419</f>
        <v>0</v>
      </c>
      <c r="O419" s="63">
        <f t="shared" ref="O419" si="1817">(D419*J416+E419*I416+F419*J419+G419*I419)</f>
        <v>1.4881548674070106</v>
      </c>
      <c r="P419" s="61">
        <f t="shared" ref="P419" si="1818">D419*K416+F419*K419-E419*L416-G419*L419</f>
        <v>1</v>
      </c>
      <c r="Q419" s="62">
        <f t="shared" ref="Q419" si="1819">(D419*L416+E419*K416+F419*L419+G419*K419)</f>
        <v>0</v>
      </c>
      <c r="S419" s="59">
        <v>0</v>
      </c>
      <c r="T419" s="63">
        <v>0</v>
      </c>
      <c r="U419" s="61">
        <v>1</v>
      </c>
      <c r="V419" s="62">
        <v>0</v>
      </c>
      <c r="X419" s="59">
        <f t="shared" ref="X419" si="1820">N419*S416+P419*S419-O419*T416-Q419*T419</f>
        <v>0</v>
      </c>
      <c r="Y419" s="63">
        <f t="shared" ref="Y419" si="1821">(N419*T416+O419*S416+P419*T419+Q419*S419)</f>
        <v>1.4881548674070106</v>
      </c>
      <c r="Z419" s="61">
        <f t="shared" ref="Z419" si="1822">N419*U416+P419*U419-O419*V416-Q419*V419</f>
        <v>-0.21142354088347259</v>
      </c>
      <c r="AA419" s="62">
        <f t="shared" ref="AA419" si="1823">(N419*V416+O419*U416+P419*V419+Q419*U419)</f>
        <v>0</v>
      </c>
      <c r="AB419" s="10"/>
      <c r="AC419" s="46">
        <f t="shared" ref="AC419" si="1824">1/$AD$8</f>
        <v>1</v>
      </c>
      <c r="AD419" s="77">
        <v>0</v>
      </c>
      <c r="AE419" s="78">
        <v>1</v>
      </c>
      <c r="AF419" s="79">
        <v>0</v>
      </c>
      <c r="AH419" s="59">
        <f t="shared" ref="AH419" si="1825">X419*AC416+Z419*AC419-Y419*AD416-AA419*AD419</f>
        <v>-0.21142354088347259</v>
      </c>
      <c r="AI419" s="63">
        <f t="shared" ref="AI419" si="1826">(X419*AD416+Y419*AC416+Z419*AD419+AA419*AC419)</f>
        <v>1.4881548674070106</v>
      </c>
      <c r="AJ419" s="61">
        <f t="shared" ref="AJ419" si="1827">X419*AE416+Z419*AE419-Y419*AF416-AA419*AF419</f>
        <v>-0.21142354088347259</v>
      </c>
      <c r="AK419" s="62">
        <f t="shared" ref="AK419" si="1828">(X419*AF416+Y419*AE416+Z419*AF419+AA419*AE419)</f>
        <v>0</v>
      </c>
      <c r="AM419" s="80">
        <f t="shared" ref="AM419" si="1829">(180/PI())*ATAN(-1*(AI416+AI419)/(AH416+AH419))</f>
        <v>78.772106884479712</v>
      </c>
      <c r="AO419" s="113">
        <f t="shared" ref="AO419" si="1830">20*LOG(((1-(10^(AM416/20)^2)*(1-((1-AO416)/(1+AO416))^2))^0.5))</f>
        <v>-5.62108938079641</v>
      </c>
      <c r="AP419" s="18"/>
      <c r="AQ419" s="88">
        <f t="shared" si="1811"/>
        <v>7.8199999999999799</v>
      </c>
      <c r="AR419" s="89">
        <f t="shared" si="1812"/>
        <v>-21.604009768478743</v>
      </c>
      <c r="AS419" s="90">
        <f t="shared" si="1813"/>
        <v>-73.418237287356462</v>
      </c>
      <c r="AT419" s="26"/>
      <c r="AU419" s="119"/>
      <c r="AV419" s="120"/>
      <c r="AW419" s="71">
        <f t="shared" si="1814"/>
        <v>-1.3350561267649269E-2</v>
      </c>
    </row>
    <row r="420" spans="2:49" ht="18.600000000000001" customHeight="1">
      <c r="AQ420" s="88">
        <f t="shared" si="1811"/>
        <v>7.8399999999999803</v>
      </c>
      <c r="AR420" s="89">
        <f t="shared" si="1812"/>
        <v>-21.62342537145577</v>
      </c>
      <c r="AS420" s="90">
        <f t="shared" si="1813"/>
        <v>-73.46078351423381</v>
      </c>
      <c r="AT420" s="119"/>
      <c r="AU420" s="119"/>
      <c r="AV420" s="120"/>
      <c r="AW420" s="71">
        <f t="shared" si="1814"/>
        <v>-1.3265073407096942E-2</v>
      </c>
    </row>
    <row r="421" spans="2:49" ht="18.600000000000001" customHeight="1" thickBot="1">
      <c r="D421" s="10" t="s">
        <v>63</v>
      </c>
      <c r="E421" s="10"/>
      <c r="F421" s="10"/>
      <c r="G421" s="10"/>
      <c r="H421" s="10"/>
      <c r="I421" s="10" t="s">
        <v>64</v>
      </c>
      <c r="J421" s="10"/>
      <c r="K421" s="10"/>
      <c r="L421" s="10"/>
      <c r="M421" s="55"/>
      <c r="N421" s="55"/>
      <c r="O421" s="54" t="s">
        <v>65</v>
      </c>
      <c r="P421" s="55"/>
      <c r="Q421" s="55"/>
      <c r="R421" s="55"/>
      <c r="S421" s="10"/>
      <c r="T421" s="10" t="s">
        <v>66</v>
      </c>
      <c r="U421" s="55"/>
      <c r="V421" s="55"/>
      <c r="W421" s="55"/>
      <c r="X421" s="55"/>
      <c r="Y421" s="54" t="s">
        <v>67</v>
      </c>
      <c r="Z421" s="55"/>
      <c r="AA421" s="55"/>
      <c r="AB421" s="55"/>
      <c r="AC421" s="54" t="s">
        <v>68</v>
      </c>
      <c r="AD421" s="10"/>
      <c r="AE421" s="10"/>
      <c r="AF421" s="10"/>
      <c r="AG421" s="10"/>
      <c r="AH421" s="55"/>
      <c r="AI421" s="54" t="s">
        <v>69</v>
      </c>
      <c r="AJ421" s="55"/>
      <c r="AK421" s="55"/>
      <c r="AQ421" s="88">
        <f t="shared" si="1811"/>
        <v>7.8599999999999799</v>
      </c>
      <c r="AR421" s="89">
        <f t="shared" si="1812"/>
        <v>-21.642806521806218</v>
      </c>
      <c r="AS421" s="90">
        <f t="shared" si="1813"/>
        <v>-73.503111001899796</v>
      </c>
      <c r="AT421" s="119"/>
      <c r="AU421" s="119"/>
      <c r="AV421" s="120"/>
      <c r="AW421" s="71">
        <f t="shared" si="1814"/>
        <v>-1.318028688315942E-2</v>
      </c>
    </row>
    <row r="422" spans="2:49" ht="18.600000000000001" customHeight="1" thickBot="1">
      <c r="B422" s="52"/>
      <c r="D422" s="273" t="s">
        <v>70</v>
      </c>
      <c r="E422" s="274"/>
      <c r="F422" s="275" t="s">
        <v>71</v>
      </c>
      <c r="G422" s="276"/>
      <c r="H422" s="263"/>
      <c r="I422" s="273" t="s">
        <v>72</v>
      </c>
      <c r="J422" s="274"/>
      <c r="K422" s="275" t="s">
        <v>73</v>
      </c>
      <c r="L422" s="276"/>
      <c r="M422" s="55"/>
      <c r="N422" s="269" t="s">
        <v>74</v>
      </c>
      <c r="O422" s="270"/>
      <c r="P422" s="271" t="s">
        <v>75</v>
      </c>
      <c r="Q422" s="272"/>
      <c r="R422" s="55"/>
      <c r="S422" s="273" t="s">
        <v>76</v>
      </c>
      <c r="T422" s="274"/>
      <c r="U422" s="275" t="s">
        <v>77</v>
      </c>
      <c r="V422" s="276"/>
      <c r="W422" s="10"/>
      <c r="X422" s="269" t="s">
        <v>78</v>
      </c>
      <c r="Y422" s="270"/>
      <c r="Z422" s="271" t="s">
        <v>79</v>
      </c>
      <c r="AA422" s="272"/>
      <c r="AB422" s="10"/>
      <c r="AC422" s="273" t="s">
        <v>80</v>
      </c>
      <c r="AD422" s="274"/>
      <c r="AE422" s="275" t="s">
        <v>81</v>
      </c>
      <c r="AF422" s="276"/>
      <c r="AG422" s="10"/>
      <c r="AH422" s="269" t="s">
        <v>82</v>
      </c>
      <c r="AI422" s="270"/>
      <c r="AJ422" s="271" t="s">
        <v>83</v>
      </c>
      <c r="AK422" s="272"/>
      <c r="AM422" s="57" t="s">
        <v>10</v>
      </c>
      <c r="AO422" s="109" t="s">
        <v>37</v>
      </c>
      <c r="AP422" s="18"/>
      <c r="AQ422" s="88">
        <f t="shared" si="1811"/>
        <v>7.8799999999999804</v>
      </c>
      <c r="AR422" s="89">
        <f t="shared" si="1812"/>
        <v>-21.662153270119209</v>
      </c>
      <c r="AS422" s="90">
        <f t="shared" si="1813"/>
        <v>-73.545221442748286</v>
      </c>
      <c r="AT422" s="26"/>
      <c r="AU422" s="119"/>
      <c r="AV422" s="120"/>
      <c r="AW422" s="71">
        <f t="shared" si="1814"/>
        <v>-1.3096194902671008E-2</v>
      </c>
    </row>
    <row r="423" spans="2:49" ht="18.600000000000001" customHeight="1" thickTop="1" thickBot="1">
      <c r="B423" s="81">
        <v>1.22</v>
      </c>
      <c r="D423" s="59">
        <v>1</v>
      </c>
      <c r="E423" s="60">
        <v>0</v>
      </c>
      <c r="F423" s="61">
        <v>0</v>
      </c>
      <c r="G423" s="62">
        <f t="shared" ref="G423" si="1831">$E$8*$B423</f>
        <v>0.8276114</v>
      </c>
      <c r="I423" s="59">
        <v>1</v>
      </c>
      <c r="J423" s="63">
        <v>0</v>
      </c>
      <c r="K423" s="61">
        <v>0</v>
      </c>
      <c r="L423" s="62">
        <v>0</v>
      </c>
      <c r="N423" s="59">
        <f t="shared" ref="N423" si="1832">D423*I423+F423*I426-E423*J423-G423*J426</f>
        <v>-0.27503024345650684</v>
      </c>
      <c r="O423" s="63">
        <f t="shared" ref="O423" si="1833">(D423*J423+E423*I423+F423*J426+G423*I426)</f>
        <v>0</v>
      </c>
      <c r="P423" s="61">
        <f t="shared" ref="P423" si="1834">D423*K423+F423*K426-E423*L423-G423*L426</f>
        <v>0</v>
      </c>
      <c r="Q423" s="62">
        <f t="shared" ref="Q423" si="1835">(D423*L423+E423*K423+F423*L426+G423*K426)</f>
        <v>0.8276114</v>
      </c>
      <c r="S423" s="59">
        <v>1</v>
      </c>
      <c r="T423" s="60">
        <v>0</v>
      </c>
      <c r="U423" s="61">
        <v>0</v>
      </c>
      <c r="V423" s="62">
        <f t="shared" ref="V423" si="1836">$T$8*$B423</f>
        <v>0.8276114</v>
      </c>
      <c r="X423" s="59">
        <f t="shared" ref="X423" si="1837">N423*S423+P423*S426-O423*T423-Q423*T426</f>
        <v>-0.27503024345650684</v>
      </c>
      <c r="Y423" s="63">
        <f t="shared" ref="Y423" si="1838">(N423*T423+O423*S423+P423*T426+Q423*S426)</f>
        <v>0</v>
      </c>
      <c r="Z423" s="61">
        <f t="shared" ref="Z423" si="1839">N423*U423+P423*U426-O423*V423-Q423*V426</f>
        <v>0</v>
      </c>
      <c r="AA423" s="62">
        <f t="shared" ref="AA423" si="1840">(N423*V423+O423*U423+P423*V426+Q423*U426)</f>
        <v>0.59999323517061953</v>
      </c>
      <c r="AB423" s="10"/>
      <c r="AC423" s="64">
        <v>1</v>
      </c>
      <c r="AD423" s="65">
        <v>0</v>
      </c>
      <c r="AE423" s="23">
        <v>0</v>
      </c>
      <c r="AF423" s="66">
        <v>0</v>
      </c>
      <c r="AH423" s="59">
        <f t="shared" ref="AH423" si="1841">X423*AC423+Z423*AC426-Y423*AD423-AA423*AD426</f>
        <v>-0.27503024345650684</v>
      </c>
      <c r="AI423" s="63">
        <f t="shared" ref="AI423" si="1842">(X423*AD423+Y423*AC423+Z423*AD426+AA423*AC426)</f>
        <v>0.59999323517061953</v>
      </c>
      <c r="AJ423" s="61">
        <f t="shared" ref="AJ423" si="1843">X423*AE423+Z423*AE426-Y423*AF423-AA423*AF426</f>
        <v>0</v>
      </c>
      <c r="AK423" s="62">
        <f t="shared" ref="AK423" si="1844">(X423*AF423+Y423*AE423+Z423*AF426+AA423*AE426)</f>
        <v>0.59999323517061953</v>
      </c>
      <c r="AM423" s="67">
        <f t="shared" ref="AM423" si="1845">20*LOG(((1+$AD$8)/$AD$8)/((AH423+AH426)^2+(AI423+AI426)^2)^0.5)</f>
        <v>-0.86784007234443816</v>
      </c>
      <c r="AO423" s="110">
        <f t="shared" ref="AO423" si="1846">((AH423^2+AI423^2)^0.5)/((AH426^2+AI426^2)^0.5)</f>
        <v>0.42174920263716681</v>
      </c>
      <c r="AP423" s="18"/>
      <c r="AQ423" s="88">
        <f t="shared" si="1811"/>
        <v>7.8999999999999799</v>
      </c>
      <c r="AR423" s="89">
        <f t="shared" si="1812"/>
        <v>-21.681465668003412</v>
      </c>
      <c r="AS423" s="90">
        <f t="shared" si="1813"/>
        <v>-73.58711651162902</v>
      </c>
      <c r="AT423" s="26"/>
      <c r="AU423" s="119"/>
      <c r="AV423" s="120"/>
      <c r="AW423" s="71">
        <f t="shared" si="1814"/>
        <v>-1.301279074446695E-2</v>
      </c>
    </row>
    <row r="424" spans="2:49" ht="18.600000000000001" customHeight="1" thickBot="1">
      <c r="D424" s="69"/>
      <c r="G424" s="70"/>
      <c r="I424" s="69"/>
      <c r="L424" s="70"/>
      <c r="N424" s="69"/>
      <c r="Q424" s="70"/>
      <c r="S424" s="69"/>
      <c r="V424" s="70"/>
      <c r="X424" s="69"/>
      <c r="AA424" s="70"/>
      <c r="AC424" s="64"/>
      <c r="AD424" s="23"/>
      <c r="AE424" s="23"/>
      <c r="AF424" s="71"/>
      <c r="AH424" s="69"/>
      <c r="AK424" s="70"/>
      <c r="AO424" s="111"/>
      <c r="AP424" s="18"/>
      <c r="AQ424" s="88">
        <f t="shared" si="1811"/>
        <v>7.9199999999999697</v>
      </c>
      <c r="AR424" s="89">
        <f t="shared" si="1812"/>
        <v>-21.700743768056551</v>
      </c>
      <c r="AS424" s="90">
        <f t="shared" si="1813"/>
        <v>-73.628797866076525</v>
      </c>
      <c r="AT424" s="26"/>
      <c r="AU424" s="119"/>
      <c r="AV424" s="120"/>
      <c r="AW424" s="71">
        <f t="shared" si="1814"/>
        <v>-1.2930067758635783E-2</v>
      </c>
    </row>
    <row r="425" spans="2:49" ht="18.600000000000001" customHeight="1" thickBot="1">
      <c r="D425" s="265" t="s">
        <v>11</v>
      </c>
      <c r="E425" s="266"/>
      <c r="F425" s="267" t="s">
        <v>84</v>
      </c>
      <c r="G425" s="268"/>
      <c r="H425" s="263"/>
      <c r="I425" s="265" t="s">
        <v>85</v>
      </c>
      <c r="J425" s="266"/>
      <c r="K425" s="267" t="s">
        <v>86</v>
      </c>
      <c r="L425" s="268"/>
      <c r="N425" s="269" t="s">
        <v>12</v>
      </c>
      <c r="O425" s="270"/>
      <c r="P425" s="271" t="s">
        <v>13</v>
      </c>
      <c r="Q425" s="272"/>
      <c r="S425" s="265" t="s">
        <v>87</v>
      </c>
      <c r="T425" s="266"/>
      <c r="U425" s="267" t="s">
        <v>88</v>
      </c>
      <c r="V425" s="268"/>
      <c r="W425" s="10"/>
      <c r="X425" s="269" t="s">
        <v>89</v>
      </c>
      <c r="Y425" s="270"/>
      <c r="Z425" s="271" t="s">
        <v>90</v>
      </c>
      <c r="AA425" s="272"/>
      <c r="AB425" s="10"/>
      <c r="AC425" s="265" t="s">
        <v>14</v>
      </c>
      <c r="AD425" s="266"/>
      <c r="AE425" s="267" t="s">
        <v>15</v>
      </c>
      <c r="AF425" s="268"/>
      <c r="AG425" s="10"/>
      <c r="AH425" s="269" t="s">
        <v>91</v>
      </c>
      <c r="AI425" s="270"/>
      <c r="AJ425" s="271" t="s">
        <v>92</v>
      </c>
      <c r="AK425" s="272"/>
      <c r="AM425" s="76" t="s">
        <v>16</v>
      </c>
      <c r="AO425" s="112" t="s">
        <v>38</v>
      </c>
      <c r="AP425" s="18"/>
      <c r="AQ425" s="88">
        <f t="shared" si="1811"/>
        <v>7.9399999999999702</v>
      </c>
      <c r="AR425" s="89">
        <f t="shared" si="1812"/>
        <v>-21.719987623835713</v>
      </c>
      <c r="AS425" s="90">
        <f t="shared" si="1813"/>
        <v>-73.670267146535323</v>
      </c>
      <c r="AT425" s="26"/>
      <c r="AU425" s="119"/>
      <c r="AV425" s="120"/>
      <c r="AW425" s="71">
        <f t="shared" si="1814"/>
        <v>-1.2848019365793146E-2</v>
      </c>
    </row>
    <row r="426" spans="2:49" ht="18.600000000000001" customHeight="1" thickTop="1" thickBot="1">
      <c r="D426" s="59">
        <v>0</v>
      </c>
      <c r="E426" s="63">
        <v>0</v>
      </c>
      <c r="F426" s="61">
        <v>1</v>
      </c>
      <c r="G426" s="62">
        <v>0</v>
      </c>
      <c r="I426" s="59">
        <v>0</v>
      </c>
      <c r="J426" s="63">
        <f t="shared" ref="J426" si="1847">IF(0=(1-$J$8*$K$8*$B423^2),10^14,$B423*$K$8/(1-$J$8*$K$8*$B423^2))</f>
        <v>1.5406146452991185</v>
      </c>
      <c r="K426" s="61">
        <v>1</v>
      </c>
      <c r="L426" s="62">
        <v>0</v>
      </c>
      <c r="N426" s="59">
        <f t="shared" ref="N426" si="1848">D426*I423+F426*I426-E426*J423-G426*J426</f>
        <v>0</v>
      </c>
      <c r="O426" s="63">
        <f t="shared" ref="O426" si="1849">(D426*J423+E426*I423+F426*J426+G426*I426)</f>
        <v>1.5406146452991185</v>
      </c>
      <c r="P426" s="61">
        <f t="shared" ref="P426" si="1850">D426*K423+F426*K426-E426*L423-G426*L426</f>
        <v>1</v>
      </c>
      <c r="Q426" s="62">
        <f t="shared" ref="Q426" si="1851">(D426*L423+E426*K423+F426*L426+G426*K426)</f>
        <v>0</v>
      </c>
      <c r="S426" s="59">
        <v>0</v>
      </c>
      <c r="T426" s="63">
        <v>0</v>
      </c>
      <c r="U426" s="61">
        <v>1</v>
      </c>
      <c r="V426" s="62">
        <v>0</v>
      </c>
      <c r="X426" s="59">
        <f t="shared" ref="X426" si="1852">N426*S423+P426*S426-O426*T423-Q426*T426</f>
        <v>0</v>
      </c>
      <c r="Y426" s="63">
        <f t="shared" ref="Y426" si="1853">(N426*T423+O426*S423+P426*T426+Q426*S426)</f>
        <v>1.5406146452991185</v>
      </c>
      <c r="Z426" s="61">
        <f t="shared" ref="Z426" si="1854">N426*U423+P426*U426-O426*V423-Q426*V426</f>
        <v>-0.27503024345650684</v>
      </c>
      <c r="AA426" s="62">
        <f t="shared" ref="AA426" si="1855">(N426*V423+O426*U423+P426*V426+Q426*U426)</f>
        <v>0</v>
      </c>
      <c r="AB426" s="10"/>
      <c r="AC426" s="46">
        <f t="shared" ref="AC426" si="1856">1/$AD$8</f>
        <v>1</v>
      </c>
      <c r="AD426" s="77">
        <v>0</v>
      </c>
      <c r="AE426" s="78">
        <v>1</v>
      </c>
      <c r="AF426" s="79">
        <v>0</v>
      </c>
      <c r="AH426" s="59">
        <f t="shared" ref="AH426" si="1857">X426*AC423+Z426*AC426-Y426*AD423-AA426*AD426</f>
        <v>-0.27503024345650684</v>
      </c>
      <c r="AI426" s="63">
        <f t="shared" ref="AI426" si="1858">(X426*AD423+Y426*AC423+Z426*AD426+AA426*AC426)</f>
        <v>1.5406146452991185</v>
      </c>
      <c r="AJ426" s="61">
        <f t="shared" ref="AJ426" si="1859">X426*AE423+Z426*AE426-Y426*AF423-AA426*AF426</f>
        <v>-0.27503024345650684</v>
      </c>
      <c r="AK426" s="62">
        <f t="shared" ref="AK426" si="1860">(X426*AF423+Y426*AE423+Z426*AF426+AA426*AE426)</f>
        <v>0</v>
      </c>
      <c r="AM426" s="80">
        <f t="shared" ref="AM426" si="1861">(180/PI())*ATAN(-1*(AI423+AI426)/(AH423+AH426))</f>
        <v>75.588806234587906</v>
      </c>
      <c r="AO426" s="113">
        <f t="shared" ref="AO426" si="1862">20*LOG(((1-(10^(AM423/20)^2)*(1-((1-AO423)/(1+AO423))^2))^0.5))</f>
        <v>-4.9950914985370982</v>
      </c>
      <c r="AP426" s="18"/>
      <c r="AQ426" s="88">
        <f t="shared" si="1811"/>
        <v>7.9599999999999698</v>
      </c>
      <c r="AR426" s="89">
        <f t="shared" si="1812"/>
        <v>-21.739197289828262</v>
      </c>
      <c r="AS426" s="90">
        <f t="shared" si="1813"/>
        <v>-73.711525976581555</v>
      </c>
      <c r="AT426" s="26"/>
      <c r="AU426" s="119"/>
      <c r="AV426" s="120"/>
      <c r="AW426" s="71">
        <f t="shared" si="1814"/>
        <v>-1.2766639056344162E-2</v>
      </c>
    </row>
    <row r="427" spans="2:49" ht="18.600000000000001" customHeight="1">
      <c r="AQ427" s="88">
        <f t="shared" si="1811"/>
        <v>7.9799999999999702</v>
      </c>
      <c r="AR427" s="89">
        <f t="shared" si="1812"/>
        <v>-21.758372821423553</v>
      </c>
      <c r="AS427" s="90">
        <f t="shared" si="1813"/>
        <v>-73.752575963141197</v>
      </c>
      <c r="AT427" s="119"/>
      <c r="AU427" s="119"/>
      <c r="AV427" s="120"/>
      <c r="AW427" s="71">
        <f t="shared" si="1814"/>
        <v>-1.268592038976047E-2</v>
      </c>
    </row>
    <row r="428" spans="2:49" ht="18.600000000000001" customHeight="1" thickBot="1">
      <c r="D428" s="10" t="s">
        <v>63</v>
      </c>
      <c r="E428" s="10"/>
      <c r="F428" s="10"/>
      <c r="G428" s="10"/>
      <c r="H428" s="10"/>
      <c r="I428" s="10" t="s">
        <v>64</v>
      </c>
      <c r="J428" s="10"/>
      <c r="K428" s="10"/>
      <c r="L428" s="10"/>
      <c r="M428" s="55"/>
      <c r="N428" s="55"/>
      <c r="O428" s="54" t="s">
        <v>65</v>
      </c>
      <c r="P428" s="55"/>
      <c r="Q428" s="55"/>
      <c r="R428" s="55"/>
      <c r="S428" s="10"/>
      <c r="T428" s="10" t="s">
        <v>66</v>
      </c>
      <c r="U428" s="55"/>
      <c r="V428" s="55"/>
      <c r="W428" s="55"/>
      <c r="X428" s="55"/>
      <c r="Y428" s="54" t="s">
        <v>67</v>
      </c>
      <c r="Z428" s="55"/>
      <c r="AA428" s="55"/>
      <c r="AB428" s="55"/>
      <c r="AC428" s="54" t="s">
        <v>68</v>
      </c>
      <c r="AD428" s="10"/>
      <c r="AE428" s="10"/>
      <c r="AF428" s="10"/>
      <c r="AG428" s="10"/>
      <c r="AH428" s="55"/>
      <c r="AI428" s="54" t="s">
        <v>69</v>
      </c>
      <c r="AJ428" s="55"/>
      <c r="AK428" s="55"/>
      <c r="AQ428" s="88">
        <f t="shared" si="1811"/>
        <v>7.9999999999999698</v>
      </c>
      <c r="AR428" s="89">
        <f t="shared" si="1812"/>
        <v>-21.777514274885313</v>
      </c>
      <c r="AS428" s="90">
        <f t="shared" si="1813"/>
        <v>-73.79341869670489</v>
      </c>
      <c r="AT428" s="119"/>
      <c r="AU428" s="119"/>
      <c r="AV428" s="120"/>
      <c r="AW428" s="71">
        <f t="shared" si="1814"/>
        <v>-1.2605856993856473E-2</v>
      </c>
    </row>
    <row r="429" spans="2:49" ht="18.600000000000001" customHeight="1" thickBot="1">
      <c r="B429" s="52"/>
      <c r="D429" s="273" t="s">
        <v>70</v>
      </c>
      <c r="E429" s="274"/>
      <c r="F429" s="275" t="s">
        <v>71</v>
      </c>
      <c r="G429" s="276"/>
      <c r="H429" s="263"/>
      <c r="I429" s="273" t="s">
        <v>72</v>
      </c>
      <c r="J429" s="274"/>
      <c r="K429" s="275" t="s">
        <v>73</v>
      </c>
      <c r="L429" s="276"/>
      <c r="M429" s="55"/>
      <c r="N429" s="269" t="s">
        <v>74</v>
      </c>
      <c r="O429" s="270"/>
      <c r="P429" s="271" t="s">
        <v>75</v>
      </c>
      <c r="Q429" s="272"/>
      <c r="R429" s="55"/>
      <c r="S429" s="273" t="s">
        <v>76</v>
      </c>
      <c r="T429" s="274"/>
      <c r="U429" s="275" t="s">
        <v>77</v>
      </c>
      <c r="V429" s="276"/>
      <c r="W429" s="10"/>
      <c r="X429" s="269" t="s">
        <v>78</v>
      </c>
      <c r="Y429" s="270"/>
      <c r="Z429" s="271" t="s">
        <v>79</v>
      </c>
      <c r="AA429" s="272"/>
      <c r="AB429" s="10"/>
      <c r="AC429" s="273" t="s">
        <v>80</v>
      </c>
      <c r="AD429" s="274"/>
      <c r="AE429" s="275" t="s">
        <v>81</v>
      </c>
      <c r="AF429" s="276"/>
      <c r="AG429" s="10"/>
      <c r="AH429" s="269" t="s">
        <v>82</v>
      </c>
      <c r="AI429" s="270"/>
      <c r="AJ429" s="271" t="s">
        <v>83</v>
      </c>
      <c r="AK429" s="272"/>
      <c r="AM429" s="57" t="s">
        <v>10</v>
      </c>
      <c r="AO429" s="109" t="s">
        <v>37</v>
      </c>
      <c r="AP429" s="18"/>
      <c r="AQ429" s="88">
        <f t="shared" si="1811"/>
        <v>8.0199999999999694</v>
      </c>
      <c r="AR429" s="89">
        <f t="shared" si="1812"/>
        <v>-21.796621707324654</v>
      </c>
      <c r="AS429" s="90">
        <f t="shared" si="1813"/>
        <v>-73.83405575153931</v>
      </c>
      <c r="AT429" s="26"/>
      <c r="AU429" s="119"/>
      <c r="AV429" s="120"/>
      <c r="AW429" s="71">
        <f t="shared" si="1814"/>
        <v>-1.2526442564075407E-2</v>
      </c>
    </row>
    <row r="430" spans="2:49" ht="18.600000000000001" customHeight="1" thickTop="1" thickBot="1">
      <c r="B430" s="81">
        <v>1.24</v>
      </c>
      <c r="D430" s="59">
        <v>1</v>
      </c>
      <c r="E430" s="60">
        <v>0</v>
      </c>
      <c r="F430" s="61">
        <v>0</v>
      </c>
      <c r="G430" s="62">
        <f t="shared" ref="G430" si="1863">$E$8*$B430</f>
        <v>0.8411788</v>
      </c>
      <c r="I430" s="59">
        <v>1</v>
      </c>
      <c r="J430" s="63">
        <v>0</v>
      </c>
      <c r="K430" s="61">
        <v>0</v>
      </c>
      <c r="L430" s="62">
        <v>0</v>
      </c>
      <c r="N430" s="59">
        <f t="shared" ref="N430" si="1864">D430*I430+F430*I433-E430*J430-G430*J433</f>
        <v>-0.34211688910618743</v>
      </c>
      <c r="O430" s="63">
        <f t="shared" ref="O430" si="1865">(D430*J430+E430*I430+F430*J433+G430*I433)</f>
        <v>0</v>
      </c>
      <c r="P430" s="61">
        <f t="shared" ref="P430" si="1866">D430*K430+F430*K433-E430*L430-G430*L433</f>
        <v>0</v>
      </c>
      <c r="Q430" s="62">
        <f t="shared" ref="Q430" si="1867">(D430*L430+E430*K430+F430*L433+G430*K433)</f>
        <v>0.8411788</v>
      </c>
      <c r="S430" s="59">
        <v>1</v>
      </c>
      <c r="T430" s="60">
        <v>0</v>
      </c>
      <c r="U430" s="61">
        <v>0</v>
      </c>
      <c r="V430" s="62">
        <f t="shared" ref="V430" si="1868">$T$8*$B430</f>
        <v>0.8411788</v>
      </c>
      <c r="X430" s="59">
        <f t="shared" ref="X430" si="1869">N430*S430+P430*S433-O430*T430-Q430*T433</f>
        <v>-0.34211688910618743</v>
      </c>
      <c r="Y430" s="63">
        <f t="shared" ref="Y430" si="1870">(N430*T430+O430*S430+P430*T433+Q430*S433)</f>
        <v>0</v>
      </c>
      <c r="Z430" s="61">
        <f t="shared" ref="Z430" si="1871">N430*U430+P430*U433-O430*V430-Q430*V433</f>
        <v>0</v>
      </c>
      <c r="AA430" s="62">
        <f t="shared" ref="AA430" si="1872">(N430*V430+O430*U430+P430*V433+Q430*U433)</f>
        <v>0.55339732576192424</v>
      </c>
      <c r="AB430" s="10"/>
      <c r="AC430" s="64">
        <v>1</v>
      </c>
      <c r="AD430" s="65">
        <v>0</v>
      </c>
      <c r="AE430" s="23">
        <v>0</v>
      </c>
      <c r="AF430" s="66">
        <v>0</v>
      </c>
      <c r="AH430" s="59">
        <f t="shared" ref="AH430" si="1873">X430*AC430+Z430*AC433-Y430*AD430-AA430*AD433</f>
        <v>-0.34211688910618743</v>
      </c>
      <c r="AI430" s="63">
        <f t="shared" ref="AI430" si="1874">(X430*AD430+Y430*AC430+Z430*AD433+AA430*AC433)</f>
        <v>0.55339732576192424</v>
      </c>
      <c r="AJ430" s="61">
        <f t="shared" ref="AJ430" si="1875">X430*AE430+Z430*AE433-Y430*AF430-AA430*AF433</f>
        <v>0</v>
      </c>
      <c r="AK430" s="62">
        <f t="shared" ref="AK430" si="1876">(X430*AF430+Y430*AE430+Z430*AF433+AA430*AE433)</f>
        <v>0.55339732576192424</v>
      </c>
      <c r="AM430" s="67">
        <f t="shared" ref="AM430" si="1877">20*LOG(((1+$AD$8)/$AD$8)/((AH430+AH433)^2+(AI430+AI433)^2)^0.5)</f>
        <v>-1.0431789378488308</v>
      </c>
      <c r="AO430" s="110">
        <f t="shared" ref="AO430" si="1878">((AH430^2+AI430^2)^0.5)/((AH433^2+AI433^2)^0.5)</f>
        <v>0.39871000591415667</v>
      </c>
      <c r="AP430" s="18"/>
      <c r="AQ430" s="88">
        <f t="shared" si="1811"/>
        <v>8.0399999999999707</v>
      </c>
      <c r="AR430" s="89">
        <f t="shared" si="1812"/>
        <v>-21.815695176673756</v>
      </c>
      <c r="AS430" s="90">
        <f t="shared" si="1813"/>
        <v>-73.874488685895372</v>
      </c>
      <c r="AT430" s="26"/>
      <c r="AU430" s="119"/>
      <c r="AV430" s="120"/>
      <c r="AW430" s="71">
        <f t="shared" si="1814"/>
        <v>-1.2447670862778457E-2</v>
      </c>
    </row>
    <row r="431" spans="2:49" ht="18.600000000000001" customHeight="1" thickBot="1">
      <c r="D431" s="69"/>
      <c r="G431" s="70"/>
      <c r="I431" s="69"/>
      <c r="L431" s="70"/>
      <c r="N431" s="69"/>
      <c r="Q431" s="70"/>
      <c r="S431" s="69"/>
      <c r="V431" s="70"/>
      <c r="X431" s="69"/>
      <c r="AA431" s="70"/>
      <c r="AC431" s="64"/>
      <c r="AD431" s="23"/>
      <c r="AE431" s="23"/>
      <c r="AF431" s="71"/>
      <c r="AH431" s="69"/>
      <c r="AK431" s="70"/>
      <c r="AO431" s="111"/>
      <c r="AP431" s="18"/>
      <c r="AQ431" s="88">
        <f t="shared" si="1811"/>
        <v>8.0599999999999703</v>
      </c>
      <c r="AR431" s="89">
        <f t="shared" si="1812"/>
        <v>-21.834734741660181</v>
      </c>
      <c r="AS431" s="90">
        <f t="shared" si="1813"/>
        <v>-73.914719042213022</v>
      </c>
      <c r="AT431" s="26"/>
      <c r="AU431" s="119"/>
      <c r="AV431" s="120"/>
      <c r="AW431" s="71">
        <f t="shared" si="1814"/>
        <v>-1.2369535718537909E-2</v>
      </c>
    </row>
    <row r="432" spans="2:49" ht="18.600000000000001" customHeight="1" thickBot="1">
      <c r="D432" s="265" t="s">
        <v>11</v>
      </c>
      <c r="E432" s="266"/>
      <c r="F432" s="267" t="s">
        <v>84</v>
      </c>
      <c r="G432" s="268"/>
      <c r="H432" s="263"/>
      <c r="I432" s="265" t="s">
        <v>85</v>
      </c>
      <c r="J432" s="266"/>
      <c r="K432" s="267" t="s">
        <v>86</v>
      </c>
      <c r="L432" s="268"/>
      <c r="N432" s="269" t="s">
        <v>12</v>
      </c>
      <c r="O432" s="270"/>
      <c r="P432" s="271" t="s">
        <v>13</v>
      </c>
      <c r="Q432" s="272"/>
      <c r="S432" s="265" t="s">
        <v>87</v>
      </c>
      <c r="T432" s="266"/>
      <c r="U432" s="267" t="s">
        <v>88</v>
      </c>
      <c r="V432" s="268"/>
      <c r="W432" s="10"/>
      <c r="X432" s="269" t="s">
        <v>89</v>
      </c>
      <c r="Y432" s="270"/>
      <c r="Z432" s="271" t="s">
        <v>90</v>
      </c>
      <c r="AA432" s="272"/>
      <c r="AB432" s="10"/>
      <c r="AC432" s="265" t="s">
        <v>14</v>
      </c>
      <c r="AD432" s="266"/>
      <c r="AE432" s="267" t="s">
        <v>15</v>
      </c>
      <c r="AF432" s="268"/>
      <c r="AG432" s="10"/>
      <c r="AH432" s="269" t="s">
        <v>91</v>
      </c>
      <c r="AI432" s="270"/>
      <c r="AJ432" s="271" t="s">
        <v>92</v>
      </c>
      <c r="AK432" s="272"/>
      <c r="AM432" s="76" t="s">
        <v>16</v>
      </c>
      <c r="AO432" s="112" t="s">
        <v>38</v>
      </c>
      <c r="AP432" s="18"/>
      <c r="AQ432" s="88">
        <f t="shared" si="1811"/>
        <v>8.0799999999999699</v>
      </c>
      <c r="AR432" s="89">
        <f t="shared" si="1812"/>
        <v>-21.853740461781829</v>
      </c>
      <c r="AS432" s="90">
        <f t="shared" si="1813"/>
        <v>-73.954748347323203</v>
      </c>
      <c r="AT432" s="26"/>
      <c r="AU432" s="119"/>
      <c r="AV432" s="120"/>
      <c r="AW432" s="71">
        <f t="shared" si="1814"/>
        <v>-1.2292031025437215E-2</v>
      </c>
    </row>
    <row r="433" spans="2:49" ht="18.600000000000001" customHeight="1" thickTop="1" thickBot="1">
      <c r="D433" s="59">
        <v>0</v>
      </c>
      <c r="E433" s="63">
        <v>0</v>
      </c>
      <c r="F433" s="61">
        <v>1</v>
      </c>
      <c r="G433" s="62">
        <v>0</v>
      </c>
      <c r="I433" s="59">
        <v>0</v>
      </c>
      <c r="J433" s="63">
        <f t="shared" ref="J433" si="1879">IF(0=(1-$J$8*$K$8*$B430^2),10^14,$B430*$K$8/(1-$J$8*$K$8*$B430^2))</f>
        <v>1.5955191561011612</v>
      </c>
      <c r="K433" s="61">
        <v>1</v>
      </c>
      <c r="L433" s="62">
        <v>0</v>
      </c>
      <c r="N433" s="59">
        <f t="shared" ref="N433" si="1880">D433*I430+F433*I433-E433*J430-G433*J433</f>
        <v>0</v>
      </c>
      <c r="O433" s="63">
        <f t="shared" ref="O433" si="1881">(D433*J430+E433*I430+F433*J433+G433*I433)</f>
        <v>1.5955191561011612</v>
      </c>
      <c r="P433" s="61">
        <f t="shared" ref="P433" si="1882">D433*K430+F433*K433-E433*L430-G433*L433</f>
        <v>1</v>
      </c>
      <c r="Q433" s="62">
        <f t="shared" ref="Q433" si="1883">(D433*L430+E433*K430+F433*L433+G433*K433)</f>
        <v>0</v>
      </c>
      <c r="S433" s="59">
        <v>0</v>
      </c>
      <c r="T433" s="63">
        <v>0</v>
      </c>
      <c r="U433" s="61">
        <v>1</v>
      </c>
      <c r="V433" s="62">
        <v>0</v>
      </c>
      <c r="X433" s="59">
        <f t="shared" ref="X433" si="1884">N433*S430+P433*S433-O433*T430-Q433*T433</f>
        <v>0</v>
      </c>
      <c r="Y433" s="63">
        <f t="shared" ref="Y433" si="1885">(N433*T430+O433*S430+P433*T433+Q433*S433)</f>
        <v>1.5955191561011612</v>
      </c>
      <c r="Z433" s="61">
        <f t="shared" ref="Z433" si="1886">N433*U430+P433*U433-O433*V430-Q433*V433</f>
        <v>-0.34211688910618743</v>
      </c>
      <c r="AA433" s="62">
        <f t="shared" ref="AA433" si="1887">(N433*V430+O433*U430+P433*V433+Q433*U433)</f>
        <v>0</v>
      </c>
      <c r="AB433" s="10"/>
      <c r="AC433" s="46">
        <f t="shared" ref="AC433" si="1888">1/$AD$8</f>
        <v>1</v>
      </c>
      <c r="AD433" s="77">
        <v>0</v>
      </c>
      <c r="AE433" s="78">
        <v>1</v>
      </c>
      <c r="AF433" s="79">
        <v>0</v>
      </c>
      <c r="AH433" s="59">
        <f t="shared" ref="AH433" si="1889">X433*AC430+Z433*AC433-Y433*AD430-AA433*AD433</f>
        <v>-0.34211688910618743</v>
      </c>
      <c r="AI433" s="63">
        <f t="shared" ref="AI433" si="1890">(X433*AD430+Y433*AC430+Z433*AD433+AA433*AC433)</f>
        <v>1.5955191561011612</v>
      </c>
      <c r="AJ433" s="61">
        <f t="shared" ref="AJ433" si="1891">X433*AE430+Z433*AE433-Y433*AF430-AA433*AF433</f>
        <v>-0.34211688910618743</v>
      </c>
      <c r="AK433" s="62">
        <f t="shared" ref="AK433" si="1892">(X433*AF430+Y433*AE430+Z433*AF433+AA433*AE433)</f>
        <v>0</v>
      </c>
      <c r="AM433" s="80">
        <f t="shared" ref="AM433" si="1893">(180/PI())*ATAN(-1*(AI430+AI433)/(AH430+AH433))</f>
        <v>72.338070436342278</v>
      </c>
      <c r="AO433" s="113">
        <f t="shared" ref="AO433" si="1894">20*LOG(((1-(10^(AM430/20)^2)*(1-((1-AO430)/(1+AO430))^2))^0.5))</f>
        <v>-4.4505886113728739</v>
      </c>
      <c r="AP433" s="18"/>
      <c r="AQ433" s="88">
        <f t="shared" si="1811"/>
        <v>8.0999999999999694</v>
      </c>
      <c r="AR433" s="89">
        <f t="shared" si="1812"/>
        <v>-21.872712397282463</v>
      </c>
      <c r="AS433" s="90">
        <f t="shared" si="1813"/>
        <v>-73.994578112646224</v>
      </c>
      <c r="AT433" s="26"/>
      <c r="AU433" s="119"/>
      <c r="AV433" s="120"/>
      <c r="AW433" s="71">
        <f t="shared" si="1814"/>
        <v>-1.221515074237603E-2</v>
      </c>
    </row>
    <row r="434" spans="2:49" ht="18.600000000000001" customHeight="1">
      <c r="AQ434" s="88">
        <f t="shared" si="1811"/>
        <v>8.1199999999999708</v>
      </c>
      <c r="AR434" s="89">
        <f t="shared" si="1812"/>
        <v>-21.891650609127801</v>
      </c>
      <c r="AS434" s="90">
        <f t="shared" si="1813"/>
        <v>-74.034209834387553</v>
      </c>
      <c r="AT434" s="119"/>
      <c r="AU434" s="119"/>
      <c r="AV434" s="120"/>
      <c r="AW434" s="71">
        <f t="shared" si="1814"/>
        <v>-1.2138888892380236E-2</v>
      </c>
    </row>
    <row r="435" spans="2:49" ht="18.600000000000001" customHeight="1" thickBot="1">
      <c r="D435" s="10" t="s">
        <v>63</v>
      </c>
      <c r="E435" s="10"/>
      <c r="F435" s="10"/>
      <c r="G435" s="10"/>
      <c r="H435" s="10"/>
      <c r="I435" s="10" t="s">
        <v>64</v>
      </c>
      <c r="J435" s="10"/>
      <c r="K435" s="10"/>
      <c r="L435" s="10"/>
      <c r="M435" s="55"/>
      <c r="N435" s="55"/>
      <c r="O435" s="54" t="s">
        <v>65</v>
      </c>
      <c r="P435" s="55"/>
      <c r="Q435" s="55"/>
      <c r="R435" s="55"/>
      <c r="S435" s="10"/>
      <c r="T435" s="10" t="s">
        <v>66</v>
      </c>
      <c r="U435" s="55"/>
      <c r="V435" s="55"/>
      <c r="W435" s="55"/>
      <c r="X435" s="55"/>
      <c r="Y435" s="54" t="s">
        <v>67</v>
      </c>
      <c r="Z435" s="55"/>
      <c r="AA435" s="55"/>
      <c r="AB435" s="55"/>
      <c r="AC435" s="54" t="s">
        <v>68</v>
      </c>
      <c r="AD435" s="10"/>
      <c r="AE435" s="10"/>
      <c r="AF435" s="10"/>
      <c r="AG435" s="10"/>
      <c r="AH435" s="55"/>
      <c r="AI435" s="54" t="s">
        <v>69</v>
      </c>
      <c r="AJ435" s="55"/>
      <c r="AK435" s="55"/>
      <c r="AQ435" s="88">
        <f t="shared" si="1811"/>
        <v>8.1399999999999704</v>
      </c>
      <c r="AR435" s="89">
        <f t="shared" si="1812"/>
        <v>-21.910555158982284</v>
      </c>
      <c r="AS435" s="90">
        <f t="shared" si="1813"/>
        <v>-74.073644993730255</v>
      </c>
      <c r="AT435" s="119"/>
      <c r="AU435" s="119"/>
      <c r="AV435" s="120"/>
      <c r="AW435" s="71">
        <f t="shared" si="1814"/>
        <v>-1.2063239561919846E-2</v>
      </c>
    </row>
    <row r="436" spans="2:49" ht="18.600000000000001" customHeight="1" thickBot="1">
      <c r="B436" s="52"/>
      <c r="D436" s="273" t="s">
        <v>70</v>
      </c>
      <c r="E436" s="274"/>
      <c r="F436" s="275" t="s">
        <v>71</v>
      </c>
      <c r="G436" s="276"/>
      <c r="H436" s="263"/>
      <c r="I436" s="273" t="s">
        <v>72</v>
      </c>
      <c r="J436" s="274"/>
      <c r="K436" s="275" t="s">
        <v>73</v>
      </c>
      <c r="L436" s="276"/>
      <c r="M436" s="55"/>
      <c r="N436" s="269" t="s">
        <v>74</v>
      </c>
      <c r="O436" s="270"/>
      <c r="P436" s="271" t="s">
        <v>75</v>
      </c>
      <c r="Q436" s="272"/>
      <c r="R436" s="55"/>
      <c r="S436" s="273" t="s">
        <v>76</v>
      </c>
      <c r="T436" s="274"/>
      <c r="U436" s="275" t="s">
        <v>77</v>
      </c>
      <c r="V436" s="276"/>
      <c r="W436" s="10"/>
      <c r="X436" s="269" t="s">
        <v>78</v>
      </c>
      <c r="Y436" s="270"/>
      <c r="Z436" s="271" t="s">
        <v>79</v>
      </c>
      <c r="AA436" s="272"/>
      <c r="AB436" s="10"/>
      <c r="AC436" s="273" t="s">
        <v>80</v>
      </c>
      <c r="AD436" s="274"/>
      <c r="AE436" s="275" t="s">
        <v>81</v>
      </c>
      <c r="AF436" s="276"/>
      <c r="AG436" s="10"/>
      <c r="AH436" s="269" t="s">
        <v>82</v>
      </c>
      <c r="AI436" s="270"/>
      <c r="AJ436" s="271" t="s">
        <v>83</v>
      </c>
      <c r="AK436" s="272"/>
      <c r="AM436" s="57" t="s">
        <v>10</v>
      </c>
      <c r="AO436" s="109" t="s">
        <v>37</v>
      </c>
      <c r="AP436" s="18"/>
      <c r="AQ436" s="88">
        <f t="shared" si="1811"/>
        <v>8.1599999999999699</v>
      </c>
      <c r="AR436" s="89">
        <f t="shared" si="1812"/>
        <v>-21.929426109186299</v>
      </c>
      <c r="AS436" s="90">
        <f t="shared" si="1813"/>
        <v>-74.11288505702467</v>
      </c>
      <c r="AT436" s="26"/>
      <c r="AU436" s="119"/>
      <c r="AV436" s="120"/>
      <c r="AW436" s="71">
        <f t="shared" si="1814"/>
        <v>-1.1988196900227992E-2</v>
      </c>
    </row>
    <row r="437" spans="2:49" ht="18.600000000000001" customHeight="1" thickTop="1" thickBot="1">
      <c r="B437" s="81">
        <v>1.26</v>
      </c>
      <c r="D437" s="59">
        <v>1</v>
      </c>
      <c r="E437" s="60">
        <v>0</v>
      </c>
      <c r="F437" s="61">
        <v>0</v>
      </c>
      <c r="G437" s="62">
        <f t="shared" ref="G437" si="1895">$E$8*$B437</f>
        <v>0.85474620000000001</v>
      </c>
      <c r="I437" s="59">
        <v>1</v>
      </c>
      <c r="J437" s="63">
        <v>0</v>
      </c>
      <c r="K437" s="61">
        <v>0</v>
      </c>
      <c r="L437" s="62">
        <v>0</v>
      </c>
      <c r="N437" s="59">
        <f t="shared" ref="N437" si="1896">D437*I437+F437*I440-E437*J437-G437*J440</f>
        <v>-0.41294820429533186</v>
      </c>
      <c r="O437" s="63">
        <f t="shared" ref="O437" si="1897">(D437*J437+E437*I437+F437*J440+G437*I440)</f>
        <v>0</v>
      </c>
      <c r="P437" s="61">
        <f t="shared" ref="P437" si="1898">D437*K437+F437*K440-E437*L437-G437*L440</f>
        <v>0</v>
      </c>
      <c r="Q437" s="62">
        <f t="shared" ref="Q437" si="1899">(D437*L437+E437*K437+F437*L440+G437*K440)</f>
        <v>0.85474620000000001</v>
      </c>
      <c r="S437" s="59">
        <v>1</v>
      </c>
      <c r="T437" s="60">
        <v>0</v>
      </c>
      <c r="U437" s="61">
        <v>0</v>
      </c>
      <c r="V437" s="62">
        <f t="shared" ref="V437" si="1900">$T$8*$B437</f>
        <v>0.85474620000000001</v>
      </c>
      <c r="X437" s="59">
        <f t="shared" ref="X437" si="1901">N437*S437+P437*S440-O437*T437-Q437*T440</f>
        <v>-0.41294820429533186</v>
      </c>
      <c r="Y437" s="63">
        <f t="shared" ref="Y437" si="1902">(N437*T437+O437*S437+P437*T440+Q437*S440)</f>
        <v>0</v>
      </c>
      <c r="Z437" s="61">
        <f t="shared" ref="Z437" si="1903">N437*U437+P437*U440-O437*V437-Q437*V440</f>
        <v>0</v>
      </c>
      <c r="AA437" s="62">
        <f t="shared" ref="AA437" si="1904">(N437*V437+O437*U437+P437*V440+Q437*U440)</f>
        <v>0.50178029158174142</v>
      </c>
      <c r="AB437" s="10"/>
      <c r="AC437" s="64">
        <v>1</v>
      </c>
      <c r="AD437" s="65">
        <v>0</v>
      </c>
      <c r="AE437" s="23">
        <v>0</v>
      </c>
      <c r="AF437" s="66">
        <v>0</v>
      </c>
      <c r="AH437" s="59">
        <f t="shared" ref="AH437" si="1905">X437*AC437+Z437*AC440-Y437*AD437-AA437*AD440</f>
        <v>-0.41294820429533186</v>
      </c>
      <c r="AI437" s="63">
        <f t="shared" ref="AI437" si="1906">(X437*AD437+Y437*AC437+Z437*AD440+AA437*AC440)</f>
        <v>0.50178029158174142</v>
      </c>
      <c r="AJ437" s="61">
        <f t="shared" ref="AJ437" si="1907">X437*AE437+Z437*AE440-Y437*AF437-AA437*AF440</f>
        <v>0</v>
      </c>
      <c r="AK437" s="62">
        <f t="shared" ref="AK437" si="1908">(X437*AF437+Y437*AE437+Z437*AF440+AA437*AE440)</f>
        <v>0.50178029158174142</v>
      </c>
      <c r="AM437" s="67">
        <f t="shared" ref="AM437" si="1909">20*LOG(((1+$AD$8)/$AD$8)/((AH437+AH440)^2+(AI437+AI440)^2)^0.5)</f>
        <v>-1.2429622847784476</v>
      </c>
      <c r="AO437" s="110">
        <f t="shared" ref="AO437" si="1910">((AH437^2+AI437^2)^0.5)/((AH440^2+AI440^2)^0.5)</f>
        <v>0.3814007904279002</v>
      </c>
      <c r="AP437" s="18"/>
      <c r="AQ437" s="88">
        <f t="shared" si="1811"/>
        <v>8.1799999999999695</v>
      </c>
      <c r="AR437" s="89">
        <f t="shared" si="1812"/>
        <v>-21.948263522733967</v>
      </c>
      <c r="AS437" s="90">
        <f t="shared" si="1813"/>
        <v>-74.151931475975132</v>
      </c>
      <c r="AT437" s="26"/>
      <c r="AU437" s="119"/>
      <c r="AV437" s="120"/>
      <c r="AW437" s="71">
        <f t="shared" si="1814"/>
        <v>-1.1913755118627809E-2</v>
      </c>
    </row>
    <row r="438" spans="2:49" ht="18.600000000000001" customHeight="1" thickBot="1">
      <c r="D438" s="69"/>
      <c r="G438" s="70"/>
      <c r="I438" s="69"/>
      <c r="L438" s="70"/>
      <c r="N438" s="69"/>
      <c r="Q438" s="70"/>
      <c r="S438" s="69"/>
      <c r="V438" s="70"/>
      <c r="X438" s="69"/>
      <c r="AA438" s="70"/>
      <c r="AC438" s="64"/>
      <c r="AD438" s="23"/>
      <c r="AE438" s="23"/>
      <c r="AF438" s="71"/>
      <c r="AH438" s="69"/>
      <c r="AK438" s="70"/>
      <c r="AO438" s="111"/>
      <c r="AP438" s="18"/>
      <c r="AQ438" s="88">
        <f t="shared" si="1811"/>
        <v>8.1999999999999709</v>
      </c>
      <c r="AR438" s="89">
        <f t="shared" si="1812"/>
        <v>-21.967067463251531</v>
      </c>
      <c r="AS438" s="90">
        <f t="shared" si="1813"/>
        <v>-74.190785687823933</v>
      </c>
      <c r="AT438" s="26"/>
      <c r="AU438" s="119"/>
      <c r="AV438" s="120"/>
      <c r="AW438" s="71">
        <f t="shared" si="1814"/>
        <v>-1.1839908489868132E-2</v>
      </c>
    </row>
    <row r="439" spans="2:49" ht="18.600000000000001" customHeight="1" thickBot="1">
      <c r="D439" s="265" t="s">
        <v>11</v>
      </c>
      <c r="E439" s="266"/>
      <c r="F439" s="267" t="s">
        <v>84</v>
      </c>
      <c r="G439" s="268"/>
      <c r="H439" s="263"/>
      <c r="I439" s="265" t="s">
        <v>85</v>
      </c>
      <c r="J439" s="266"/>
      <c r="K439" s="267" t="s">
        <v>86</v>
      </c>
      <c r="L439" s="268"/>
      <c r="N439" s="269" t="s">
        <v>12</v>
      </c>
      <c r="O439" s="270"/>
      <c r="P439" s="271" t="s">
        <v>13</v>
      </c>
      <c r="Q439" s="272"/>
      <c r="S439" s="265" t="s">
        <v>87</v>
      </c>
      <c r="T439" s="266"/>
      <c r="U439" s="267" t="s">
        <v>88</v>
      </c>
      <c r="V439" s="268"/>
      <c r="W439" s="10"/>
      <c r="X439" s="269" t="s">
        <v>89</v>
      </c>
      <c r="Y439" s="270"/>
      <c r="Z439" s="271" t="s">
        <v>90</v>
      </c>
      <c r="AA439" s="272"/>
      <c r="AB439" s="10"/>
      <c r="AC439" s="265" t="s">
        <v>14</v>
      </c>
      <c r="AD439" s="266"/>
      <c r="AE439" s="267" t="s">
        <v>15</v>
      </c>
      <c r="AF439" s="268"/>
      <c r="AG439" s="10"/>
      <c r="AH439" s="269" t="s">
        <v>91</v>
      </c>
      <c r="AI439" s="270"/>
      <c r="AJ439" s="271" t="s">
        <v>92</v>
      </c>
      <c r="AK439" s="272"/>
      <c r="AM439" s="76" t="s">
        <v>16</v>
      </c>
      <c r="AO439" s="112" t="s">
        <v>38</v>
      </c>
      <c r="AP439" s="18"/>
      <c r="AQ439" s="88">
        <f t="shared" si="1811"/>
        <v>8.2199999999999704</v>
      </c>
      <c r="AR439" s="89">
        <f t="shared" si="1812"/>
        <v>-21.985837994976151</v>
      </c>
      <c r="AS439" s="90">
        <f t="shared" si="1813"/>
        <v>-74.229449115532304</v>
      </c>
      <c r="AT439" s="26"/>
      <c r="AU439" s="119"/>
      <c r="AV439" s="120"/>
      <c r="AW439" s="71">
        <f t="shared" si="1814"/>
        <v>-1.1766651347457401E-2</v>
      </c>
    </row>
    <row r="440" spans="2:49" ht="18.600000000000001" customHeight="1" thickTop="1" thickBot="1">
      <c r="D440" s="59">
        <v>0</v>
      </c>
      <c r="E440" s="63">
        <v>0</v>
      </c>
      <c r="F440" s="61">
        <v>1</v>
      </c>
      <c r="G440" s="62">
        <v>0</v>
      </c>
      <c r="I440" s="59">
        <v>0</v>
      </c>
      <c r="J440" s="63">
        <f t="shared" ref="J440" si="1911">IF(0=(1-$J$8*$K$8*$B437^2),10^14,$B437*$K$8/(1-$J$8*$K$8*$B437^2))</f>
        <v>1.6530616974902397</v>
      </c>
      <c r="K440" s="61">
        <v>1</v>
      </c>
      <c r="L440" s="62">
        <v>0</v>
      </c>
      <c r="N440" s="59">
        <f t="shared" ref="N440" si="1912">D440*I437+F440*I440-E440*J437-G440*J440</f>
        <v>0</v>
      </c>
      <c r="O440" s="63">
        <f t="shared" ref="O440" si="1913">(D440*J437+E440*I437+F440*J440+G440*I440)</f>
        <v>1.6530616974902397</v>
      </c>
      <c r="P440" s="61">
        <f t="shared" ref="P440" si="1914">D440*K437+F440*K440-E440*L437-G440*L440</f>
        <v>1</v>
      </c>
      <c r="Q440" s="62">
        <f t="shared" ref="Q440" si="1915">(D440*L437+E440*K437+F440*L440+G440*K440)</f>
        <v>0</v>
      </c>
      <c r="S440" s="59">
        <v>0</v>
      </c>
      <c r="T440" s="63">
        <v>0</v>
      </c>
      <c r="U440" s="61">
        <v>1</v>
      </c>
      <c r="V440" s="62">
        <v>0</v>
      </c>
      <c r="X440" s="59">
        <f t="shared" ref="X440" si="1916">N440*S437+P440*S440-O440*T437-Q440*T440</f>
        <v>0</v>
      </c>
      <c r="Y440" s="63">
        <f t="shared" ref="Y440" si="1917">(N440*T437+O440*S437+P440*T440+Q440*S440)</f>
        <v>1.6530616974902397</v>
      </c>
      <c r="Z440" s="61">
        <f t="shared" ref="Z440" si="1918">N440*U437+P440*U440-O440*V437-Q440*V440</f>
        <v>-0.41294820429533186</v>
      </c>
      <c r="AA440" s="62">
        <f t="shared" ref="AA440" si="1919">(N440*V437+O440*U437+P440*V440+Q440*U440)</f>
        <v>0</v>
      </c>
      <c r="AB440" s="10"/>
      <c r="AC440" s="46">
        <f t="shared" ref="AC440" si="1920">1/$AD$8</f>
        <v>1</v>
      </c>
      <c r="AD440" s="77">
        <v>0</v>
      </c>
      <c r="AE440" s="78">
        <v>1</v>
      </c>
      <c r="AF440" s="79">
        <v>0</v>
      </c>
      <c r="AH440" s="59">
        <f t="shared" ref="AH440" si="1921">X440*AC437+Z440*AC440-Y440*AD437-AA440*AD440</f>
        <v>-0.41294820429533186</v>
      </c>
      <c r="AI440" s="63">
        <f t="shared" ref="AI440" si="1922">(X440*AD437+Y440*AC437+Z440*AD440+AA440*AC440)</f>
        <v>1.6530616974902397</v>
      </c>
      <c r="AJ440" s="61">
        <f t="shared" ref="AJ440" si="1923">X440*AE437+Z440*AE440-Y440*AF437-AA440*AF440</f>
        <v>-0.41294820429533186</v>
      </c>
      <c r="AK440" s="62">
        <f t="shared" ref="AK440" si="1924">(X440*AF437+Y440*AE437+Z440*AF440+AA440*AE440)</f>
        <v>0</v>
      </c>
      <c r="AM440" s="80">
        <f t="shared" ref="AM440" si="1925">(180/PI())*ATAN(-1*(AI437+AI440)/(AH437+AH440))</f>
        <v>69.029435865771916</v>
      </c>
      <c r="AO440" s="113">
        <f t="shared" ref="AO440" si="1926">20*LOG(((1-(10^(AM437/20)^2)*(1-((1-AO437)/(1+AO437))^2))^0.5))</f>
        <v>-3.984726037659458</v>
      </c>
      <c r="AP440" s="18"/>
      <c r="AQ440" s="88">
        <f t="shared" si="1811"/>
        <v>8.23999999999997</v>
      </c>
      <c r="AR440" s="89">
        <f t="shared" si="1812"/>
        <v>-22.004575182735337</v>
      </c>
      <c r="AS440" s="90">
        <f t="shared" si="1813"/>
        <v>-74.267923167958884</v>
      </c>
      <c r="AT440" s="26"/>
      <c r="AU440" s="119"/>
      <c r="AV440" s="120"/>
      <c r="AW440" s="71">
        <f t="shared" si="1814"/>
        <v>-1.1693978085012185E-2</v>
      </c>
    </row>
    <row r="441" spans="2:49" ht="18.600000000000001" customHeight="1">
      <c r="AQ441" s="88">
        <f t="shared" si="1811"/>
        <v>8.2599999999999696</v>
      </c>
      <c r="AR441" s="89">
        <f t="shared" si="1812"/>
        <v>-22.02327909192676</v>
      </c>
      <c r="AS441" s="90">
        <f t="shared" si="1813"/>
        <v>-74.306209240035329</v>
      </c>
      <c r="AT441" s="119"/>
      <c r="AU441" s="119"/>
      <c r="AV441" s="120"/>
      <c r="AW441" s="71">
        <f t="shared" si="1814"/>
        <v>-1.1621883155603909E-2</v>
      </c>
    </row>
    <row r="442" spans="2:49" ht="18.600000000000001" customHeight="1" thickBot="1">
      <c r="D442" s="10" t="s">
        <v>63</v>
      </c>
      <c r="E442" s="10"/>
      <c r="F442" s="10"/>
      <c r="G442" s="10"/>
      <c r="H442" s="10"/>
      <c r="I442" s="10" t="s">
        <v>64</v>
      </c>
      <c r="J442" s="10"/>
      <c r="K442" s="10"/>
      <c r="L442" s="10"/>
      <c r="M442" s="55"/>
      <c r="N442" s="55"/>
      <c r="O442" s="54" t="s">
        <v>65</v>
      </c>
      <c r="P442" s="55"/>
      <c r="Q442" s="55"/>
      <c r="R442" s="55"/>
      <c r="S442" s="10"/>
      <c r="T442" s="10" t="s">
        <v>66</v>
      </c>
      <c r="U442" s="55"/>
      <c r="V442" s="55"/>
      <c r="W442" s="55"/>
      <c r="X442" s="55"/>
      <c r="Y442" s="54" t="s">
        <v>67</v>
      </c>
      <c r="Z442" s="55"/>
      <c r="AA442" s="55"/>
      <c r="AB442" s="55"/>
      <c r="AC442" s="54" t="s">
        <v>68</v>
      </c>
      <c r="AD442" s="10"/>
      <c r="AE442" s="10"/>
      <c r="AF442" s="10"/>
      <c r="AG442" s="10"/>
      <c r="AH442" s="55"/>
      <c r="AI442" s="54" t="s">
        <v>69</v>
      </c>
      <c r="AJ442" s="55"/>
      <c r="AK442" s="55"/>
      <c r="AQ442" s="88">
        <f t="shared" si="1811"/>
        <v>8.2799999999999692</v>
      </c>
      <c r="AR442" s="89">
        <f t="shared" si="1812"/>
        <v>-22.041949788498627</v>
      </c>
      <c r="AS442" s="90">
        <f t="shared" si="1813"/>
        <v>-74.344308712939366</v>
      </c>
      <c r="AT442" s="119"/>
      <c r="AU442" s="119"/>
      <c r="AV442" s="120"/>
      <c r="AW442" s="71">
        <f t="shared" si="1814"/>
        <v>-1.1550361071114386E-2</v>
      </c>
    </row>
    <row r="443" spans="2:49" ht="18.600000000000001" customHeight="1" thickBot="1">
      <c r="B443" s="52"/>
      <c r="D443" s="273" t="s">
        <v>70</v>
      </c>
      <c r="E443" s="274"/>
      <c r="F443" s="275" t="s">
        <v>71</v>
      </c>
      <c r="G443" s="276"/>
      <c r="H443" s="263"/>
      <c r="I443" s="273" t="s">
        <v>72</v>
      </c>
      <c r="J443" s="274"/>
      <c r="K443" s="275" t="s">
        <v>73</v>
      </c>
      <c r="L443" s="276"/>
      <c r="M443" s="55"/>
      <c r="N443" s="269" t="s">
        <v>74</v>
      </c>
      <c r="O443" s="270"/>
      <c r="P443" s="271" t="s">
        <v>75</v>
      </c>
      <c r="Q443" s="272"/>
      <c r="R443" s="55"/>
      <c r="S443" s="273" t="s">
        <v>76</v>
      </c>
      <c r="T443" s="274"/>
      <c r="U443" s="275" t="s">
        <v>77</v>
      </c>
      <c r="V443" s="276"/>
      <c r="W443" s="10"/>
      <c r="X443" s="269" t="s">
        <v>78</v>
      </c>
      <c r="Y443" s="270"/>
      <c r="Z443" s="271" t="s">
        <v>79</v>
      </c>
      <c r="AA443" s="272"/>
      <c r="AB443" s="10"/>
      <c r="AC443" s="273" t="s">
        <v>80</v>
      </c>
      <c r="AD443" s="274"/>
      <c r="AE443" s="275" t="s">
        <v>81</v>
      </c>
      <c r="AF443" s="276"/>
      <c r="AG443" s="10"/>
      <c r="AH443" s="269" t="s">
        <v>82</v>
      </c>
      <c r="AI443" s="270"/>
      <c r="AJ443" s="271" t="s">
        <v>83</v>
      </c>
      <c r="AK443" s="272"/>
      <c r="AM443" s="57" t="s">
        <v>10</v>
      </c>
      <c r="AO443" s="109" t="s">
        <v>37</v>
      </c>
      <c r="AP443" s="18"/>
      <c r="AQ443" s="88">
        <f t="shared" si="1811"/>
        <v>8.2999999999999705</v>
      </c>
      <c r="AR443" s="89">
        <f t="shared" si="1812"/>
        <v>-22.060587338930468</v>
      </c>
      <c r="AS443" s="90">
        <f t="shared" si="1813"/>
        <v>-74.382222954265202</v>
      </c>
      <c r="AT443" s="26"/>
      <c r="AU443" s="119"/>
      <c r="AV443" s="120"/>
      <c r="AW443" s="71">
        <f t="shared" si="1814"/>
        <v>-1.1479406401597288E-2</v>
      </c>
    </row>
    <row r="444" spans="2:49" ht="18.600000000000001" customHeight="1" thickTop="1" thickBot="1">
      <c r="B444" s="81">
        <v>1.28</v>
      </c>
      <c r="D444" s="59">
        <v>1</v>
      </c>
      <c r="E444" s="60">
        <v>0</v>
      </c>
      <c r="F444" s="61">
        <v>0</v>
      </c>
      <c r="G444" s="62">
        <f t="shared" ref="G444" si="1927">$E$8*$B444</f>
        <v>0.86831360000000002</v>
      </c>
      <c r="I444" s="59">
        <v>1</v>
      </c>
      <c r="J444" s="63">
        <v>0</v>
      </c>
      <c r="K444" s="61">
        <v>0</v>
      </c>
      <c r="L444" s="62">
        <v>0</v>
      </c>
      <c r="N444" s="59">
        <f t="shared" ref="N444" si="1928">D444*I444+F444*I447-E444*J444-G444*J447</f>
        <v>-0.48781714024561729</v>
      </c>
      <c r="O444" s="63">
        <f t="shared" ref="O444" si="1929">(D444*J444+E444*I444+F444*J447+G444*I447)</f>
        <v>0</v>
      </c>
      <c r="P444" s="61">
        <f t="shared" ref="P444" si="1930">D444*K444+F444*K447-E444*L444-G444*L447</f>
        <v>0</v>
      </c>
      <c r="Q444" s="62">
        <f t="shared" ref="Q444" si="1931">(D444*L444+E444*K444+F444*L447+G444*K447)</f>
        <v>0.86831360000000002</v>
      </c>
      <c r="S444" s="59">
        <v>1</v>
      </c>
      <c r="T444" s="60">
        <v>0</v>
      </c>
      <c r="U444" s="61">
        <v>0</v>
      </c>
      <c r="V444" s="62">
        <f t="shared" ref="V444" si="1932">$T$8*$B444</f>
        <v>0.86831360000000002</v>
      </c>
      <c r="X444" s="59">
        <f t="shared" ref="X444" si="1933">N444*S444+P444*S447-O444*T444-Q444*T447</f>
        <v>-0.48781714024561729</v>
      </c>
      <c r="Y444" s="63">
        <f t="shared" ref="Y444" si="1934">(N444*T444+O444*S444+P444*T447+Q444*S447)</f>
        <v>0</v>
      </c>
      <c r="Z444" s="61">
        <f t="shared" ref="Z444" si="1935">N444*U444+P444*U447-O444*V444-Q444*V447</f>
        <v>0</v>
      </c>
      <c r="AA444" s="62">
        <f t="shared" ref="AA444" si="1936">(N444*V444+O444*U444+P444*V447+Q444*U447)</f>
        <v>0.44473534281162319</v>
      </c>
      <c r="AB444" s="10"/>
      <c r="AC444" s="64">
        <v>1</v>
      </c>
      <c r="AD444" s="65">
        <v>0</v>
      </c>
      <c r="AE444" s="23">
        <v>0</v>
      </c>
      <c r="AF444" s="66">
        <v>0</v>
      </c>
      <c r="AH444" s="59">
        <f t="shared" ref="AH444" si="1937">X444*AC444+Z444*AC447-Y444*AD444-AA444*AD447</f>
        <v>-0.48781714024561729</v>
      </c>
      <c r="AI444" s="63">
        <f t="shared" ref="AI444" si="1938">(X444*AD444+Y444*AC444+Z444*AD447+AA444*AC447)</f>
        <v>0.44473534281162319</v>
      </c>
      <c r="AJ444" s="61">
        <f t="shared" ref="AJ444" si="1939">X444*AE444+Z444*AE447-Y444*AF444-AA444*AF447</f>
        <v>0</v>
      </c>
      <c r="AK444" s="62">
        <f t="shared" ref="AK444" si="1940">(X444*AF444+Y444*AE444+Z444*AF447+AA444*AE447)</f>
        <v>0.44473534281162319</v>
      </c>
      <c r="AM444" s="67">
        <f t="shared" ref="AM444" si="1941">20*LOG(((1+$AD$8)/$AD$8)/((AH444+AH447)^2+(AI444+AI447)^2)^0.5)</f>
        <v>-1.4687593539527768</v>
      </c>
      <c r="AO444" s="110">
        <f t="shared" ref="AO444" si="1942">((AH444^2+AI444^2)^0.5)/((AH447^2+AI447^2)^0.5)</f>
        <v>0.37053123071337546</v>
      </c>
      <c r="AP444" s="18"/>
      <c r="AQ444" s="88">
        <f t="shared" si="1811"/>
        <v>8.3199999999999701</v>
      </c>
      <c r="AR444" s="89">
        <f t="shared" si="1812"/>
        <v>-22.079191810214425</v>
      </c>
      <c r="AS444" s="90">
        <f t="shared" si="1813"/>
        <v>-74.419953318191418</v>
      </c>
      <c r="AT444" s="26"/>
      <c r="AU444" s="119"/>
      <c r="AV444" s="120"/>
      <c r="AW444" s="71">
        <f t="shared" si="1814"/>
        <v>-1.1409013774647443E-2</v>
      </c>
    </row>
    <row r="445" spans="2:49" ht="18.600000000000001" customHeight="1" thickBot="1">
      <c r="D445" s="69"/>
      <c r="G445" s="70"/>
      <c r="I445" s="69"/>
      <c r="L445" s="70"/>
      <c r="N445" s="69"/>
      <c r="Q445" s="70"/>
      <c r="S445" s="69"/>
      <c r="V445" s="70"/>
      <c r="X445" s="69"/>
      <c r="AA445" s="70"/>
      <c r="AC445" s="64"/>
      <c r="AD445" s="23"/>
      <c r="AE445" s="23"/>
      <c r="AF445" s="71"/>
      <c r="AH445" s="69"/>
      <c r="AK445" s="70"/>
      <c r="AO445" s="111"/>
      <c r="AP445" s="18"/>
      <c r="AQ445" s="88">
        <f t="shared" si="1811"/>
        <v>8.3399999999999697</v>
      </c>
      <c r="AR445" s="89">
        <f t="shared" si="1812"/>
        <v>-22.097763269836996</v>
      </c>
      <c r="AS445" s="90">
        <f t="shared" si="1813"/>
        <v>-74.457501145646361</v>
      </c>
      <c r="AT445" s="26"/>
      <c r="AU445" s="119"/>
      <c r="AV445" s="120"/>
      <c r="AW445" s="71">
        <f t="shared" si="1814"/>
        <v>-1.1339177874769322E-2</v>
      </c>
    </row>
    <row r="446" spans="2:49" ht="18.600000000000001" customHeight="1" thickBot="1">
      <c r="D446" s="265" t="s">
        <v>11</v>
      </c>
      <c r="E446" s="266"/>
      <c r="F446" s="267" t="s">
        <v>84</v>
      </c>
      <c r="G446" s="268"/>
      <c r="H446" s="263"/>
      <c r="I446" s="265" t="s">
        <v>85</v>
      </c>
      <c r="J446" s="266"/>
      <c r="K446" s="267" t="s">
        <v>86</v>
      </c>
      <c r="L446" s="268"/>
      <c r="N446" s="269" t="s">
        <v>12</v>
      </c>
      <c r="O446" s="270"/>
      <c r="P446" s="271" t="s">
        <v>13</v>
      </c>
      <c r="Q446" s="272"/>
      <c r="S446" s="265" t="s">
        <v>87</v>
      </c>
      <c r="T446" s="266"/>
      <c r="U446" s="267" t="s">
        <v>88</v>
      </c>
      <c r="V446" s="268"/>
      <c r="W446" s="10"/>
      <c r="X446" s="269" t="s">
        <v>89</v>
      </c>
      <c r="Y446" s="270"/>
      <c r="Z446" s="271" t="s">
        <v>90</v>
      </c>
      <c r="AA446" s="272"/>
      <c r="AB446" s="10"/>
      <c r="AC446" s="265" t="s">
        <v>14</v>
      </c>
      <c r="AD446" s="266"/>
      <c r="AE446" s="267" t="s">
        <v>15</v>
      </c>
      <c r="AF446" s="268"/>
      <c r="AG446" s="10"/>
      <c r="AH446" s="269" t="s">
        <v>91</v>
      </c>
      <c r="AI446" s="270"/>
      <c r="AJ446" s="271" t="s">
        <v>92</v>
      </c>
      <c r="AK446" s="272"/>
      <c r="AM446" s="76" t="s">
        <v>16</v>
      </c>
      <c r="AO446" s="112" t="s">
        <v>38</v>
      </c>
      <c r="AP446" s="18"/>
      <c r="AQ446" s="88">
        <f t="shared" si="1811"/>
        <v>8.3599999999999692</v>
      </c>
      <c r="AR446" s="89">
        <f t="shared" si="1812"/>
        <v>-22.116301785761138</v>
      </c>
      <c r="AS446" s="90">
        <f t="shared" si="1813"/>
        <v>-74.494867764470996</v>
      </c>
      <c r="AT446" s="26"/>
      <c r="AU446" s="119"/>
      <c r="AV446" s="120"/>
      <c r="AW446" s="71">
        <f t="shared" si="1814"/>
        <v>-1.1269893442757181E-2</v>
      </c>
    </row>
    <row r="447" spans="2:49" ht="18.600000000000001" customHeight="1" thickTop="1" thickBot="1">
      <c r="D447" s="59">
        <v>0</v>
      </c>
      <c r="E447" s="63">
        <v>0</v>
      </c>
      <c r="F447" s="61">
        <v>1</v>
      </c>
      <c r="G447" s="62">
        <v>0</v>
      </c>
      <c r="I447" s="59">
        <v>0</v>
      </c>
      <c r="J447" s="63">
        <f t="shared" ref="J447" si="1943">IF(0=(1-$J$8*$K$8*$B444^2),10^14,$B444*$K$8/(1-$J$8*$K$8*$B444^2))</f>
        <v>1.7134559912980947</v>
      </c>
      <c r="K447" s="61">
        <v>1</v>
      </c>
      <c r="L447" s="62">
        <v>0</v>
      </c>
      <c r="N447" s="59">
        <f t="shared" ref="N447" si="1944">D447*I444+F447*I447-E447*J444-G447*J447</f>
        <v>0</v>
      </c>
      <c r="O447" s="63">
        <f t="shared" ref="O447" si="1945">(D447*J444+E447*I444+F447*J447+G447*I447)</f>
        <v>1.7134559912980947</v>
      </c>
      <c r="P447" s="61">
        <f t="shared" ref="P447" si="1946">D447*K444+F447*K447-E447*L444-G447*L447</f>
        <v>1</v>
      </c>
      <c r="Q447" s="62">
        <f t="shared" ref="Q447" si="1947">(D447*L444+E447*K444+F447*L447+G447*K447)</f>
        <v>0</v>
      </c>
      <c r="S447" s="59">
        <v>0</v>
      </c>
      <c r="T447" s="63">
        <v>0</v>
      </c>
      <c r="U447" s="61">
        <v>1</v>
      </c>
      <c r="V447" s="62">
        <v>0</v>
      </c>
      <c r="X447" s="59">
        <f t="shared" ref="X447" si="1948">N447*S444+P447*S447-O447*T444-Q447*T447</f>
        <v>0</v>
      </c>
      <c r="Y447" s="63">
        <f t="shared" ref="Y447" si="1949">(N447*T444+O447*S444+P447*T447+Q447*S447)</f>
        <v>1.7134559912980947</v>
      </c>
      <c r="Z447" s="61">
        <f t="shared" ref="Z447" si="1950">N447*U444+P447*U447-O447*V444-Q447*V447</f>
        <v>-0.48781714024561729</v>
      </c>
      <c r="AA447" s="62">
        <f t="shared" ref="AA447" si="1951">(N447*V444+O447*U444+P447*V447+Q447*U447)</f>
        <v>0</v>
      </c>
      <c r="AB447" s="10"/>
      <c r="AC447" s="46">
        <f t="shared" ref="AC447" si="1952">1/$AD$8</f>
        <v>1</v>
      </c>
      <c r="AD447" s="77">
        <v>0</v>
      </c>
      <c r="AE447" s="78">
        <v>1</v>
      </c>
      <c r="AF447" s="79">
        <v>0</v>
      </c>
      <c r="AH447" s="59">
        <f t="shared" ref="AH447" si="1953">X447*AC444+Z447*AC447-Y447*AD444-AA447*AD447</f>
        <v>-0.48781714024561729</v>
      </c>
      <c r="AI447" s="63">
        <f t="shared" ref="AI447" si="1954">(X447*AD444+Y447*AC444+Z447*AD447+AA447*AC447)</f>
        <v>1.7134559912980947</v>
      </c>
      <c r="AJ447" s="61">
        <f t="shared" ref="AJ447" si="1955">X447*AE444+Z447*AE447-Y447*AF444-AA447*AF447</f>
        <v>-0.48781714024561729</v>
      </c>
      <c r="AK447" s="62">
        <f t="shared" ref="AK447" si="1956">(X447*AF444+Y447*AE444+Z447*AF447+AA447*AE447)</f>
        <v>0</v>
      </c>
      <c r="AM447" s="80">
        <f t="shared" ref="AM447" si="1957">(180/PI())*ATAN(-1*(AI444+AI447)/(AH444+AH447))</f>
        <v>65.674126284731145</v>
      </c>
      <c r="AO447" s="113">
        <f t="shared" ref="AO447" si="1958">20*LOG(((1-(10^(AM444/20)^2)*(1-((1-AO444)/(1+AO444))^2))^0.5))</f>
        <v>-3.5916145072396102</v>
      </c>
      <c r="AP447" s="18"/>
      <c r="AQ447" s="88">
        <f t="shared" si="1811"/>
        <v>8.3799999999999706</v>
      </c>
      <c r="AR447" s="89">
        <f t="shared" si="1812"/>
        <v>-22.134807426408916</v>
      </c>
      <c r="AS447" s="90">
        <f t="shared" si="1813"/>
        <v>-74.532054489579451</v>
      </c>
      <c r="AT447" s="26"/>
      <c r="AU447" s="119"/>
      <c r="AV447" s="120"/>
      <c r="AW447" s="71">
        <f t="shared" si="1814"/>
        <v>-1.120115527508116E-2</v>
      </c>
    </row>
    <row r="448" spans="2:49" ht="18.600000000000001" customHeight="1">
      <c r="AQ448" s="88">
        <f t="shared" si="1811"/>
        <v>8.3999999999999595</v>
      </c>
      <c r="AR448" s="89">
        <f t="shared" si="1812"/>
        <v>-22.153280260644461</v>
      </c>
      <c r="AS448" s="90">
        <f t="shared" si="1813"/>
        <v>-74.569062623117048</v>
      </c>
      <c r="AT448" s="119"/>
      <c r="AU448" s="119"/>
      <c r="AV448" s="120"/>
      <c r="AW448" s="71">
        <f t="shared" si="1814"/>
        <v>-1.1132958223273471E-2</v>
      </c>
    </row>
    <row r="449" spans="2:49" ht="18.600000000000001" customHeight="1" thickBot="1">
      <c r="D449" s="10" t="s">
        <v>63</v>
      </c>
      <c r="E449" s="10"/>
      <c r="F449" s="10"/>
      <c r="G449" s="10"/>
      <c r="H449" s="10"/>
      <c r="I449" s="10" t="s">
        <v>64</v>
      </c>
      <c r="J449" s="10"/>
      <c r="K449" s="10"/>
      <c r="L449" s="10"/>
      <c r="M449" s="55"/>
      <c r="N449" s="55"/>
      <c r="O449" s="54" t="s">
        <v>65</v>
      </c>
      <c r="P449" s="55"/>
      <c r="Q449" s="55"/>
      <c r="R449" s="55"/>
      <c r="S449" s="10"/>
      <c r="T449" s="10" t="s">
        <v>66</v>
      </c>
      <c r="U449" s="55"/>
      <c r="V449" s="55"/>
      <c r="W449" s="55"/>
      <c r="X449" s="55"/>
      <c r="Y449" s="54" t="s">
        <v>67</v>
      </c>
      <c r="Z449" s="55"/>
      <c r="AA449" s="55"/>
      <c r="AB449" s="55"/>
      <c r="AC449" s="54" t="s">
        <v>68</v>
      </c>
      <c r="AD449" s="10"/>
      <c r="AE449" s="10"/>
      <c r="AF449" s="10"/>
      <c r="AG449" s="10"/>
      <c r="AH449" s="55"/>
      <c r="AI449" s="54" t="s">
        <v>69</v>
      </c>
      <c r="AJ449" s="55"/>
      <c r="AK449" s="55"/>
      <c r="AQ449" s="88">
        <f t="shared" si="1811"/>
        <v>8.4199999999999608</v>
      </c>
      <c r="AR449" s="89">
        <f t="shared" si="1812"/>
        <v>-22.171720357757444</v>
      </c>
      <c r="AS449" s="90">
        <f t="shared" si="1813"/>
        <v>-74.60589345461625</v>
      </c>
      <c r="AT449" s="119"/>
      <c r="AU449" s="119"/>
      <c r="AV449" s="120"/>
      <c r="AW449" s="71">
        <f t="shared" si="1814"/>
        <v>-1.1065297193329181E-2</v>
      </c>
    </row>
    <row r="450" spans="2:49" ht="18.600000000000001" customHeight="1" thickBot="1">
      <c r="B450" s="52"/>
      <c r="D450" s="273" t="s">
        <v>70</v>
      </c>
      <c r="E450" s="274"/>
      <c r="F450" s="275" t="s">
        <v>71</v>
      </c>
      <c r="G450" s="276"/>
      <c r="H450" s="263"/>
      <c r="I450" s="273" t="s">
        <v>72</v>
      </c>
      <c r="J450" s="274"/>
      <c r="K450" s="275" t="s">
        <v>73</v>
      </c>
      <c r="L450" s="276"/>
      <c r="M450" s="55"/>
      <c r="N450" s="269" t="s">
        <v>74</v>
      </c>
      <c r="O450" s="270"/>
      <c r="P450" s="271" t="s">
        <v>75</v>
      </c>
      <c r="Q450" s="272"/>
      <c r="R450" s="55"/>
      <c r="S450" s="273" t="s">
        <v>76</v>
      </c>
      <c r="T450" s="274"/>
      <c r="U450" s="275" t="s">
        <v>77</v>
      </c>
      <c r="V450" s="276"/>
      <c r="W450" s="10"/>
      <c r="X450" s="269" t="s">
        <v>78</v>
      </c>
      <c r="Y450" s="270"/>
      <c r="Z450" s="271" t="s">
        <v>79</v>
      </c>
      <c r="AA450" s="272"/>
      <c r="AB450" s="10"/>
      <c r="AC450" s="273" t="s">
        <v>80</v>
      </c>
      <c r="AD450" s="274"/>
      <c r="AE450" s="275" t="s">
        <v>81</v>
      </c>
      <c r="AF450" s="276"/>
      <c r="AG450" s="10"/>
      <c r="AH450" s="269" t="s">
        <v>82</v>
      </c>
      <c r="AI450" s="270"/>
      <c r="AJ450" s="271" t="s">
        <v>83</v>
      </c>
      <c r="AK450" s="272"/>
      <c r="AM450" s="57" t="s">
        <v>10</v>
      </c>
      <c r="AO450" s="109" t="s">
        <v>37</v>
      </c>
      <c r="AP450" s="18"/>
      <c r="AQ450" s="88">
        <f t="shared" si="1811"/>
        <v>8.4399999999999604</v>
      </c>
      <c r="AR450" s="89">
        <f t="shared" si="1812"/>
        <v>-22.190127787446791</v>
      </c>
      <c r="AS450" s="90">
        <f t="shared" si="1813"/>
        <v>-74.642548261149955</v>
      </c>
      <c r="AT450" s="26"/>
      <c r="AU450" s="119"/>
      <c r="AV450" s="120"/>
      <c r="AW450" s="71">
        <f t="shared" si="1814"/>
        <v>-1.0998167145101325E-2</v>
      </c>
    </row>
    <row r="451" spans="2:49" ht="18.600000000000001" customHeight="1" thickTop="1" thickBot="1">
      <c r="B451" s="81">
        <v>1.3</v>
      </c>
      <c r="D451" s="59">
        <v>1</v>
      </c>
      <c r="E451" s="60">
        <v>0</v>
      </c>
      <c r="F451" s="61">
        <v>0</v>
      </c>
      <c r="G451" s="62">
        <f t="shared" ref="G451" si="1959">$E$8*$B451</f>
        <v>0.88188100000000003</v>
      </c>
      <c r="I451" s="59">
        <v>1</v>
      </c>
      <c r="J451" s="63">
        <v>0</v>
      </c>
      <c r="K451" s="61">
        <v>0</v>
      </c>
      <c r="L451" s="62">
        <v>0</v>
      </c>
      <c r="N451" s="59">
        <f t="shared" ref="N451" si="1960">D451*I451+F451*I454-E451*J451-G451*J454</f>
        <v>-0.5670487157540367</v>
      </c>
      <c r="O451" s="63">
        <f t="shared" ref="O451" si="1961">(D451*J451+E451*I451+F451*J454+G451*I454)</f>
        <v>0</v>
      </c>
      <c r="P451" s="61">
        <f t="shared" ref="P451" si="1962">D451*K451+F451*K454-E451*L451-G451*L454</f>
        <v>0</v>
      </c>
      <c r="Q451" s="62">
        <f t="shared" ref="Q451" si="1963">(D451*L451+E451*K451+F451*L454+G451*K454)</f>
        <v>0.88188100000000003</v>
      </c>
      <c r="S451" s="59">
        <v>1</v>
      </c>
      <c r="T451" s="60">
        <v>0</v>
      </c>
      <c r="U451" s="61">
        <v>0</v>
      </c>
      <c r="V451" s="62">
        <f t="shared" ref="V451" si="1964">$T$8*$B451</f>
        <v>0.88188100000000003</v>
      </c>
      <c r="X451" s="59">
        <f t="shared" ref="X451" si="1965">N451*S451+P451*S454-O451*T451-Q451*T454</f>
        <v>-0.5670487157540367</v>
      </c>
      <c r="Y451" s="63">
        <f t="shared" ref="Y451" si="1966">(N451*T451+O451*S451+P451*T454+Q451*S454)</f>
        <v>0</v>
      </c>
      <c r="Z451" s="61">
        <f t="shared" ref="Z451" si="1967">N451*U451+P451*U454-O451*V451-Q451*V454</f>
        <v>0</v>
      </c>
      <c r="AA451" s="62">
        <f t="shared" ref="AA451" si="1968">(N451*V451+O451*U451+P451*V454+Q451*U454)</f>
        <v>0.38181151150211434</v>
      </c>
      <c r="AB451" s="10"/>
      <c r="AC451" s="64">
        <v>1</v>
      </c>
      <c r="AD451" s="65">
        <v>0</v>
      </c>
      <c r="AE451" s="23">
        <v>0</v>
      </c>
      <c r="AF451" s="66">
        <v>0</v>
      </c>
      <c r="AH451" s="59">
        <f t="shared" ref="AH451" si="1969">X451*AC451+Z451*AC454-Y451*AD451-AA451*AD454</f>
        <v>-0.5670487157540367</v>
      </c>
      <c r="AI451" s="63">
        <f t="shared" ref="AI451" si="1970">(X451*AD451+Y451*AC451+Z451*AD454+AA451*AC454)</f>
        <v>0.38181151150211434</v>
      </c>
      <c r="AJ451" s="61">
        <f t="shared" ref="AJ451" si="1971">X451*AE451+Z451*AE454-Y451*AF451-AA451*AF454</f>
        <v>0</v>
      </c>
      <c r="AK451" s="62">
        <f t="shared" ref="AK451" si="1972">(X451*AF451+Y451*AE451+Z451*AF454+AA451*AE454)</f>
        <v>0.38181151150211434</v>
      </c>
      <c r="AM451" s="67">
        <f t="shared" ref="AM451" si="1973">20*LOG(((1+$AD$8)/$AD$8)/((AH451+AH454)^2+(AI451+AI454)^2)^0.5)</f>
        <v>-1.7219271343624301</v>
      </c>
      <c r="AO451" s="110">
        <f t="shared" ref="AO451" si="1974">((AH451^2+AI451^2)^0.5)/((AH454^2+AI454^2)^0.5)</f>
        <v>0.36650376434465437</v>
      </c>
      <c r="AP451" s="18"/>
      <c r="AQ451" s="88">
        <f t="shared" si="1811"/>
        <v>8.45999999999996</v>
      </c>
      <c r="AR451" s="89">
        <f t="shared" si="1812"/>
        <v>-22.208502619804978</v>
      </c>
      <c r="AS451" s="90">
        <f t="shared" si="1813"/>
        <v>-74.679028307482767</v>
      </c>
      <c r="AT451" s="26"/>
      <c r="AU451" s="119"/>
      <c r="AV451" s="120"/>
      <c r="AW451" s="71">
        <f t="shared" si="1814"/>
        <v>-1.0931563091714457E-2</v>
      </c>
    </row>
    <row r="452" spans="2:49" ht="18.600000000000001" customHeight="1" thickBot="1">
      <c r="D452" s="69"/>
      <c r="G452" s="70"/>
      <c r="I452" s="69"/>
      <c r="L452" s="70"/>
      <c r="N452" s="69"/>
      <c r="Q452" s="70"/>
      <c r="S452" s="69"/>
      <c r="V452" s="70"/>
      <c r="X452" s="69"/>
      <c r="AA452" s="70"/>
      <c r="AC452" s="64"/>
      <c r="AD452" s="23"/>
      <c r="AE452" s="23"/>
      <c r="AF452" s="71"/>
      <c r="AH452" s="69"/>
      <c r="AK452" s="70"/>
      <c r="AO452" s="111"/>
      <c r="AP452" s="18"/>
      <c r="AQ452" s="88">
        <f t="shared" si="1811"/>
        <v>8.4799999999999596</v>
      </c>
      <c r="AR452" s="89">
        <f t="shared" si="1812"/>
        <v>-22.226844925302526</v>
      </c>
      <c r="AS452" s="90">
        <f t="shared" si="1813"/>
        <v>-74.715334846220088</v>
      </c>
      <c r="AT452" s="26"/>
      <c r="AU452" s="119"/>
      <c r="AV452" s="120"/>
      <c r="AW452" s="71">
        <f t="shared" si="1814"/>
        <v>-1.0865480098973484E-2</v>
      </c>
    </row>
    <row r="453" spans="2:49" ht="18.600000000000001" customHeight="1" thickBot="1">
      <c r="D453" s="265" t="s">
        <v>11</v>
      </c>
      <c r="E453" s="266"/>
      <c r="F453" s="267" t="s">
        <v>84</v>
      </c>
      <c r="G453" s="268"/>
      <c r="H453" s="263"/>
      <c r="I453" s="265" t="s">
        <v>85</v>
      </c>
      <c r="J453" s="266"/>
      <c r="K453" s="267" t="s">
        <v>86</v>
      </c>
      <c r="L453" s="268"/>
      <c r="N453" s="269" t="s">
        <v>12</v>
      </c>
      <c r="O453" s="270"/>
      <c r="P453" s="271" t="s">
        <v>13</v>
      </c>
      <c r="Q453" s="272"/>
      <c r="S453" s="265" t="s">
        <v>87</v>
      </c>
      <c r="T453" s="266"/>
      <c r="U453" s="267" t="s">
        <v>88</v>
      </c>
      <c r="V453" s="268"/>
      <c r="W453" s="10"/>
      <c r="X453" s="269" t="s">
        <v>89</v>
      </c>
      <c r="Y453" s="270"/>
      <c r="Z453" s="271" t="s">
        <v>90</v>
      </c>
      <c r="AA453" s="272"/>
      <c r="AB453" s="10"/>
      <c r="AC453" s="265" t="s">
        <v>14</v>
      </c>
      <c r="AD453" s="266"/>
      <c r="AE453" s="267" t="s">
        <v>15</v>
      </c>
      <c r="AF453" s="268"/>
      <c r="AG453" s="10"/>
      <c r="AH453" s="269" t="s">
        <v>91</v>
      </c>
      <c r="AI453" s="270"/>
      <c r="AJ453" s="271" t="s">
        <v>92</v>
      </c>
      <c r="AK453" s="272"/>
      <c r="AM453" s="76" t="s">
        <v>16</v>
      </c>
      <c r="AO453" s="112" t="s">
        <v>38</v>
      </c>
      <c r="AP453" s="18"/>
      <c r="AQ453" s="88">
        <f t="shared" si="1811"/>
        <v>8.4999999999999591</v>
      </c>
      <c r="AR453" s="89">
        <f t="shared" si="1812"/>
        <v>-22.24515477477301</v>
      </c>
      <c r="AS453" s="90">
        <f t="shared" si="1813"/>
        <v>-74.751469117954883</v>
      </c>
      <c r="AT453" s="26"/>
      <c r="AU453" s="119"/>
      <c r="AV453" s="120"/>
      <c r="AW453" s="71">
        <f t="shared" si="1814"/>
        <v>-1.0799913284784196E-2</v>
      </c>
    </row>
    <row r="454" spans="2:49" ht="18.600000000000001" customHeight="1" thickTop="1" thickBot="1">
      <c r="D454" s="59">
        <v>0</v>
      </c>
      <c r="E454" s="63">
        <v>0</v>
      </c>
      <c r="F454" s="61">
        <v>1</v>
      </c>
      <c r="G454" s="62">
        <v>0</v>
      </c>
      <c r="I454" s="59">
        <v>0</v>
      </c>
      <c r="J454" s="63">
        <f t="shared" ref="J454" si="1975">IF(0=(1-$J$8*$K$8*$B451^2),10^14,$B451*$K$8/(1-$J$8*$K$8*$B451^2))</f>
        <v>1.776938969944966</v>
      </c>
      <c r="K454" s="61">
        <v>1</v>
      </c>
      <c r="L454" s="62">
        <v>0</v>
      </c>
      <c r="N454" s="59">
        <f t="shared" ref="N454" si="1976">D454*I451+F454*I454-E454*J451-G454*J454</f>
        <v>0</v>
      </c>
      <c r="O454" s="63">
        <f t="shared" ref="O454" si="1977">(D454*J451+E454*I451+F454*J454+G454*I454)</f>
        <v>1.776938969944966</v>
      </c>
      <c r="P454" s="61">
        <f t="shared" ref="P454" si="1978">D454*K451+F454*K454-E454*L451-G454*L454</f>
        <v>1</v>
      </c>
      <c r="Q454" s="62">
        <f t="shared" ref="Q454" si="1979">(D454*L451+E454*K451+F454*L454+G454*K454)</f>
        <v>0</v>
      </c>
      <c r="S454" s="59">
        <v>0</v>
      </c>
      <c r="T454" s="63">
        <v>0</v>
      </c>
      <c r="U454" s="61">
        <v>1</v>
      </c>
      <c r="V454" s="62">
        <v>0</v>
      </c>
      <c r="X454" s="59">
        <f t="shared" ref="X454" si="1980">N454*S451+P454*S454-O454*T451-Q454*T454</f>
        <v>0</v>
      </c>
      <c r="Y454" s="63">
        <f t="shared" ref="Y454" si="1981">(N454*T451+O454*S451+P454*T454+Q454*S454)</f>
        <v>1.776938969944966</v>
      </c>
      <c r="Z454" s="61">
        <f t="shared" ref="Z454" si="1982">N454*U451+P454*U454-O454*V451-Q454*V454</f>
        <v>-0.5670487157540367</v>
      </c>
      <c r="AA454" s="62">
        <f t="shared" ref="AA454" si="1983">(N454*V451+O454*U451+P454*V454+Q454*U454)</f>
        <v>0</v>
      </c>
      <c r="AB454" s="10"/>
      <c r="AC454" s="46">
        <f t="shared" ref="AC454" si="1984">1/$AD$8</f>
        <v>1</v>
      </c>
      <c r="AD454" s="77">
        <v>0</v>
      </c>
      <c r="AE454" s="78">
        <v>1</v>
      </c>
      <c r="AF454" s="79">
        <v>0</v>
      </c>
      <c r="AH454" s="59">
        <f t="shared" ref="AH454" si="1985">X454*AC451+Z454*AC454-Y454*AD451-AA454*AD454</f>
        <v>-0.5670487157540367</v>
      </c>
      <c r="AI454" s="63">
        <f t="shared" ref="AI454" si="1986">(X454*AD451+Y454*AC451+Z454*AD454+AA454*AC454)</f>
        <v>1.776938969944966</v>
      </c>
      <c r="AJ454" s="61">
        <f t="shared" ref="AJ454" si="1987">X454*AE451+Z454*AE454-Y454*AF451-AA454*AF454</f>
        <v>-0.5670487157540367</v>
      </c>
      <c r="AK454" s="62">
        <f t="shared" ref="AK454" si="1988">(X454*AF451+Y454*AE451+Z454*AF454+AA454*AE454)</f>
        <v>0</v>
      </c>
      <c r="AM454" s="80">
        <f t="shared" ref="AM454" si="1989">(180/PI())*ATAN(-1*(AI451+AI454)/(AH451+AH454))</f>
        <v>62.284853295907212</v>
      </c>
      <c r="AO454" s="113">
        <f t="shared" ref="AO454" si="1990">20*LOG(((1-(10^(AM451/20)^2)*(1-((1-AO451)/(1+AO451))^2))^0.5))</f>
        <v>-3.2615884714112631</v>
      </c>
      <c r="AP454" s="18"/>
      <c r="AQ454" s="88">
        <f t="shared" si="1811"/>
        <v>8.5199999999999605</v>
      </c>
      <c r="AR454" s="89">
        <f t="shared" si="1812"/>
        <v>-22.263432239398334</v>
      </c>
      <c r="AS454" s="90">
        <f t="shared" si="1813"/>
        <v>-74.787432351412377</v>
      </c>
      <c r="AT454" s="26"/>
      <c r="AU454" s="119"/>
      <c r="AV454" s="120"/>
      <c r="AW454" s="71">
        <f t="shared" si="1814"/>
        <v>-1.0734857818576785E-2</v>
      </c>
    </row>
    <row r="455" spans="2:49" ht="18.600000000000001" customHeight="1">
      <c r="AQ455" s="88">
        <f t="shared" si="1811"/>
        <v>8.5399999999999601</v>
      </c>
      <c r="AR455" s="89">
        <f t="shared" si="1812"/>
        <v>-22.281677390694373</v>
      </c>
      <c r="AS455" s="90">
        <f t="shared" si="1813"/>
        <v>-74.823225763592646</v>
      </c>
      <c r="AT455" s="119"/>
      <c r="AU455" s="119"/>
      <c r="AV455" s="120"/>
      <c r="AW455" s="71">
        <f t="shared" si="1814"/>
        <v>-1.0670308920738145E-2</v>
      </c>
    </row>
    <row r="456" spans="2:49" ht="18.600000000000001" customHeight="1" thickBot="1">
      <c r="D456" s="10" t="s">
        <v>63</v>
      </c>
      <c r="E456" s="10"/>
      <c r="F456" s="10"/>
      <c r="G456" s="10"/>
      <c r="H456" s="10"/>
      <c r="I456" s="10" t="s">
        <v>64</v>
      </c>
      <c r="J456" s="10"/>
      <c r="K456" s="10"/>
      <c r="L456" s="10"/>
      <c r="M456" s="55"/>
      <c r="N456" s="55"/>
      <c r="O456" s="54" t="s">
        <v>65</v>
      </c>
      <c r="P456" s="55"/>
      <c r="Q456" s="55"/>
      <c r="R456" s="55"/>
      <c r="S456" s="10"/>
      <c r="T456" s="10" t="s">
        <v>66</v>
      </c>
      <c r="U456" s="55"/>
      <c r="V456" s="55"/>
      <c r="W456" s="55"/>
      <c r="X456" s="55"/>
      <c r="Y456" s="54" t="s">
        <v>67</v>
      </c>
      <c r="Z456" s="55"/>
      <c r="AA456" s="55"/>
      <c r="AB456" s="55"/>
      <c r="AC456" s="54" t="s">
        <v>68</v>
      </c>
      <c r="AD456" s="10"/>
      <c r="AE456" s="10"/>
      <c r="AF456" s="10"/>
      <c r="AG456" s="10"/>
      <c r="AH456" s="55"/>
      <c r="AI456" s="54" t="s">
        <v>69</v>
      </c>
      <c r="AJ456" s="55"/>
      <c r="AK456" s="55"/>
      <c r="AQ456" s="88">
        <f t="shared" si="1811"/>
        <v>8.5599999999999596</v>
      </c>
      <c r="AR456" s="89">
        <f t="shared" si="1812"/>
        <v>-22.299890300497026</v>
      </c>
      <c r="AS456" s="90">
        <f t="shared" si="1813"/>
        <v>-74.858850559911133</v>
      </c>
      <c r="AT456" s="119"/>
      <c r="AU456" s="119"/>
      <c r="AV456" s="120"/>
      <c r="AW456" s="71">
        <f t="shared" si="1814"/>
        <v>-1.0606261862043337E-2</v>
      </c>
    </row>
    <row r="457" spans="2:49" ht="18.600000000000001" customHeight="1" thickBot="1">
      <c r="B457" s="52"/>
      <c r="D457" s="273" t="s">
        <v>70</v>
      </c>
      <c r="E457" s="274"/>
      <c r="F457" s="275" t="s">
        <v>71</v>
      </c>
      <c r="G457" s="276"/>
      <c r="H457" s="263"/>
      <c r="I457" s="273" t="s">
        <v>72</v>
      </c>
      <c r="J457" s="274"/>
      <c r="K457" s="275" t="s">
        <v>73</v>
      </c>
      <c r="L457" s="276"/>
      <c r="M457" s="55"/>
      <c r="N457" s="269" t="s">
        <v>74</v>
      </c>
      <c r="O457" s="270"/>
      <c r="P457" s="271" t="s">
        <v>75</v>
      </c>
      <c r="Q457" s="272"/>
      <c r="R457" s="55"/>
      <c r="S457" s="273" t="s">
        <v>76</v>
      </c>
      <c r="T457" s="274"/>
      <c r="U457" s="275" t="s">
        <v>77</v>
      </c>
      <c r="V457" s="276"/>
      <c r="W457" s="10"/>
      <c r="X457" s="269" t="s">
        <v>78</v>
      </c>
      <c r="Y457" s="270"/>
      <c r="Z457" s="271" t="s">
        <v>79</v>
      </c>
      <c r="AA457" s="272"/>
      <c r="AB457" s="10"/>
      <c r="AC457" s="273" t="s">
        <v>80</v>
      </c>
      <c r="AD457" s="274"/>
      <c r="AE457" s="275" t="s">
        <v>81</v>
      </c>
      <c r="AF457" s="276"/>
      <c r="AG457" s="10"/>
      <c r="AH457" s="269" t="s">
        <v>82</v>
      </c>
      <c r="AI457" s="270"/>
      <c r="AJ457" s="271" t="s">
        <v>83</v>
      </c>
      <c r="AK457" s="272"/>
      <c r="AM457" s="57" t="s">
        <v>10</v>
      </c>
      <c r="AO457" s="109" t="s">
        <v>37</v>
      </c>
      <c r="AP457" s="18"/>
      <c r="AQ457" s="88">
        <f t="shared" si="1811"/>
        <v>8.5799999999999592</v>
      </c>
      <c r="AR457" s="89">
        <f t="shared" si="1812"/>
        <v>-22.318071040948499</v>
      </c>
      <c r="AS457" s="90">
        <f t="shared" si="1813"/>
        <v>-74.894307934337149</v>
      </c>
      <c r="AT457" s="26"/>
      <c r="AU457" s="119"/>
      <c r="AV457" s="120"/>
      <c r="AW457" s="71">
        <f t="shared" si="1814"/>
        <v>-1.0542711963104478E-2</v>
      </c>
    </row>
    <row r="458" spans="2:49" ht="18.600000000000001" customHeight="1" thickTop="1" thickBot="1">
      <c r="B458" s="81">
        <f>AT94</f>
        <v>1.3069999999999999</v>
      </c>
      <c r="D458" s="59">
        <v>1</v>
      </c>
      <c r="E458" s="60">
        <v>0</v>
      </c>
      <c r="F458" s="61">
        <v>0</v>
      </c>
      <c r="G458" s="62">
        <f t="shared" ref="G458" si="1991">$E$8*$B458</f>
        <v>0.88662958999999997</v>
      </c>
      <c r="I458" s="59">
        <v>1</v>
      </c>
      <c r="J458" s="63">
        <v>0</v>
      </c>
      <c r="K458" s="61">
        <v>0</v>
      </c>
      <c r="L458" s="62">
        <v>0</v>
      </c>
      <c r="N458" s="59">
        <f t="shared" ref="N458" si="1992">D458*I458+F458*I461-E458*J458-G458*J461</f>
        <v>-0.59587615419646855</v>
      </c>
      <c r="O458" s="63">
        <f t="shared" ref="O458" si="1993">(D458*J458+E458*I458+F458*J461+G458*I461)</f>
        <v>0</v>
      </c>
      <c r="P458" s="61">
        <f t="shared" ref="P458" si="1994">D458*K458+F458*K461-E458*L458-G458*L461</f>
        <v>0</v>
      </c>
      <c r="Q458" s="62">
        <f t="shared" ref="Q458" si="1995">(D458*L458+E458*K458+F458*L461+G458*K461)</f>
        <v>0.88662958999999997</v>
      </c>
      <c r="S458" s="59">
        <v>1</v>
      </c>
      <c r="T458" s="60">
        <v>0</v>
      </c>
      <c r="U458" s="61">
        <v>0</v>
      </c>
      <c r="V458" s="62">
        <f t="shared" ref="V458" si="1996">$T$8*$B458</f>
        <v>0.88662958999999997</v>
      </c>
      <c r="X458" s="59">
        <f t="shared" ref="X458" si="1997">N458*S458+P458*S461-O458*T458-Q458*T461</f>
        <v>-0.59587615419646855</v>
      </c>
      <c r="Y458" s="63">
        <f t="shared" ref="Y458" si="1998">(N458*T458+O458*S458+P458*T461+Q458*S461)</f>
        <v>0</v>
      </c>
      <c r="Z458" s="61">
        <f t="shared" ref="Z458" si="1999">N458*U458+P458*U461-O458*V458-Q458*V461</f>
        <v>0</v>
      </c>
      <c r="AA458" s="62">
        <f t="shared" ref="AA458" si="2000">(N458*V458+O458*U458+P458*V461+Q458*U461)</f>
        <v>0.35830815971400831</v>
      </c>
      <c r="AB458" s="10"/>
      <c r="AC458" s="64">
        <v>1</v>
      </c>
      <c r="AD458" s="65">
        <v>0</v>
      </c>
      <c r="AE458" s="23">
        <v>0</v>
      </c>
      <c r="AF458" s="66">
        <v>0</v>
      </c>
      <c r="AH458" s="59">
        <f t="shared" ref="AH458" si="2001">X458*AC458+Z458*AC461-Y458*AD458-AA458*AD461</f>
        <v>-0.59587615419646855</v>
      </c>
      <c r="AI458" s="63">
        <f t="shared" ref="AI458" si="2002">(X458*AD458+Y458*AC458+Z458*AD461+AA458*AC461)</f>
        <v>0.35830815971400831</v>
      </c>
      <c r="AJ458" s="61">
        <f t="shared" ref="AJ458" si="2003">X458*AE458+Z458*AE461-Y458*AF458-AA458*AF461</f>
        <v>0</v>
      </c>
      <c r="AK458" s="62">
        <f t="shared" ref="AK458" si="2004">(X458*AF458+Y458*AE458+Z458*AF461+AA458*AE461)</f>
        <v>0.35830815971400831</v>
      </c>
      <c r="AM458" s="67">
        <f t="shared" ref="AM458" si="2005">20*LOG(((1+$AD$8)/$AD$8)/((AH458+AH461)^2+(AI458+AI461)^2)^0.5)</f>
        <v>-1.8172140027568462</v>
      </c>
      <c r="AO458" s="110">
        <f t="shared" ref="AO458" si="2006">((AH458^2+AI458^2)^0.5)/((AH461^2+AI461^2)^0.5)</f>
        <v>0.36672254928976428</v>
      </c>
      <c r="AP458" s="18"/>
      <c r="AQ458" s="88">
        <f t="shared" si="1811"/>
        <v>8.5999999999999606</v>
      </c>
      <c r="AR458" s="89">
        <f t="shared" si="1812"/>
        <v>-22.336219684484007</v>
      </c>
      <c r="AS458" s="90">
        <f t="shared" si="1813"/>
        <v>-74.92959906953034</v>
      </c>
      <c r="AT458" s="26"/>
      <c r="AU458" s="119"/>
      <c r="AV458" s="120"/>
      <c r="AW458" s="71">
        <f t="shared" si="1814"/>
        <v>-1.0479654593809147E-2</v>
      </c>
    </row>
    <row r="459" spans="2:49" ht="18.600000000000001" customHeight="1" thickBot="1">
      <c r="D459" s="69"/>
      <c r="G459" s="70"/>
      <c r="I459" s="69"/>
      <c r="L459" s="70"/>
      <c r="N459" s="69"/>
      <c r="Q459" s="70"/>
      <c r="S459" s="69"/>
      <c r="V459" s="70"/>
      <c r="X459" s="69"/>
      <c r="AA459" s="70"/>
      <c r="AC459" s="64"/>
      <c r="AD459" s="23"/>
      <c r="AE459" s="23"/>
      <c r="AF459" s="71"/>
      <c r="AH459" s="69"/>
      <c r="AK459" s="70"/>
      <c r="AO459" s="111"/>
      <c r="AP459" s="18"/>
      <c r="AQ459" s="88">
        <f t="shared" si="1811"/>
        <v>8.6199999999999601</v>
      </c>
      <c r="AR459" s="89">
        <f t="shared" si="1812"/>
        <v>-22.354336303818751</v>
      </c>
      <c r="AS459" s="90">
        <f t="shared" si="1813"/>
        <v>-74.964725136975176</v>
      </c>
      <c r="AT459" s="26"/>
      <c r="AU459" s="119"/>
      <c r="AV459" s="120"/>
      <c r="AW459" s="71">
        <f t="shared" si="1814"/>
        <v>-1.0417085172779136E-2</v>
      </c>
    </row>
    <row r="460" spans="2:49" ht="18.600000000000001" customHeight="1" thickBot="1">
      <c r="D460" s="265" t="s">
        <v>11</v>
      </c>
      <c r="E460" s="266"/>
      <c r="F460" s="267" t="s">
        <v>84</v>
      </c>
      <c r="G460" s="268"/>
      <c r="H460" s="263"/>
      <c r="I460" s="265" t="s">
        <v>85</v>
      </c>
      <c r="J460" s="266"/>
      <c r="K460" s="267" t="s">
        <v>86</v>
      </c>
      <c r="L460" s="268"/>
      <c r="N460" s="269" t="s">
        <v>12</v>
      </c>
      <c r="O460" s="270"/>
      <c r="P460" s="271" t="s">
        <v>13</v>
      </c>
      <c r="Q460" s="272"/>
      <c r="S460" s="265" t="s">
        <v>87</v>
      </c>
      <c r="T460" s="266"/>
      <c r="U460" s="267" t="s">
        <v>88</v>
      </c>
      <c r="V460" s="268"/>
      <c r="W460" s="10"/>
      <c r="X460" s="269" t="s">
        <v>89</v>
      </c>
      <c r="Y460" s="270"/>
      <c r="Z460" s="271" t="s">
        <v>90</v>
      </c>
      <c r="AA460" s="272"/>
      <c r="AB460" s="10"/>
      <c r="AC460" s="265" t="s">
        <v>14</v>
      </c>
      <c r="AD460" s="266"/>
      <c r="AE460" s="267" t="s">
        <v>15</v>
      </c>
      <c r="AF460" s="268"/>
      <c r="AG460" s="10"/>
      <c r="AH460" s="269" t="s">
        <v>91</v>
      </c>
      <c r="AI460" s="270"/>
      <c r="AJ460" s="271" t="s">
        <v>92</v>
      </c>
      <c r="AK460" s="272"/>
      <c r="AM460" s="76" t="s">
        <v>16</v>
      </c>
      <c r="AO460" s="112" t="s">
        <v>38</v>
      </c>
      <c r="AP460" s="18"/>
      <c r="AQ460" s="88">
        <f t="shared" si="1811"/>
        <v>8.6399999999999597</v>
      </c>
      <c r="AR460" s="89">
        <f t="shared" si="1812"/>
        <v>-22.372420971935213</v>
      </c>
      <c r="AS460" s="90">
        <f t="shared" si="1813"/>
        <v>-74.999687297113653</v>
      </c>
      <c r="AT460" s="26"/>
      <c r="AU460" s="119"/>
      <c r="AV460" s="120"/>
      <c r="AW460" s="71">
        <f t="shared" si="1814"/>
        <v>-1.0354999166829295E-2</v>
      </c>
    </row>
    <row r="461" spans="2:49" ht="18.600000000000001" customHeight="1" thickTop="1" thickBot="1">
      <c r="D461" s="59">
        <v>0</v>
      </c>
      <c r="E461" s="63">
        <v>0</v>
      </c>
      <c r="F461" s="61">
        <v>1</v>
      </c>
      <c r="G461" s="62">
        <v>0</v>
      </c>
      <c r="I461" s="59">
        <v>0</v>
      </c>
      <c r="J461" s="63">
        <f t="shared" ref="J461" si="2007">IF(0=(1-$J$8*$K$8*$B458^2),10^14,$B458*$K$8/(1-$J$8*$K$8*$B458^2))</f>
        <v>1.7999355900094296</v>
      </c>
      <c r="K461" s="61">
        <v>1</v>
      </c>
      <c r="L461" s="62">
        <v>0</v>
      </c>
      <c r="N461" s="59">
        <f t="shared" ref="N461" si="2008">D461*I458+F461*I461-E461*J458-G461*J461</f>
        <v>0</v>
      </c>
      <c r="O461" s="63">
        <f t="shared" ref="O461" si="2009">(D461*J458+E461*I458+F461*J461+G461*I461)</f>
        <v>1.7999355900094296</v>
      </c>
      <c r="P461" s="61">
        <f t="shared" ref="P461" si="2010">D461*K458+F461*K461-E461*L458-G461*L461</f>
        <v>1</v>
      </c>
      <c r="Q461" s="62">
        <f t="shared" ref="Q461" si="2011">(D461*L458+E461*K458+F461*L461+G461*K461)</f>
        <v>0</v>
      </c>
      <c r="S461" s="59">
        <v>0</v>
      </c>
      <c r="T461" s="63">
        <v>0</v>
      </c>
      <c r="U461" s="61">
        <v>1</v>
      </c>
      <c r="V461" s="62">
        <v>0</v>
      </c>
      <c r="X461" s="59">
        <f t="shared" ref="X461" si="2012">N461*S458+P461*S461-O461*T458-Q461*T461</f>
        <v>0</v>
      </c>
      <c r="Y461" s="63">
        <f t="shared" ref="Y461" si="2013">(N461*T458+O461*S458+P461*T461+Q461*S461)</f>
        <v>1.7999355900094296</v>
      </c>
      <c r="Z461" s="61">
        <f t="shared" ref="Z461" si="2014">N461*U458+P461*U461-O461*V458-Q461*V461</f>
        <v>-0.59587615419646855</v>
      </c>
      <c r="AA461" s="62">
        <f t="shared" ref="AA461" si="2015">(N461*V458+O461*U458+P461*V461+Q461*U461)</f>
        <v>0</v>
      </c>
      <c r="AB461" s="10"/>
      <c r="AC461" s="46">
        <f t="shared" ref="AC461" si="2016">1/$AD$8</f>
        <v>1</v>
      </c>
      <c r="AD461" s="77">
        <v>0</v>
      </c>
      <c r="AE461" s="78">
        <v>1</v>
      </c>
      <c r="AF461" s="79">
        <v>0</v>
      </c>
      <c r="AH461" s="59">
        <f t="shared" ref="AH461" si="2017">X461*AC458+Z461*AC461-Y461*AD458-AA461*AD461</f>
        <v>-0.59587615419646855</v>
      </c>
      <c r="AI461" s="63">
        <f t="shared" ref="AI461" si="2018">(X461*AD458+Y461*AC458+Z461*AD461+AA461*AC461)</f>
        <v>1.7999355900094296</v>
      </c>
      <c r="AJ461" s="61">
        <f t="shared" ref="AJ461" si="2019">X461*AE458+Z461*AE461-Y461*AF458-AA461*AF461</f>
        <v>-0.59587615419646855</v>
      </c>
      <c r="AK461" s="62">
        <f t="shared" ref="AK461" si="2020">(X461*AF458+Y461*AE458+Z461*AF461+AA461*AE461)</f>
        <v>0</v>
      </c>
      <c r="AM461" s="80">
        <f t="shared" ref="AM461" si="2021">(180/PI())*ATAN(-1*(AI458+AI461)/(AH458+AH461))</f>
        <v>61.093128278118243</v>
      </c>
      <c r="AO461" s="113">
        <f t="shared" ref="AO461" si="2022">20*LOG(((1-(10^(AM458/20)^2)*(1-((1-AO458)/(1+AO458))^2))^0.5))</f>
        <v>-3.1586556787390374</v>
      </c>
      <c r="AP461" s="18"/>
      <c r="AQ461" s="88">
        <f t="shared" si="1811"/>
        <v>8.6599999999999593</v>
      </c>
      <c r="AR461" s="89">
        <f t="shared" si="1812"/>
        <v>-22.390473762070755</v>
      </c>
      <c r="AS461" s="90">
        <f t="shared" si="1813"/>
        <v>-75.034486699475849</v>
      </c>
      <c r="AT461" s="26"/>
      <c r="AU461" s="119"/>
      <c r="AV461" s="120"/>
      <c r="AW461" s="71">
        <f t="shared" si="1814"/>
        <v>-1.0293392090427431E-2</v>
      </c>
    </row>
    <row r="462" spans="2:49" ht="18.600000000000001" customHeight="1">
      <c r="AQ462" s="88">
        <f t="shared" si="1811"/>
        <v>8.6799999999999606</v>
      </c>
      <c r="AR462" s="89">
        <f t="shared" si="1812"/>
        <v>-22.408494747705532</v>
      </c>
      <c r="AS462" s="90">
        <f t="shared" si="1813"/>
        <v>-75.06912448280886</v>
      </c>
      <c r="AT462" s="119"/>
      <c r="AU462" s="119"/>
      <c r="AV462" s="120"/>
      <c r="AW462" s="71">
        <f t="shared" si="1814"/>
        <v>-1.0232259505165875E-2</v>
      </c>
    </row>
    <row r="463" spans="2:49" ht="18.600000000000001" customHeight="1" thickBot="1">
      <c r="D463" s="10" t="s">
        <v>63</v>
      </c>
      <c r="E463" s="10"/>
      <c r="F463" s="10"/>
      <c r="G463" s="10"/>
      <c r="H463" s="10"/>
      <c r="I463" s="10" t="s">
        <v>64</v>
      </c>
      <c r="J463" s="10"/>
      <c r="K463" s="10"/>
      <c r="L463" s="10"/>
      <c r="M463" s="55"/>
      <c r="N463" s="55"/>
      <c r="O463" s="54" t="s">
        <v>65</v>
      </c>
      <c r="P463" s="55"/>
      <c r="Q463" s="55"/>
      <c r="R463" s="55"/>
      <c r="S463" s="10"/>
      <c r="T463" s="10" t="s">
        <v>66</v>
      </c>
      <c r="U463" s="55"/>
      <c r="V463" s="55"/>
      <c r="W463" s="55"/>
      <c r="X463" s="55"/>
      <c r="Y463" s="54" t="s">
        <v>67</v>
      </c>
      <c r="Z463" s="55"/>
      <c r="AA463" s="55"/>
      <c r="AB463" s="55"/>
      <c r="AC463" s="54" t="s">
        <v>68</v>
      </c>
      <c r="AD463" s="10"/>
      <c r="AE463" s="10"/>
      <c r="AF463" s="10"/>
      <c r="AG463" s="10"/>
      <c r="AH463" s="55"/>
      <c r="AI463" s="54" t="s">
        <v>69</v>
      </c>
      <c r="AJ463" s="55"/>
      <c r="AK463" s="55"/>
      <c r="AQ463" s="88">
        <f t="shared" si="1811"/>
        <v>8.6999999999999602</v>
      </c>
      <c r="AR463" s="89">
        <f t="shared" si="1812"/>
        <v>-22.426484002550694</v>
      </c>
      <c r="AS463" s="90">
        <f t="shared" si="1813"/>
        <v>-75.103601775203686</v>
      </c>
      <c r="AT463" s="119"/>
      <c r="AU463" s="119"/>
      <c r="AV463" s="120"/>
      <c r="AW463" s="71">
        <f t="shared" si="1814"/>
        <v>-1.0171597019238934E-2</v>
      </c>
    </row>
    <row r="464" spans="2:49" ht="18.600000000000001" customHeight="1" thickBot="1">
      <c r="B464" s="52"/>
      <c r="D464" s="273" t="s">
        <v>70</v>
      </c>
      <c r="E464" s="274"/>
      <c r="F464" s="275" t="s">
        <v>71</v>
      </c>
      <c r="G464" s="276"/>
      <c r="H464" s="263"/>
      <c r="I464" s="273" t="s">
        <v>72</v>
      </c>
      <c r="J464" s="274"/>
      <c r="K464" s="275" t="s">
        <v>73</v>
      </c>
      <c r="L464" s="276"/>
      <c r="M464" s="55"/>
      <c r="N464" s="269" t="s">
        <v>74</v>
      </c>
      <c r="O464" s="270"/>
      <c r="P464" s="271" t="s">
        <v>75</v>
      </c>
      <c r="Q464" s="272"/>
      <c r="R464" s="55"/>
      <c r="S464" s="273" t="s">
        <v>76</v>
      </c>
      <c r="T464" s="274"/>
      <c r="U464" s="275" t="s">
        <v>77</v>
      </c>
      <c r="V464" s="276"/>
      <c r="W464" s="10"/>
      <c r="X464" s="269" t="s">
        <v>78</v>
      </c>
      <c r="Y464" s="270"/>
      <c r="Z464" s="271" t="s">
        <v>79</v>
      </c>
      <c r="AA464" s="272"/>
      <c r="AB464" s="10"/>
      <c r="AC464" s="273" t="s">
        <v>80</v>
      </c>
      <c r="AD464" s="274"/>
      <c r="AE464" s="275" t="s">
        <v>81</v>
      </c>
      <c r="AF464" s="276"/>
      <c r="AG464" s="10"/>
      <c r="AH464" s="269" t="s">
        <v>82</v>
      </c>
      <c r="AI464" s="270"/>
      <c r="AJ464" s="271" t="s">
        <v>83</v>
      </c>
      <c r="AK464" s="272"/>
      <c r="AM464" s="57" t="s">
        <v>10</v>
      </c>
      <c r="AO464" s="109" t="s">
        <v>37</v>
      </c>
      <c r="AP464" s="18"/>
      <c r="AQ464" s="88">
        <f t="shared" si="1811"/>
        <v>8.7199999999999598</v>
      </c>
      <c r="AR464" s="89">
        <f t="shared" si="1812"/>
        <v>-22.444441600536837</v>
      </c>
      <c r="AS464" s="90">
        <f t="shared" si="1813"/>
        <v>-75.137919694220528</v>
      </c>
      <c r="AT464" s="26"/>
      <c r="AU464" s="119"/>
      <c r="AV464" s="120"/>
      <c r="AW464" s="71">
        <f t="shared" si="1814"/>
        <v>-1.0111400286918483E-2</v>
      </c>
    </row>
    <row r="465" spans="2:49" ht="18.600000000000001" customHeight="1" thickTop="1" thickBot="1">
      <c r="B465" s="81">
        <v>1.34</v>
      </c>
      <c r="D465" s="59">
        <v>1</v>
      </c>
      <c r="E465" s="60">
        <v>0</v>
      </c>
      <c r="F465" s="61">
        <v>0</v>
      </c>
      <c r="G465" s="62">
        <f t="shared" ref="G465" si="2023">$E$8*$B465</f>
        <v>0.90901580000000004</v>
      </c>
      <c r="I465" s="59">
        <v>1</v>
      </c>
      <c r="J465" s="63">
        <v>0</v>
      </c>
      <c r="K465" s="61">
        <v>0</v>
      </c>
      <c r="L465" s="62">
        <v>0</v>
      </c>
      <c r="N465" s="59">
        <f t="shared" ref="N465" si="2024">D465*I465+F465*I468-E465*J465-G465*J468</f>
        <v>-0.74008790947710956</v>
      </c>
      <c r="O465" s="63">
        <f t="shared" ref="O465" si="2025">(D465*J465+E465*I465+F465*J468+G465*I468)</f>
        <v>0</v>
      </c>
      <c r="P465" s="61">
        <f t="shared" ref="P465" si="2026">D465*K465+F465*K468-E465*L465-G465*L468</f>
        <v>0</v>
      </c>
      <c r="Q465" s="62">
        <f t="shared" ref="Q465" si="2027">(D465*L465+E465*K465+F465*L468+G465*K468)</f>
        <v>0.90901580000000004</v>
      </c>
      <c r="S465" s="59">
        <v>1</v>
      </c>
      <c r="T465" s="60">
        <v>0</v>
      </c>
      <c r="U465" s="61">
        <v>0</v>
      </c>
      <c r="V465" s="62">
        <f t="shared" ref="V465" si="2028">$T$8*$B465</f>
        <v>0.90901580000000004</v>
      </c>
      <c r="X465" s="59">
        <f t="shared" ref="X465" si="2029">N465*S465+P465*S468-O465*T465-Q465*T468</f>
        <v>-0.74008790947710956</v>
      </c>
      <c r="Y465" s="63">
        <f t="shared" ref="Y465" si="2030">(N465*T465+O465*S465+P465*T468+Q465*S468)</f>
        <v>0</v>
      </c>
      <c r="Z465" s="61">
        <f t="shared" ref="Z465" si="2031">N465*U465+P465*U468-O465*V465-Q465*V468</f>
        <v>0</v>
      </c>
      <c r="AA465" s="62">
        <f t="shared" ref="AA465" si="2032">(N465*V465+O465*U465+P465*V468+Q465*U468)</f>
        <v>0.23626419689633771</v>
      </c>
      <c r="AB465" s="10"/>
      <c r="AC465" s="64">
        <v>1</v>
      </c>
      <c r="AD465" s="65">
        <v>0</v>
      </c>
      <c r="AE465" s="23">
        <v>0</v>
      </c>
      <c r="AF465" s="66">
        <v>0</v>
      </c>
      <c r="AH465" s="59">
        <f t="shared" ref="AH465" si="2033">X465*AC465+Z465*AC468-Y465*AD465-AA465*AD468</f>
        <v>-0.74008790947710956</v>
      </c>
      <c r="AI465" s="63">
        <f t="shared" ref="AI465" si="2034">(X465*AD465+Y465*AC465+Z465*AD468+AA465*AC468)</f>
        <v>0.23626419689633771</v>
      </c>
      <c r="AJ465" s="61">
        <f t="shared" ref="AJ465" si="2035">X465*AE465+Z465*AE468-Y465*AF465-AA465*AF468</f>
        <v>0</v>
      </c>
      <c r="AK465" s="62">
        <f t="shared" ref="AK465" si="2036">(X465*AF465+Y465*AE465+Z465*AF468+AA465*AE468)</f>
        <v>0.23626419689633771</v>
      </c>
      <c r="AM465" s="67">
        <f t="shared" ref="AM465" si="2037">20*LOG(((1+$AD$8)/$AD$8)/((AH465+AH468)^2+(AI465+AI468)^2)^0.5)</f>
        <v>-2.3144745796121917</v>
      </c>
      <c r="AO465" s="110">
        <f t="shared" ref="AO465" si="2038">((AH465^2+AI465^2)^0.5)/((AH468^2+AI468^2)^0.5)</f>
        <v>0.37853628671870954</v>
      </c>
      <c r="AP465" s="18"/>
      <c r="AQ465" s="88">
        <f t="shared" si="1811"/>
        <v>8.7399999999999594</v>
      </c>
      <c r="AR465" s="89">
        <f t="shared" si="1812"/>
        <v>-22.462367615802769</v>
      </c>
      <c r="AS465" s="90">
        <f t="shared" si="1813"/>
        <v>-75.172079347012129</v>
      </c>
      <c r="AT465" s="26"/>
      <c r="AU465" s="119"/>
      <c r="AV465" s="120"/>
      <c r="AW465" s="71">
        <f t="shared" si="1814"/>
        <v>-1.005166500804607E-2</v>
      </c>
    </row>
    <row r="466" spans="2:49" ht="18.600000000000001" customHeight="1" thickBot="1">
      <c r="D466" s="69"/>
      <c r="G466" s="70"/>
      <c r="I466" s="69"/>
      <c r="L466" s="70"/>
      <c r="N466" s="69"/>
      <c r="Q466" s="70"/>
      <c r="S466" s="69"/>
      <c r="V466" s="70"/>
      <c r="X466" s="69"/>
      <c r="AA466" s="70"/>
      <c r="AC466" s="64"/>
      <c r="AD466" s="23"/>
      <c r="AE466" s="23"/>
      <c r="AF466" s="71"/>
      <c r="AH466" s="69"/>
      <c r="AK466" s="70"/>
      <c r="AO466" s="111"/>
      <c r="AP466" s="18"/>
      <c r="AQ466" s="88">
        <f t="shared" si="1811"/>
        <v>8.7599999999999607</v>
      </c>
      <c r="AR466" s="89">
        <f t="shared" si="1812"/>
        <v>-22.480262122684547</v>
      </c>
      <c r="AS466" s="90">
        <f t="shared" si="1813"/>
        <v>-75.206081830445399</v>
      </c>
      <c r="AT466" s="26"/>
      <c r="AU466" s="119"/>
      <c r="AV466" s="120"/>
      <c r="AW466" s="71">
        <f t="shared" si="1814"/>
        <v>-9.9923869275183128E-3</v>
      </c>
    </row>
    <row r="467" spans="2:49" ht="18.600000000000001" customHeight="1" thickBot="1">
      <c r="D467" s="265" t="s">
        <v>11</v>
      </c>
      <c r="E467" s="266"/>
      <c r="F467" s="267" t="s">
        <v>84</v>
      </c>
      <c r="G467" s="268"/>
      <c r="H467" s="263"/>
      <c r="I467" s="265" t="s">
        <v>85</v>
      </c>
      <c r="J467" s="266"/>
      <c r="K467" s="267" t="s">
        <v>86</v>
      </c>
      <c r="L467" s="268"/>
      <c r="N467" s="269" t="s">
        <v>12</v>
      </c>
      <c r="O467" s="270"/>
      <c r="P467" s="271" t="s">
        <v>13</v>
      </c>
      <c r="Q467" s="272"/>
      <c r="S467" s="265" t="s">
        <v>87</v>
      </c>
      <c r="T467" s="266"/>
      <c r="U467" s="267" t="s">
        <v>88</v>
      </c>
      <c r="V467" s="268"/>
      <c r="W467" s="10"/>
      <c r="X467" s="269" t="s">
        <v>89</v>
      </c>
      <c r="Y467" s="270"/>
      <c r="Z467" s="271" t="s">
        <v>90</v>
      </c>
      <c r="AA467" s="272"/>
      <c r="AB467" s="10"/>
      <c r="AC467" s="265" t="s">
        <v>14</v>
      </c>
      <c r="AD467" s="266"/>
      <c r="AE467" s="267" t="s">
        <v>15</v>
      </c>
      <c r="AF467" s="268"/>
      <c r="AG467" s="10"/>
      <c r="AH467" s="269" t="s">
        <v>91</v>
      </c>
      <c r="AI467" s="270"/>
      <c r="AJ467" s="271" t="s">
        <v>92</v>
      </c>
      <c r="AK467" s="272"/>
      <c r="AM467" s="76" t="s">
        <v>16</v>
      </c>
      <c r="AO467" s="112" t="s">
        <v>38</v>
      </c>
      <c r="AP467" s="18"/>
      <c r="AQ467" s="88">
        <f t="shared" si="1811"/>
        <v>8.7799999999999603</v>
      </c>
      <c r="AR467" s="89">
        <f t="shared" si="1812"/>
        <v>-22.498125195704763</v>
      </c>
      <c r="AS467" s="90">
        <f t="shared" si="1813"/>
        <v>-75.239928231221484</v>
      </c>
      <c r="AT467" s="26"/>
      <c r="AU467" s="119"/>
      <c r="AV467" s="120"/>
      <c r="AW467" s="71">
        <f t="shared" si="1814"/>
        <v>-9.9335618347888201E-3</v>
      </c>
    </row>
    <row r="468" spans="2:49" ht="18.600000000000001" customHeight="1" thickTop="1" thickBot="1">
      <c r="D468" s="59">
        <v>0</v>
      </c>
      <c r="E468" s="63">
        <v>0</v>
      </c>
      <c r="F468" s="61">
        <v>1</v>
      </c>
      <c r="G468" s="62">
        <v>0</v>
      </c>
      <c r="I468" s="59">
        <v>0</v>
      </c>
      <c r="J468" s="63">
        <f t="shared" ref="J468" si="2039">IF(0=(1-$J$8*$K$8*$B465^2),10^14,$B465*$K$8/(1-$J$8*$K$8*$B465^2))</f>
        <v>1.9142548561610364</v>
      </c>
      <c r="K468" s="61">
        <v>1</v>
      </c>
      <c r="L468" s="62">
        <v>0</v>
      </c>
      <c r="N468" s="59">
        <f t="shared" ref="N468" si="2040">D468*I465+F468*I468-E468*J465-G468*J468</f>
        <v>0</v>
      </c>
      <c r="O468" s="63">
        <f t="shared" ref="O468" si="2041">(D468*J465+E468*I465+F468*J468+G468*I468)</f>
        <v>1.9142548561610364</v>
      </c>
      <c r="P468" s="61">
        <f t="shared" ref="P468" si="2042">D468*K465+F468*K468-E468*L465-G468*L468</f>
        <v>1</v>
      </c>
      <c r="Q468" s="62">
        <f t="shared" ref="Q468" si="2043">(D468*L465+E468*K465+F468*L468+G468*K468)</f>
        <v>0</v>
      </c>
      <c r="S468" s="59">
        <v>0</v>
      </c>
      <c r="T468" s="63">
        <v>0</v>
      </c>
      <c r="U468" s="61">
        <v>1</v>
      </c>
      <c r="V468" s="62">
        <v>0</v>
      </c>
      <c r="X468" s="59">
        <f t="shared" ref="X468" si="2044">N468*S465+P468*S468-O468*T465-Q468*T468</f>
        <v>0</v>
      </c>
      <c r="Y468" s="63">
        <f t="shared" ref="Y468" si="2045">(N468*T465+O468*S465+P468*T468+Q468*S468)</f>
        <v>1.9142548561610364</v>
      </c>
      <c r="Z468" s="61">
        <f t="shared" ref="Z468" si="2046">N468*U465+P468*U468-O468*V465-Q468*V468</f>
        <v>-0.74008790947710956</v>
      </c>
      <c r="AA468" s="62">
        <f t="shared" ref="AA468" si="2047">(N468*V465+O468*U465+P468*V468+Q468*U468)</f>
        <v>0</v>
      </c>
      <c r="AB468" s="10"/>
      <c r="AC468" s="46">
        <f t="shared" ref="AC468" si="2048">1/$AD$8</f>
        <v>1</v>
      </c>
      <c r="AD468" s="77">
        <v>0</v>
      </c>
      <c r="AE468" s="78">
        <v>1</v>
      </c>
      <c r="AF468" s="79">
        <v>0</v>
      </c>
      <c r="AH468" s="59">
        <f t="shared" ref="AH468" si="2049">X468*AC465+Z468*AC468-Y468*AD465-AA468*AD468</f>
        <v>-0.74008790947710956</v>
      </c>
      <c r="AI468" s="63">
        <f t="shared" ref="AI468" si="2050">(X468*AD465+Y468*AC465+Z468*AD468+AA468*AC468)</f>
        <v>1.9142548561610364</v>
      </c>
      <c r="AJ468" s="61">
        <f t="shared" ref="AJ468" si="2051">X468*AE465+Z468*AE468-Y468*AF465-AA468*AF468</f>
        <v>-0.74008790947710956</v>
      </c>
      <c r="AK468" s="62">
        <f t="shared" ref="AK468" si="2052">(X468*AF465+Y468*AE465+Z468*AF468+AA468*AE468)</f>
        <v>0</v>
      </c>
      <c r="AM468" s="80">
        <f t="shared" ref="AM468" si="2053">(180/PI())*ATAN(-1*(AI465+AI468)/(AH465+AH468))</f>
        <v>55.460841584838462</v>
      </c>
      <c r="AO468" s="113">
        <f t="shared" ref="AO468" si="2054">20*LOG(((1-(10^(AM465/20)^2)*(1-((1-AO465)/(1+AO465))^2))^0.5))</f>
        <v>-2.7376998414900071</v>
      </c>
      <c r="AP468" s="18"/>
      <c r="AQ468" s="88">
        <f t="shared" si="1811"/>
        <v>8.7999999999999599</v>
      </c>
      <c r="AR468" s="89">
        <f t="shared" si="1812"/>
        <v>-22.515956909562085</v>
      </c>
      <c r="AS468" s="90">
        <f t="shared" si="1813"/>
        <v>-75.273619625993959</v>
      </c>
      <c r="AT468" s="26"/>
      <c r="AU468" s="119"/>
      <c r="AV468" s="120"/>
      <c r="AW468" s="71">
        <f t="shared" si="1814"/>
        <v>-9.8751855633653299E-3</v>
      </c>
    </row>
    <row r="469" spans="2:49" ht="18.600000000000001" customHeight="1">
      <c r="AQ469" s="88">
        <f t="shared" si="1811"/>
        <v>8.8199999999999594</v>
      </c>
      <c r="AR469" s="89">
        <f t="shared" si="1812"/>
        <v>-22.533757339121081</v>
      </c>
      <c r="AS469" s="90">
        <f t="shared" si="1813"/>
        <v>-75.307157081485386</v>
      </c>
      <c r="AT469" s="119"/>
      <c r="AU469" s="119"/>
      <c r="AV469" s="120"/>
      <c r="AW469" s="71">
        <f t="shared" si="1814"/>
        <v>-9.817253990324331E-3</v>
      </c>
    </row>
    <row r="470" spans="2:49" ht="18.600000000000001" customHeight="1" thickBot="1">
      <c r="D470" s="10" t="s">
        <v>63</v>
      </c>
      <c r="E470" s="10"/>
      <c r="F470" s="10"/>
      <c r="G470" s="10"/>
      <c r="H470" s="10"/>
      <c r="I470" s="10" t="s">
        <v>64</v>
      </c>
      <c r="J470" s="10"/>
      <c r="K470" s="10"/>
      <c r="L470" s="10"/>
      <c r="M470" s="55"/>
      <c r="N470" s="55"/>
      <c r="O470" s="54" t="s">
        <v>65</v>
      </c>
      <c r="P470" s="55"/>
      <c r="Q470" s="55"/>
      <c r="R470" s="55"/>
      <c r="S470" s="10"/>
      <c r="T470" s="10" t="s">
        <v>66</v>
      </c>
      <c r="U470" s="55"/>
      <c r="V470" s="55"/>
      <c r="W470" s="55"/>
      <c r="X470" s="55"/>
      <c r="Y470" s="54" t="s">
        <v>67</v>
      </c>
      <c r="Z470" s="55"/>
      <c r="AA470" s="55"/>
      <c r="AB470" s="55"/>
      <c r="AC470" s="54" t="s">
        <v>68</v>
      </c>
      <c r="AD470" s="10"/>
      <c r="AE470" s="10"/>
      <c r="AF470" s="10"/>
      <c r="AG470" s="10"/>
      <c r="AH470" s="55"/>
      <c r="AI470" s="54" t="s">
        <v>69</v>
      </c>
      <c r="AJ470" s="55"/>
      <c r="AK470" s="55"/>
      <c r="AQ470" s="88">
        <f t="shared" si="1811"/>
        <v>8.8399999999999608</v>
      </c>
      <c r="AR470" s="89">
        <f t="shared" si="1812"/>
        <v>-22.551526559402237</v>
      </c>
      <c r="AS470" s="90">
        <f t="shared" si="1813"/>
        <v>-75.340541654602347</v>
      </c>
      <c r="AT470" s="119"/>
      <c r="AU470" s="119"/>
      <c r="AV470" s="120"/>
      <c r="AW470" s="71">
        <f t="shared" si="1814"/>
        <v>-9.759763035815109E-3</v>
      </c>
    </row>
    <row r="471" spans="2:49" ht="18.600000000000001" customHeight="1" thickBot="1">
      <c r="B471" s="52"/>
      <c r="D471" s="273" t="s">
        <v>70</v>
      </c>
      <c r="E471" s="274"/>
      <c r="F471" s="275" t="s">
        <v>71</v>
      </c>
      <c r="G471" s="276"/>
      <c r="H471" s="263"/>
      <c r="I471" s="273" t="s">
        <v>72</v>
      </c>
      <c r="J471" s="274"/>
      <c r="K471" s="275" t="s">
        <v>73</v>
      </c>
      <c r="L471" s="276"/>
      <c r="M471" s="55"/>
      <c r="N471" s="269" t="s">
        <v>74</v>
      </c>
      <c r="O471" s="270"/>
      <c r="P471" s="271" t="s">
        <v>75</v>
      </c>
      <c r="Q471" s="272"/>
      <c r="R471" s="55"/>
      <c r="S471" s="273" t="s">
        <v>76</v>
      </c>
      <c r="T471" s="274"/>
      <c r="U471" s="275" t="s">
        <v>77</v>
      </c>
      <c r="V471" s="276"/>
      <c r="W471" s="10"/>
      <c r="X471" s="269" t="s">
        <v>78</v>
      </c>
      <c r="Y471" s="270"/>
      <c r="Z471" s="271" t="s">
        <v>79</v>
      </c>
      <c r="AA471" s="272"/>
      <c r="AB471" s="10"/>
      <c r="AC471" s="273" t="s">
        <v>80</v>
      </c>
      <c r="AD471" s="274"/>
      <c r="AE471" s="275" t="s">
        <v>81</v>
      </c>
      <c r="AF471" s="276"/>
      <c r="AG471" s="10"/>
      <c r="AH471" s="269" t="s">
        <v>82</v>
      </c>
      <c r="AI471" s="270"/>
      <c r="AJ471" s="271" t="s">
        <v>83</v>
      </c>
      <c r="AK471" s="272"/>
      <c r="AM471" s="57" t="s">
        <v>10</v>
      </c>
      <c r="AO471" s="109" t="s">
        <v>37</v>
      </c>
      <c r="AP471" s="18"/>
      <c r="AQ471" s="88">
        <f t="shared" si="1811"/>
        <v>8.8599999999999497</v>
      </c>
      <c r="AR471" s="89">
        <f t="shared" si="1812"/>
        <v>-22.569264645572265</v>
      </c>
      <c r="AS471" s="90">
        <f t="shared" si="1813"/>
        <v>-75.373774392548796</v>
      </c>
      <c r="AT471" s="26"/>
      <c r="AU471" s="119"/>
      <c r="AV471" s="120"/>
      <c r="AW471" s="71">
        <f t="shared" si="1814"/>
        <v>-9.7027086625851248E-3</v>
      </c>
    </row>
    <row r="472" spans="2:49" ht="18.600000000000001" customHeight="1" thickTop="1" thickBot="1">
      <c r="B472" s="81">
        <v>1.36</v>
      </c>
      <c r="D472" s="59">
        <v>1</v>
      </c>
      <c r="E472" s="60">
        <v>0</v>
      </c>
      <c r="F472" s="61">
        <v>0</v>
      </c>
      <c r="G472" s="62">
        <f t="shared" ref="G472" si="2055">$E$8*$B472</f>
        <v>0.92258320000000016</v>
      </c>
      <c r="I472" s="59">
        <v>1</v>
      </c>
      <c r="J472" s="63">
        <v>0</v>
      </c>
      <c r="K472" s="61">
        <v>0</v>
      </c>
      <c r="L472" s="62">
        <v>0</v>
      </c>
      <c r="N472" s="59">
        <f t="shared" ref="N472" si="2056">D472*I472+F472*I475-E472*J472-G472*J475</f>
        <v>-0.83475034925299729</v>
      </c>
      <c r="O472" s="63">
        <f t="shared" ref="O472" si="2057">(D472*J472+E472*I472+F472*J475+G472*I475)</f>
        <v>0</v>
      </c>
      <c r="P472" s="61">
        <f t="shared" ref="P472" si="2058">D472*K472+F472*K475-E472*L472-G472*L475</f>
        <v>0</v>
      </c>
      <c r="Q472" s="62">
        <f t="shared" ref="Q472" si="2059">(D472*L472+E472*K472+F472*L475+G472*K475)</f>
        <v>0.92258320000000016</v>
      </c>
      <c r="S472" s="59">
        <v>1</v>
      </c>
      <c r="T472" s="60">
        <v>0</v>
      </c>
      <c r="U472" s="61">
        <v>0</v>
      </c>
      <c r="V472" s="62">
        <f t="shared" ref="V472" si="2060">$T$8*$B472</f>
        <v>0.92258320000000016</v>
      </c>
      <c r="X472" s="59">
        <f t="shared" ref="X472" si="2061">N472*S472+P472*S475-O472*T472-Q472*T475</f>
        <v>-0.83475034925299729</v>
      </c>
      <c r="Y472" s="63">
        <f t="shared" ref="Y472" si="2062">(N472*T472+O472*S472+P472*T475+Q472*S475)</f>
        <v>0</v>
      </c>
      <c r="Z472" s="61">
        <f t="shared" ref="Z472" si="2063">N472*U472+P472*U475-O472*V472-Q472*V475</f>
        <v>0</v>
      </c>
      <c r="AA472" s="62">
        <f t="shared" ref="AA472" si="2064">(N472*V472+O472*U472+P472*V475+Q472*U475)</f>
        <v>0.15245655158505222</v>
      </c>
      <c r="AB472" s="10"/>
      <c r="AC472" s="64">
        <v>1</v>
      </c>
      <c r="AD472" s="65">
        <v>0</v>
      </c>
      <c r="AE472" s="23">
        <v>0</v>
      </c>
      <c r="AF472" s="66">
        <v>0</v>
      </c>
      <c r="AH472" s="59">
        <f t="shared" ref="AH472" si="2065">X472*AC472+Z472*AC475-Y472*AD472-AA472*AD475</f>
        <v>-0.83475034925299729</v>
      </c>
      <c r="AI472" s="63">
        <f t="shared" ref="AI472" si="2066">(X472*AD472+Y472*AC472+Z472*AD475+AA472*AC475)</f>
        <v>0.15245655158505222</v>
      </c>
      <c r="AJ472" s="61">
        <f t="shared" ref="AJ472" si="2067">X472*AE472+Z472*AE475-Y472*AF472-AA472*AF475</f>
        <v>0</v>
      </c>
      <c r="AK472" s="62">
        <f t="shared" ref="AK472" si="2068">(X472*AF472+Y472*AE472+Z472*AF475+AA472*AE475)</f>
        <v>0.15245655158505222</v>
      </c>
      <c r="AM472" s="67">
        <f t="shared" ref="AM472" si="2069">20*LOG(((1+$AD$8)/$AD$8)/((AH472+AH475)^2+(AI472+AI475)^2)^0.5)</f>
        <v>-2.6551510707533117</v>
      </c>
      <c r="AO472" s="110">
        <f t="shared" ref="AO472" si="2070">((AH472^2+AI472^2)^0.5)/((AH475^2+AI475^2)^0.5)</f>
        <v>0.3934343834996098</v>
      </c>
      <c r="AP472" s="18"/>
      <c r="AQ472" s="88">
        <f t="shared" si="1811"/>
        <v>8.8799999999999493</v>
      </c>
      <c r="AR472" s="89">
        <f t="shared" si="1812"/>
        <v>-22.586971672934656</v>
      </c>
      <c r="AS472" s="90">
        <f t="shared" si="1813"/>
        <v>-75.406856332937878</v>
      </c>
      <c r="AT472" s="26"/>
      <c r="AU472" s="119"/>
      <c r="AV472" s="120"/>
      <c r="AW472" s="71">
        <f t="shared" si="1814"/>
        <v>-9.6460868755015895E-3</v>
      </c>
    </row>
    <row r="473" spans="2:49" ht="18.600000000000001" customHeight="1" thickBot="1">
      <c r="D473" s="69"/>
      <c r="G473" s="70"/>
      <c r="I473" s="69"/>
      <c r="L473" s="70"/>
      <c r="N473" s="69"/>
      <c r="Q473" s="70"/>
      <c r="S473" s="69"/>
      <c r="V473" s="70"/>
      <c r="X473" s="69"/>
      <c r="AA473" s="70"/>
      <c r="AC473" s="64"/>
      <c r="AD473" s="23"/>
      <c r="AE473" s="23"/>
      <c r="AF473" s="71"/>
      <c r="AH473" s="69"/>
      <c r="AK473" s="70"/>
      <c r="AO473" s="111"/>
      <c r="AP473" s="18"/>
      <c r="AQ473" s="88">
        <f t="shared" si="1811"/>
        <v>8.8999999999999506</v>
      </c>
      <c r="AR473" s="89">
        <f t="shared" si="1812"/>
        <v>-22.604647716920383</v>
      </c>
      <c r="AS473" s="90">
        <f t="shared" si="1813"/>
        <v>-75.439788503902037</v>
      </c>
      <c r="AT473" s="26"/>
      <c r="AU473" s="119"/>
      <c r="AV473" s="120"/>
      <c r="AW473" s="71">
        <f t="shared" si="1814"/>
        <v>-9.58989372107601E-3</v>
      </c>
    </row>
    <row r="474" spans="2:49" ht="18.600000000000001" customHeight="1" thickBot="1">
      <c r="D474" s="265" t="s">
        <v>11</v>
      </c>
      <c r="E474" s="266"/>
      <c r="F474" s="267" t="s">
        <v>84</v>
      </c>
      <c r="G474" s="268"/>
      <c r="H474" s="263"/>
      <c r="I474" s="265" t="s">
        <v>85</v>
      </c>
      <c r="J474" s="266"/>
      <c r="K474" s="267" t="s">
        <v>86</v>
      </c>
      <c r="L474" s="268"/>
      <c r="N474" s="269" t="s">
        <v>12</v>
      </c>
      <c r="O474" s="270"/>
      <c r="P474" s="271" t="s">
        <v>13</v>
      </c>
      <c r="Q474" s="272"/>
      <c r="S474" s="265" t="s">
        <v>87</v>
      </c>
      <c r="T474" s="266"/>
      <c r="U474" s="267" t="s">
        <v>88</v>
      </c>
      <c r="V474" s="268"/>
      <c r="W474" s="10"/>
      <c r="X474" s="269" t="s">
        <v>89</v>
      </c>
      <c r="Y474" s="270"/>
      <c r="Z474" s="271" t="s">
        <v>90</v>
      </c>
      <c r="AA474" s="272"/>
      <c r="AB474" s="10"/>
      <c r="AC474" s="265" t="s">
        <v>14</v>
      </c>
      <c r="AD474" s="266"/>
      <c r="AE474" s="267" t="s">
        <v>15</v>
      </c>
      <c r="AF474" s="268"/>
      <c r="AG474" s="10"/>
      <c r="AH474" s="269" t="s">
        <v>91</v>
      </c>
      <c r="AI474" s="270"/>
      <c r="AJ474" s="271" t="s">
        <v>92</v>
      </c>
      <c r="AK474" s="272"/>
      <c r="AM474" s="76" t="s">
        <v>16</v>
      </c>
      <c r="AO474" s="112" t="s">
        <v>38</v>
      </c>
      <c r="AP474" s="18"/>
      <c r="AQ474" s="88">
        <f t="shared" si="1811"/>
        <v>8.9199999999999502</v>
      </c>
      <c r="AR474" s="89">
        <f t="shared" si="1812"/>
        <v>-22.622292853078907</v>
      </c>
      <c r="AS474" s="90">
        <f t="shared" si="1813"/>
        <v>-75.472571924201873</v>
      </c>
      <c r="AT474" s="26"/>
      <c r="AU474" s="119"/>
      <c r="AV474" s="120"/>
      <c r="AW474" s="71">
        <f t="shared" si="1814"/>
        <v>-9.5341252870023221E-3</v>
      </c>
    </row>
    <row r="475" spans="2:49" ht="18.600000000000001" customHeight="1" thickTop="1" thickBot="1">
      <c r="D475" s="59">
        <v>0</v>
      </c>
      <c r="E475" s="63">
        <v>0</v>
      </c>
      <c r="F475" s="61">
        <v>1</v>
      </c>
      <c r="G475" s="62">
        <v>0</v>
      </c>
      <c r="I475" s="59">
        <v>0</v>
      </c>
      <c r="J475" s="63">
        <f t="shared" ref="J475" si="2071">IF(0=(1-$J$8*$K$8*$B472^2),10^14,$B472*$K$8/(1-$J$8*$K$8*$B472^2))</f>
        <v>1.9887099063293121</v>
      </c>
      <c r="K475" s="61">
        <v>1</v>
      </c>
      <c r="L475" s="62">
        <v>0</v>
      </c>
      <c r="N475" s="59">
        <f t="shared" ref="N475" si="2072">D475*I472+F475*I475-E475*J472-G475*J475</f>
        <v>0</v>
      </c>
      <c r="O475" s="63">
        <f t="shared" ref="O475" si="2073">(D475*J472+E475*I472+F475*J475+G475*I475)</f>
        <v>1.9887099063293121</v>
      </c>
      <c r="P475" s="61">
        <f t="shared" ref="P475" si="2074">D475*K472+F475*K475-E475*L472-G475*L475</f>
        <v>1</v>
      </c>
      <c r="Q475" s="62">
        <f t="shared" ref="Q475" si="2075">(D475*L472+E475*K472+F475*L475+G475*K475)</f>
        <v>0</v>
      </c>
      <c r="S475" s="59">
        <v>0</v>
      </c>
      <c r="T475" s="63">
        <v>0</v>
      </c>
      <c r="U475" s="61">
        <v>1</v>
      </c>
      <c r="V475" s="62">
        <v>0</v>
      </c>
      <c r="X475" s="59">
        <f t="shared" ref="X475" si="2076">N475*S472+P475*S475-O475*T472-Q475*T475</f>
        <v>0</v>
      </c>
      <c r="Y475" s="63">
        <f t="shared" ref="Y475" si="2077">(N475*T472+O475*S472+P475*T475+Q475*S475)</f>
        <v>1.9887099063293121</v>
      </c>
      <c r="Z475" s="61">
        <f t="shared" ref="Z475" si="2078">N475*U472+P475*U475-O475*V472-Q475*V475</f>
        <v>-0.83475034925299729</v>
      </c>
      <c r="AA475" s="62">
        <f t="shared" ref="AA475" si="2079">(N475*V472+O475*U472+P475*V475+Q475*U475)</f>
        <v>0</v>
      </c>
      <c r="AB475" s="10"/>
      <c r="AC475" s="46">
        <f t="shared" ref="AC475" si="2080">1/$AD$8</f>
        <v>1</v>
      </c>
      <c r="AD475" s="77">
        <v>0</v>
      </c>
      <c r="AE475" s="78">
        <v>1</v>
      </c>
      <c r="AF475" s="79">
        <v>0</v>
      </c>
      <c r="AH475" s="59">
        <f t="shared" ref="AH475" si="2081">X475*AC472+Z475*AC475-Y475*AD472-AA475*AD475</f>
        <v>-0.83475034925299729</v>
      </c>
      <c r="AI475" s="63">
        <f t="shared" ref="AI475" si="2082">(X475*AD472+Y475*AC472+Z475*AD475+AA475*AC475)</f>
        <v>1.9887099063293121</v>
      </c>
      <c r="AJ475" s="61">
        <f t="shared" ref="AJ475" si="2083">X475*AE472+Z475*AE475-Y475*AF472-AA475*AF475</f>
        <v>-0.83475034925299729</v>
      </c>
      <c r="AK475" s="62">
        <f t="shared" ref="AK475" si="2084">(X475*AF472+Y475*AE472+Z475*AF475+AA475*AE475)</f>
        <v>0</v>
      </c>
      <c r="AM475" s="80">
        <f t="shared" ref="AM475" si="2085">(180/PI())*ATAN(-1*(AI472+AI475)/(AH472+AH475))</f>
        <v>52.055904835937575</v>
      </c>
      <c r="AO475" s="113">
        <f t="shared" ref="AO475" si="2086">20*LOG(((1-(10^(AM472/20)^2)*(1-((1-AO472)/(1+AO472))^2))^0.5))</f>
        <v>-2.5164820134274182</v>
      </c>
      <c r="AP475" s="18"/>
      <c r="AQ475" s="88">
        <f t="shared" si="1811"/>
        <v>8.9399999999999498</v>
      </c>
      <c r="AR475" s="89">
        <f t="shared" si="1812"/>
        <v>-22.639907157069409</v>
      </c>
      <c r="AS475" s="90">
        <f t="shared" si="1813"/>
        <v>-75.505207603333218</v>
      </c>
      <c r="AT475" s="26"/>
      <c r="AU475" s="119"/>
      <c r="AV475" s="120"/>
      <c r="AW475" s="71">
        <f t="shared" si="1814"/>
        <v>-9.4787777016941098E-3</v>
      </c>
    </row>
    <row r="476" spans="2:49" ht="18.600000000000001" customHeight="1">
      <c r="AQ476" s="88">
        <f t="shared" si="1811"/>
        <v>8.9599999999999493</v>
      </c>
      <c r="AR476" s="89">
        <f t="shared" si="1812"/>
        <v>-22.657490704652137</v>
      </c>
      <c r="AS476" s="90">
        <f t="shared" si="1813"/>
        <v>-75.537696541632968</v>
      </c>
      <c r="AT476" s="119"/>
      <c r="AU476" s="119"/>
      <c r="AV476" s="120"/>
      <c r="AW476" s="71">
        <f t="shared" si="1814"/>
        <v>-9.4238471338276997E-3</v>
      </c>
    </row>
    <row r="477" spans="2:49" ht="18.600000000000001" customHeight="1" thickBot="1">
      <c r="D477" s="10" t="s">
        <v>63</v>
      </c>
      <c r="E477" s="10"/>
      <c r="F477" s="10"/>
      <c r="G477" s="10"/>
      <c r="H477" s="10"/>
      <c r="I477" s="10" t="s">
        <v>64</v>
      </c>
      <c r="J477" s="10"/>
      <c r="K477" s="10"/>
      <c r="L477" s="10"/>
      <c r="M477" s="55"/>
      <c r="N477" s="55"/>
      <c r="O477" s="54" t="s">
        <v>65</v>
      </c>
      <c r="P477" s="55"/>
      <c r="Q477" s="55"/>
      <c r="R477" s="55"/>
      <c r="S477" s="10"/>
      <c r="T477" s="10" t="s">
        <v>66</v>
      </c>
      <c r="U477" s="55"/>
      <c r="V477" s="55"/>
      <c r="W477" s="55"/>
      <c r="X477" s="55"/>
      <c r="Y477" s="54" t="s">
        <v>67</v>
      </c>
      <c r="Z477" s="55"/>
      <c r="AA477" s="55"/>
      <c r="AB477" s="55"/>
      <c r="AC477" s="54" t="s">
        <v>68</v>
      </c>
      <c r="AD477" s="10"/>
      <c r="AE477" s="10"/>
      <c r="AF477" s="10"/>
      <c r="AG477" s="10"/>
      <c r="AH477" s="55"/>
      <c r="AI477" s="54" t="s">
        <v>69</v>
      </c>
      <c r="AJ477" s="55"/>
      <c r="AK477" s="55"/>
      <c r="AQ477" s="88">
        <f t="shared" si="1811"/>
        <v>8.9799999999999507</v>
      </c>
      <c r="AR477" s="89">
        <f t="shared" si="1812"/>
        <v>-22.67504357168011</v>
      </c>
      <c r="AS477" s="90">
        <f t="shared" si="1813"/>
        <v>-75.570039730383215</v>
      </c>
      <c r="AT477" s="119"/>
      <c r="AU477" s="119"/>
      <c r="AV477" s="120"/>
      <c r="AW477" s="71">
        <f t="shared" si="1814"/>
        <v>-9.3693297918920615E-3</v>
      </c>
    </row>
    <row r="478" spans="2:49" ht="18.600000000000001" customHeight="1" thickBot="1">
      <c r="B478" s="52"/>
      <c r="D478" s="273" t="s">
        <v>70</v>
      </c>
      <c r="E478" s="274"/>
      <c r="F478" s="275" t="s">
        <v>71</v>
      </c>
      <c r="G478" s="276"/>
      <c r="H478" s="263"/>
      <c r="I478" s="273" t="s">
        <v>72</v>
      </c>
      <c r="J478" s="274"/>
      <c r="K478" s="275" t="s">
        <v>73</v>
      </c>
      <c r="L478" s="276"/>
      <c r="M478" s="55"/>
      <c r="N478" s="269" t="s">
        <v>74</v>
      </c>
      <c r="O478" s="270"/>
      <c r="P478" s="271" t="s">
        <v>75</v>
      </c>
      <c r="Q478" s="272"/>
      <c r="R478" s="55"/>
      <c r="S478" s="273" t="s">
        <v>76</v>
      </c>
      <c r="T478" s="274"/>
      <c r="U478" s="275" t="s">
        <v>77</v>
      </c>
      <c r="V478" s="276"/>
      <c r="W478" s="10"/>
      <c r="X478" s="269" t="s">
        <v>78</v>
      </c>
      <c r="Y478" s="270"/>
      <c r="Z478" s="271" t="s">
        <v>79</v>
      </c>
      <c r="AA478" s="272"/>
      <c r="AB478" s="10"/>
      <c r="AC478" s="273" t="s">
        <v>80</v>
      </c>
      <c r="AD478" s="274"/>
      <c r="AE478" s="275" t="s">
        <v>81</v>
      </c>
      <c r="AF478" s="276"/>
      <c r="AG478" s="10"/>
      <c r="AH478" s="269" t="s">
        <v>82</v>
      </c>
      <c r="AI478" s="270"/>
      <c r="AJ478" s="271" t="s">
        <v>83</v>
      </c>
      <c r="AK478" s="272"/>
      <c r="AM478" s="57" t="s">
        <v>10</v>
      </c>
      <c r="AO478" s="109" t="s">
        <v>37</v>
      </c>
      <c r="AP478" s="18"/>
      <c r="AQ478" s="88">
        <f t="shared" si="1811"/>
        <v>8.9999999999999503</v>
      </c>
      <c r="AR478" s="89">
        <f t="shared" si="1812"/>
        <v>-22.692565834090878</v>
      </c>
      <c r="AS478" s="90">
        <f t="shared" si="1813"/>
        <v>-75.602238151914236</v>
      </c>
      <c r="AT478" s="26"/>
      <c r="AU478" s="119"/>
      <c r="AV478" s="120"/>
      <c r="AW478" s="71">
        <f t="shared" si="1814"/>
        <v>-9.3152219237426417E-3</v>
      </c>
    </row>
    <row r="479" spans="2:49" ht="18.600000000000001" customHeight="1" thickTop="1" thickBot="1">
      <c r="B479" s="81">
        <v>1.38</v>
      </c>
      <c r="D479" s="59">
        <v>1</v>
      </c>
      <c r="E479" s="60">
        <v>0</v>
      </c>
      <c r="F479" s="61">
        <v>0</v>
      </c>
      <c r="G479" s="62">
        <f t="shared" ref="G479" si="2087">$E$8*$B479</f>
        <v>0.93615059999999994</v>
      </c>
      <c r="I479" s="59">
        <v>1</v>
      </c>
      <c r="J479" s="63">
        <v>0</v>
      </c>
      <c r="K479" s="61">
        <v>0</v>
      </c>
      <c r="L479" s="62">
        <v>0</v>
      </c>
      <c r="N479" s="59">
        <f t="shared" ref="N479" si="2088">D479*I479+F479*I482-E479*J479-G479*J482</f>
        <v>-0.9354986180597058</v>
      </c>
      <c r="O479" s="63">
        <f t="shared" ref="O479" si="2089">(D479*J479+E479*I479+F479*J482+G479*I482)</f>
        <v>0</v>
      </c>
      <c r="P479" s="61">
        <f t="shared" ref="P479" si="2090">D479*K479+F479*K482-E479*L479-G479*L482</f>
        <v>0</v>
      </c>
      <c r="Q479" s="62">
        <f t="shared" ref="Q479" si="2091">(D479*L479+E479*K479+F479*L482+G479*K482)</f>
        <v>0.93615059999999994</v>
      </c>
      <c r="S479" s="59">
        <v>1</v>
      </c>
      <c r="T479" s="60">
        <v>0</v>
      </c>
      <c r="U479" s="61">
        <v>0</v>
      </c>
      <c r="V479" s="62">
        <f t="shared" ref="V479" si="2092">$T$8*$B479</f>
        <v>0.93615059999999994</v>
      </c>
      <c r="X479" s="59">
        <f t="shared" ref="X479" si="2093">N479*S479+P479*S482-O479*T479-Q479*T482</f>
        <v>-0.9354986180597058</v>
      </c>
      <c r="Y479" s="63">
        <f t="shared" ref="Y479" si="2094">(N479*T479+O479*S479+P479*T482+Q479*S482)</f>
        <v>0</v>
      </c>
      <c r="Z479" s="61">
        <f t="shared" ref="Z479" si="2095">N479*U479+P479*U482-O479*V479-Q479*V482</f>
        <v>0</v>
      </c>
      <c r="AA479" s="62">
        <f t="shared" ref="AA479" si="2096">(N479*V479+O479*U479+P479*V482+Q479*U482)</f>
        <v>6.0383007404235522E-2</v>
      </c>
      <c r="AB479" s="10"/>
      <c r="AC479" s="64">
        <v>1</v>
      </c>
      <c r="AD479" s="65">
        <v>0</v>
      </c>
      <c r="AE479" s="23">
        <v>0</v>
      </c>
      <c r="AF479" s="66">
        <v>0</v>
      </c>
      <c r="AH479" s="59">
        <f t="shared" ref="AH479" si="2097">X479*AC479+Z479*AC482-Y479*AD479-AA479*AD482</f>
        <v>-0.9354986180597058</v>
      </c>
      <c r="AI479" s="63">
        <f t="shared" ref="AI479" si="2098">(X479*AD479+Y479*AC479+Z479*AD482+AA479*AC482)</f>
        <v>6.0383007404235522E-2</v>
      </c>
      <c r="AJ479" s="61">
        <f t="shared" ref="AJ479" si="2099">X479*AE479+Z479*AE482-Y479*AF479-AA479*AF482</f>
        <v>0</v>
      </c>
      <c r="AK479" s="62">
        <f t="shared" ref="AK479" si="2100">(X479*AF479+Y479*AE479+Z479*AF482+AA479*AE482)</f>
        <v>6.0383007404235522E-2</v>
      </c>
      <c r="AM479" s="67">
        <f t="shared" ref="AM479" si="2101">20*LOG(((1+$AD$8)/$AD$8)/((AH479+AH482)^2+(AI479+AI482)^2)^0.5)</f>
        <v>-3.025771099927784</v>
      </c>
      <c r="AO479" s="110">
        <f t="shared" ref="AO479" si="2102">((AH479^2+AI479^2)^0.5)/((AH482^2+AI482^2)^0.5)</f>
        <v>0.41309796335230908</v>
      </c>
      <c r="AP479" s="18"/>
      <c r="AQ479" s="88">
        <f t="shared" si="1811"/>
        <v>9.0199999999999498</v>
      </c>
      <c r="AR479" s="89">
        <f t="shared" si="1812"/>
        <v>-22.710057567898588</v>
      </c>
      <c r="AS479" s="90">
        <f t="shared" si="1813"/>
        <v>-75.634292779705788</v>
      </c>
      <c r="AT479" s="26"/>
      <c r="AU479" s="119"/>
      <c r="AV479" s="120"/>
      <c r="AW479" s="71">
        <f t="shared" si="1814"/>
        <v>-9.2615198161571915E-3</v>
      </c>
    </row>
    <row r="480" spans="2:49" ht="18.600000000000001" customHeight="1" thickBot="1">
      <c r="D480" s="69"/>
      <c r="G480" s="70"/>
      <c r="I480" s="69"/>
      <c r="L480" s="70"/>
      <c r="N480" s="69"/>
      <c r="Q480" s="70"/>
      <c r="S480" s="69"/>
      <c r="V480" s="70"/>
      <c r="X480" s="69"/>
      <c r="AA480" s="70"/>
      <c r="AC480" s="64"/>
      <c r="AD480" s="23"/>
      <c r="AE480" s="23"/>
      <c r="AF480" s="71"/>
      <c r="AH480" s="69"/>
      <c r="AK480" s="70"/>
      <c r="AO480" s="111"/>
      <c r="AP480" s="18"/>
      <c r="AQ480" s="88">
        <f t="shared" si="1811"/>
        <v>9.0399999999999494</v>
      </c>
      <c r="AR480" s="89">
        <f t="shared" si="1812"/>
        <v>-22.727518849186225</v>
      </c>
      <c r="AS480" s="90">
        <f t="shared" si="1813"/>
        <v>-75.666204578487196</v>
      </c>
      <c r="AT480" s="26"/>
      <c r="AU480" s="119"/>
      <c r="AV480" s="120"/>
      <c r="AW480" s="71">
        <f t="shared" si="1814"/>
        <v>-9.2082197944032239E-3</v>
      </c>
    </row>
    <row r="481" spans="2:49" ht="18.600000000000001" customHeight="1" thickBot="1">
      <c r="D481" s="265" t="s">
        <v>11</v>
      </c>
      <c r="E481" s="266"/>
      <c r="F481" s="267" t="s">
        <v>84</v>
      </c>
      <c r="G481" s="268"/>
      <c r="H481" s="263"/>
      <c r="I481" s="265" t="s">
        <v>85</v>
      </c>
      <c r="J481" s="266"/>
      <c r="K481" s="267" t="s">
        <v>86</v>
      </c>
      <c r="L481" s="268"/>
      <c r="N481" s="269" t="s">
        <v>12</v>
      </c>
      <c r="O481" s="270"/>
      <c r="P481" s="271" t="s">
        <v>13</v>
      </c>
      <c r="Q481" s="272"/>
      <c r="S481" s="265" t="s">
        <v>87</v>
      </c>
      <c r="T481" s="266"/>
      <c r="U481" s="267" t="s">
        <v>88</v>
      </c>
      <c r="V481" s="268"/>
      <c r="W481" s="10"/>
      <c r="X481" s="269" t="s">
        <v>89</v>
      </c>
      <c r="Y481" s="270"/>
      <c r="Z481" s="271" t="s">
        <v>90</v>
      </c>
      <c r="AA481" s="272"/>
      <c r="AB481" s="10"/>
      <c r="AC481" s="265" t="s">
        <v>14</v>
      </c>
      <c r="AD481" s="266"/>
      <c r="AE481" s="267" t="s">
        <v>15</v>
      </c>
      <c r="AF481" s="268"/>
      <c r="AG481" s="10"/>
      <c r="AH481" s="269" t="s">
        <v>91</v>
      </c>
      <c r="AI481" s="270"/>
      <c r="AJ481" s="271" t="s">
        <v>92</v>
      </c>
      <c r="AK481" s="272"/>
      <c r="AM481" s="76" t="s">
        <v>16</v>
      </c>
      <c r="AO481" s="112" t="s">
        <v>38</v>
      </c>
      <c r="AP481" s="18"/>
      <c r="AQ481" s="88">
        <f t="shared" si="1811"/>
        <v>9.0599999999999508</v>
      </c>
      <c r="AR481" s="89">
        <f t="shared" si="1812"/>
        <v>-22.744949754097981</v>
      </c>
      <c r="AS481" s="90">
        <f t="shared" si="1813"/>
        <v>-75.697974504336088</v>
      </c>
      <c r="AT481" s="26"/>
      <c r="AU481" s="119"/>
      <c r="AV481" s="120"/>
      <c r="AW481" s="71">
        <f t="shared" si="1814"/>
        <v>-9.1553182218065167E-3</v>
      </c>
    </row>
    <row r="482" spans="2:49" ht="18.600000000000001" customHeight="1" thickTop="1" thickBot="1">
      <c r="D482" s="59">
        <v>0</v>
      </c>
      <c r="E482" s="63">
        <v>0</v>
      </c>
      <c r="F482" s="61">
        <v>1</v>
      </c>
      <c r="G482" s="62">
        <v>0</v>
      </c>
      <c r="I482" s="59">
        <v>0</v>
      </c>
      <c r="J482" s="63">
        <f t="shared" ref="J482" si="2103">IF(0=(1-$J$8*$K$8*$B479^2),10^14,$B479*$K$8/(1-$J$8*$K$8*$B479^2))</f>
        <v>2.0675077472147172</v>
      </c>
      <c r="K482" s="61">
        <v>1</v>
      </c>
      <c r="L482" s="62">
        <v>0</v>
      </c>
      <c r="N482" s="59">
        <f t="shared" ref="N482" si="2104">D482*I479+F482*I482-E482*J479-G482*J482</f>
        <v>0</v>
      </c>
      <c r="O482" s="63">
        <f t="shared" ref="O482" si="2105">(D482*J479+E482*I479+F482*J482+G482*I482)</f>
        <v>2.0675077472147172</v>
      </c>
      <c r="P482" s="61">
        <f t="shared" ref="P482" si="2106">D482*K479+F482*K482-E482*L479-G482*L482</f>
        <v>1</v>
      </c>
      <c r="Q482" s="62">
        <f t="shared" ref="Q482" si="2107">(D482*L479+E482*K479+F482*L482+G482*K482)</f>
        <v>0</v>
      </c>
      <c r="S482" s="59">
        <v>0</v>
      </c>
      <c r="T482" s="63">
        <v>0</v>
      </c>
      <c r="U482" s="61">
        <v>1</v>
      </c>
      <c r="V482" s="62">
        <v>0</v>
      </c>
      <c r="X482" s="59">
        <f t="shared" ref="X482" si="2108">N482*S479+P482*S482-O482*T479-Q482*T482</f>
        <v>0</v>
      </c>
      <c r="Y482" s="63">
        <f t="shared" ref="Y482" si="2109">(N482*T479+O482*S479+P482*T482+Q482*S482)</f>
        <v>2.0675077472147172</v>
      </c>
      <c r="Z482" s="61">
        <f t="shared" ref="Z482" si="2110">N482*U479+P482*U482-O482*V479-Q482*V482</f>
        <v>-0.9354986180597058</v>
      </c>
      <c r="AA482" s="62">
        <f t="shared" ref="AA482" si="2111">(N482*V479+O482*U479+P482*V482+Q482*U482)</f>
        <v>0</v>
      </c>
      <c r="AB482" s="10"/>
      <c r="AC482" s="46">
        <f t="shared" ref="AC482" si="2112">1/$AD$8</f>
        <v>1</v>
      </c>
      <c r="AD482" s="77">
        <v>0</v>
      </c>
      <c r="AE482" s="78">
        <v>1</v>
      </c>
      <c r="AF482" s="79">
        <v>0</v>
      </c>
      <c r="AH482" s="59">
        <f t="shared" ref="AH482" si="2113">X482*AC479+Z482*AC482-Y482*AD479-AA482*AD482</f>
        <v>-0.9354986180597058</v>
      </c>
      <c r="AI482" s="63">
        <f t="shared" ref="AI482" si="2114">(X482*AD479+Y482*AC479+Z482*AD482+AA482*AC482)</f>
        <v>2.0675077472147172</v>
      </c>
      <c r="AJ482" s="61">
        <f t="shared" ref="AJ482" si="2115">X482*AE479+Z482*AE482-Y482*AF479-AA482*AF482</f>
        <v>-0.9354986180597058</v>
      </c>
      <c r="AK482" s="62">
        <f t="shared" ref="AK482" si="2116">(X482*AF479+Y482*AE479+Z482*AF482+AA482*AE482)</f>
        <v>0</v>
      </c>
      <c r="AM482" s="80">
        <f t="shared" ref="AM482" si="2117">(180/PI())*ATAN(-1*(AI479+AI482)/(AH479+AH482))</f>
        <v>48.675700947038216</v>
      </c>
      <c r="AO482" s="113">
        <f t="shared" ref="AO482" si="2118">20*LOG(((1-(10^(AM479/20)^2)*(1-((1-AO479)/(1+AO479))^2))^0.5))</f>
        <v>-2.3082891758531892</v>
      </c>
      <c r="AP482" s="18"/>
      <c r="AQ482" s="88">
        <f t="shared" ref="AQ482:AQ529" si="2119">INDEX(B:B,(ROW()-32)*7+24)</f>
        <v>9.0799999999999503</v>
      </c>
      <c r="AR482" s="89">
        <f t="shared" ref="AR482:AR529" si="2120">INDEX(AM:AM,(ROW()-32)*7+24)</f>
        <v>-22.762350358831892</v>
      </c>
      <c r="AS482" s="90">
        <f t="shared" ref="AS482:AS529" si="2121">INDEX(AM:AM,(ROW()-32)*7+27)</f>
        <v>-75.729603504775639</v>
      </c>
      <c r="AT482" s="26"/>
      <c r="AU482" s="119"/>
      <c r="AV482" s="120"/>
      <c r="AW482" s="71">
        <f t="shared" ref="AW482:AW529" si="2122">INDEX(AO:AO,(ROW()-32)*7+27)</f>
        <v>-9.1028114993186894E-3</v>
      </c>
    </row>
    <row r="483" spans="2:49" ht="18.600000000000001" customHeight="1">
      <c r="AQ483" s="88">
        <f t="shared" si="2119"/>
        <v>9.0999999999999499</v>
      </c>
      <c r="AR483" s="89">
        <f t="shared" si="2120"/>
        <v>-22.779720739632626</v>
      </c>
      <c r="AS483" s="90">
        <f t="shared" si="2121"/>
        <v>-75.761092518870626</v>
      </c>
      <c r="AT483" s="119"/>
      <c r="AU483" s="119"/>
      <c r="AV483" s="120"/>
      <c r="AW483" s="71">
        <f t="shared" si="2122"/>
        <v>-9.0506960651022157E-3</v>
      </c>
    </row>
    <row r="484" spans="2:49" ht="18.600000000000001" customHeight="1" thickBot="1">
      <c r="D484" s="10" t="s">
        <v>63</v>
      </c>
      <c r="E484" s="10"/>
      <c r="F484" s="10"/>
      <c r="G484" s="10"/>
      <c r="H484" s="10"/>
      <c r="I484" s="10" t="s">
        <v>64</v>
      </c>
      <c r="J484" s="10"/>
      <c r="K484" s="10"/>
      <c r="L484" s="10"/>
      <c r="M484" s="55"/>
      <c r="N484" s="55"/>
      <c r="O484" s="54" t="s">
        <v>65</v>
      </c>
      <c r="P484" s="55"/>
      <c r="Q484" s="55"/>
      <c r="R484" s="55"/>
      <c r="S484" s="10"/>
      <c r="T484" s="10" t="s">
        <v>66</v>
      </c>
      <c r="U484" s="55"/>
      <c r="V484" s="55"/>
      <c r="W484" s="55"/>
      <c r="X484" s="55"/>
      <c r="Y484" s="54" t="s">
        <v>67</v>
      </c>
      <c r="Z484" s="55"/>
      <c r="AA484" s="55"/>
      <c r="AB484" s="55"/>
      <c r="AC484" s="54" t="s">
        <v>68</v>
      </c>
      <c r="AD484" s="10"/>
      <c r="AE484" s="10"/>
      <c r="AF484" s="10"/>
      <c r="AG484" s="10"/>
      <c r="AH484" s="55"/>
      <c r="AI484" s="54" t="s">
        <v>69</v>
      </c>
      <c r="AJ484" s="55"/>
      <c r="AK484" s="55"/>
      <c r="AQ484" s="88">
        <f t="shared" si="2119"/>
        <v>9.1199999999999495</v>
      </c>
      <c r="AR484" s="89">
        <f t="shared" si="2120"/>
        <v>-22.797060972784429</v>
      </c>
      <c r="AS484" s="90">
        <f t="shared" si="2121"/>
        <v>-75.79244247732214</v>
      </c>
      <c r="AT484" s="119"/>
      <c r="AU484" s="119"/>
      <c r="AV484" s="120"/>
      <c r="AW484" s="71">
        <f t="shared" si="2122"/>
        <v>-8.9989683941106811E-3</v>
      </c>
    </row>
    <row r="485" spans="2:49" ht="18.600000000000001" customHeight="1" thickBot="1">
      <c r="B485" s="52"/>
      <c r="D485" s="273" t="s">
        <v>70</v>
      </c>
      <c r="E485" s="274"/>
      <c r="F485" s="275" t="s">
        <v>71</v>
      </c>
      <c r="G485" s="276"/>
      <c r="H485" s="263"/>
      <c r="I485" s="273" t="s">
        <v>72</v>
      </c>
      <c r="J485" s="274"/>
      <c r="K485" s="275" t="s">
        <v>73</v>
      </c>
      <c r="L485" s="276"/>
      <c r="M485" s="55"/>
      <c r="N485" s="269" t="s">
        <v>74</v>
      </c>
      <c r="O485" s="270"/>
      <c r="P485" s="271" t="s">
        <v>75</v>
      </c>
      <c r="Q485" s="272"/>
      <c r="R485" s="55"/>
      <c r="S485" s="273" t="s">
        <v>76</v>
      </c>
      <c r="T485" s="274"/>
      <c r="U485" s="275" t="s">
        <v>77</v>
      </c>
      <c r="V485" s="276"/>
      <c r="W485" s="10"/>
      <c r="X485" s="269" t="s">
        <v>78</v>
      </c>
      <c r="Y485" s="270"/>
      <c r="Z485" s="271" t="s">
        <v>79</v>
      </c>
      <c r="AA485" s="272"/>
      <c r="AB485" s="10"/>
      <c r="AC485" s="273" t="s">
        <v>80</v>
      </c>
      <c r="AD485" s="274"/>
      <c r="AE485" s="275" t="s">
        <v>81</v>
      </c>
      <c r="AF485" s="276"/>
      <c r="AG485" s="10"/>
      <c r="AH485" s="269" t="s">
        <v>82</v>
      </c>
      <c r="AI485" s="270"/>
      <c r="AJ485" s="271" t="s">
        <v>83</v>
      </c>
      <c r="AK485" s="272"/>
      <c r="AM485" s="57" t="s">
        <v>10</v>
      </c>
      <c r="AO485" s="109" t="s">
        <v>37</v>
      </c>
      <c r="AP485" s="18"/>
      <c r="AQ485" s="88">
        <f t="shared" si="2119"/>
        <v>9.1399999999999508</v>
      </c>
      <c r="AR485" s="89">
        <f t="shared" si="2120"/>
        <v>-22.814371134604272</v>
      </c>
      <c r="AS485" s="90">
        <f t="shared" si="2121"/>
        <v>-75.823654302561081</v>
      </c>
      <c r="AT485" s="26"/>
      <c r="AU485" s="119"/>
      <c r="AV485" s="120"/>
      <c r="AW485" s="71">
        <f t="shared" si="2122"/>
        <v>-8.9476249976729316E-3</v>
      </c>
    </row>
    <row r="486" spans="2:49" ht="18.600000000000001" customHeight="1" thickTop="1" thickBot="1">
      <c r="B486" s="81">
        <v>1.4</v>
      </c>
      <c r="D486" s="59">
        <v>1</v>
      </c>
      <c r="E486" s="60">
        <v>0</v>
      </c>
      <c r="F486" s="61">
        <v>0</v>
      </c>
      <c r="G486" s="62">
        <f t="shared" ref="G486" si="2123">$E$8*$B486</f>
        <v>0.94971799999999995</v>
      </c>
      <c r="I486" s="59">
        <v>1</v>
      </c>
      <c r="J486" s="63">
        <v>0</v>
      </c>
      <c r="K486" s="61">
        <v>0</v>
      </c>
      <c r="L486" s="62">
        <v>0</v>
      </c>
      <c r="N486" s="59">
        <f t="shared" ref="N486" si="2124">D486*I486+F486*I489-E486*J486-G486*J489</f>
        <v>-1.0429036101811358</v>
      </c>
      <c r="O486" s="63">
        <f t="shared" ref="O486" si="2125">(D486*J486+E486*I486+F486*J489+G486*I489)</f>
        <v>0</v>
      </c>
      <c r="P486" s="61">
        <f t="shared" ref="P486" si="2126">D486*K486+F486*K489-E486*L486-G486*L489</f>
        <v>0</v>
      </c>
      <c r="Q486" s="62">
        <f t="shared" ref="Q486" si="2127">(D486*L486+E486*K486+F486*L489+G486*K489)</f>
        <v>0.94971799999999995</v>
      </c>
      <c r="S486" s="59">
        <v>1</v>
      </c>
      <c r="T486" s="60">
        <v>0</v>
      </c>
      <c r="U486" s="61">
        <v>0</v>
      </c>
      <c r="V486" s="62">
        <f t="shared" ref="V486" si="2128">$T$8*$B486</f>
        <v>0.94971799999999995</v>
      </c>
      <c r="X486" s="59">
        <f t="shared" ref="X486" si="2129">N486*S486+P486*S489-O486*T486-Q486*T489</f>
        <v>-1.0429036101811358</v>
      </c>
      <c r="Y486" s="63">
        <f t="shared" ref="Y486" si="2130">(N486*T486+O486*S486+P486*T489+Q486*S489)</f>
        <v>0</v>
      </c>
      <c r="Z486" s="61">
        <f t="shared" ref="Z486" si="2131">N486*U486+P486*U489-O486*V486-Q486*V489</f>
        <v>0</v>
      </c>
      <c r="AA486" s="62">
        <f t="shared" ref="AA486" si="2132">(N486*V486+O486*U486+P486*V489+Q486*U489)</f>
        <v>-4.0746330854007917E-2</v>
      </c>
      <c r="AB486" s="10"/>
      <c r="AC486" s="64">
        <v>1</v>
      </c>
      <c r="AD486" s="65">
        <v>0</v>
      </c>
      <c r="AE486" s="23">
        <v>0</v>
      </c>
      <c r="AF486" s="66">
        <v>0</v>
      </c>
      <c r="AH486" s="59">
        <f t="shared" ref="AH486" si="2133">X486*AC486+Z486*AC489-Y486*AD486-AA486*AD489</f>
        <v>-1.0429036101811358</v>
      </c>
      <c r="AI486" s="63">
        <f t="shared" ref="AI486" si="2134">(X486*AD486+Y486*AC486+Z486*AD489+AA486*AC489)</f>
        <v>-4.0746330854007917E-2</v>
      </c>
      <c r="AJ486" s="61">
        <f t="shared" ref="AJ486" si="2135">X486*AE486+Z486*AE489-Y486*AF486-AA486*AF489</f>
        <v>0</v>
      </c>
      <c r="AK486" s="62">
        <f t="shared" ref="AK486" si="2136">(X486*AF486+Y486*AE486+Z486*AF489+AA486*AE489)</f>
        <v>-4.0746330854007917E-2</v>
      </c>
      <c r="AM486" s="67">
        <f t="shared" ref="AM486" si="2137">20*LOG(((1+$AD$8)/$AD$8)/((AH486+AH489)^2+(AI486+AI489)^2)^0.5)</f>
        <v>-3.4262151277031889</v>
      </c>
      <c r="AO486" s="110">
        <f t="shared" ref="AO486" si="2138">((AH486^2+AI486^2)^0.5)/((AH489^2+AI489^2)^0.5)</f>
        <v>0.4365940855581662</v>
      </c>
      <c r="AP486" s="18"/>
      <c r="AQ486" s="88">
        <f t="shared" si="2119"/>
        <v>9.1599999999999504</v>
      </c>
      <c r="AR486" s="89">
        <f t="shared" si="2120"/>
        <v>-22.831651301435155</v>
      </c>
      <c r="AS486" s="90">
        <f t="shared" si="2121"/>
        <v>-75.854728908840187</v>
      </c>
      <c r="AT486" s="26"/>
      <c r="AU486" s="119"/>
      <c r="AV486" s="120"/>
      <c r="AW486" s="71">
        <f t="shared" si="2122"/>
        <v>-8.896662423091773E-3</v>
      </c>
    </row>
    <row r="487" spans="2:49" ht="18.600000000000001" customHeight="1" thickBot="1">
      <c r="D487" s="69"/>
      <c r="G487" s="70"/>
      <c r="I487" s="69"/>
      <c r="L487" s="70"/>
      <c r="N487" s="69"/>
      <c r="Q487" s="70"/>
      <c r="S487" s="69"/>
      <c r="V487" s="70"/>
      <c r="X487" s="69"/>
      <c r="AA487" s="70"/>
      <c r="AC487" s="64"/>
      <c r="AD487" s="23"/>
      <c r="AE487" s="23"/>
      <c r="AF487" s="71"/>
      <c r="AH487" s="69"/>
      <c r="AK487" s="70"/>
      <c r="AO487" s="111"/>
      <c r="AP487" s="18"/>
      <c r="AQ487" s="88">
        <f t="shared" si="2119"/>
        <v>9.17999999999995</v>
      </c>
      <c r="AR487" s="89">
        <f t="shared" si="2120"/>
        <v>-22.848901549639589</v>
      </c>
      <c r="AS487" s="90">
        <f t="shared" si="2121"/>
        <v>-75.885667202325166</v>
      </c>
      <c r="AT487" s="26"/>
      <c r="AU487" s="119"/>
      <c r="AV487" s="120"/>
      <c r="AW487" s="71">
        <f t="shared" si="2122"/>
        <v>-8.8460772532330655E-3</v>
      </c>
    </row>
    <row r="488" spans="2:49" ht="18.600000000000001" customHeight="1" thickBot="1">
      <c r="D488" s="265" t="s">
        <v>11</v>
      </c>
      <c r="E488" s="266"/>
      <c r="F488" s="267" t="s">
        <v>84</v>
      </c>
      <c r="G488" s="268"/>
      <c r="H488" s="263"/>
      <c r="I488" s="265" t="s">
        <v>85</v>
      </c>
      <c r="J488" s="266"/>
      <c r="K488" s="267" t="s">
        <v>86</v>
      </c>
      <c r="L488" s="268"/>
      <c r="N488" s="269" t="s">
        <v>12</v>
      </c>
      <c r="O488" s="270"/>
      <c r="P488" s="271" t="s">
        <v>13</v>
      </c>
      <c r="Q488" s="272"/>
      <c r="S488" s="265" t="s">
        <v>87</v>
      </c>
      <c r="T488" s="266"/>
      <c r="U488" s="267" t="s">
        <v>88</v>
      </c>
      <c r="V488" s="268"/>
      <c r="W488" s="10"/>
      <c r="X488" s="269" t="s">
        <v>89</v>
      </c>
      <c r="Y488" s="270"/>
      <c r="Z488" s="271" t="s">
        <v>90</v>
      </c>
      <c r="AA488" s="272"/>
      <c r="AB488" s="10"/>
      <c r="AC488" s="265" t="s">
        <v>14</v>
      </c>
      <c r="AD488" s="266"/>
      <c r="AE488" s="267" t="s">
        <v>15</v>
      </c>
      <c r="AF488" s="268"/>
      <c r="AG488" s="10"/>
      <c r="AH488" s="269" t="s">
        <v>91</v>
      </c>
      <c r="AI488" s="270"/>
      <c r="AJ488" s="271" t="s">
        <v>92</v>
      </c>
      <c r="AK488" s="272"/>
      <c r="AM488" s="76" t="s">
        <v>16</v>
      </c>
      <c r="AO488" s="112" t="s">
        <v>38</v>
      </c>
      <c r="AP488" s="18"/>
      <c r="AQ488" s="88">
        <f t="shared" si="2119"/>
        <v>9.1999999999999496</v>
      </c>
      <c r="AR488" s="89">
        <f t="shared" si="2120"/>
        <v>-22.866121955593229</v>
      </c>
      <c r="AS488" s="90">
        <f t="shared" si="2121"/>
        <v>-75.916470081184272</v>
      </c>
      <c r="AT488" s="26"/>
      <c r="AU488" s="119"/>
      <c r="AV488" s="120"/>
      <c r="AW488" s="71">
        <f t="shared" si="2122"/>
        <v>-8.7958661061341668E-3</v>
      </c>
    </row>
    <row r="489" spans="2:49" ht="18.600000000000001" customHeight="1" thickTop="1" thickBot="1">
      <c r="D489" s="59">
        <v>0</v>
      </c>
      <c r="E489" s="63">
        <v>0</v>
      </c>
      <c r="F489" s="61">
        <v>1</v>
      </c>
      <c r="G489" s="62">
        <v>0</v>
      </c>
      <c r="I489" s="59">
        <v>0</v>
      </c>
      <c r="J489" s="63">
        <f t="shared" ref="J489" si="2139">IF(0=(1-$J$8*$K$8*$B486^2),10^14,$B486*$K$8/(1-$J$8*$K$8*$B486^2))</f>
        <v>2.1510633790042264</v>
      </c>
      <c r="K489" s="61">
        <v>1</v>
      </c>
      <c r="L489" s="62">
        <v>0</v>
      </c>
      <c r="N489" s="59">
        <f t="shared" ref="N489" si="2140">D489*I486+F489*I489-E489*J486-G489*J489</f>
        <v>0</v>
      </c>
      <c r="O489" s="63">
        <f t="shared" ref="O489" si="2141">(D489*J486+E489*I486+F489*J489+G489*I489)</f>
        <v>2.1510633790042264</v>
      </c>
      <c r="P489" s="61">
        <f t="shared" ref="P489" si="2142">D489*K486+F489*K489-E489*L486-G489*L489</f>
        <v>1</v>
      </c>
      <c r="Q489" s="62">
        <f t="shared" ref="Q489" si="2143">(D489*L486+E489*K486+F489*L489+G489*K489)</f>
        <v>0</v>
      </c>
      <c r="S489" s="59">
        <v>0</v>
      </c>
      <c r="T489" s="63">
        <v>0</v>
      </c>
      <c r="U489" s="61">
        <v>1</v>
      </c>
      <c r="V489" s="62">
        <v>0</v>
      </c>
      <c r="X489" s="59">
        <f t="shared" ref="X489" si="2144">N489*S486+P489*S489-O489*T486-Q489*T489</f>
        <v>0</v>
      </c>
      <c r="Y489" s="63">
        <f t="shared" ref="Y489" si="2145">(N489*T486+O489*S486+P489*T489+Q489*S489)</f>
        <v>2.1510633790042264</v>
      </c>
      <c r="Z489" s="61">
        <f t="shared" ref="Z489" si="2146">N489*U486+P489*U489-O489*V486-Q489*V489</f>
        <v>-1.0429036101811358</v>
      </c>
      <c r="AA489" s="62">
        <f t="shared" ref="AA489" si="2147">(N489*V486+O489*U486+P489*V489+Q489*U489)</f>
        <v>0</v>
      </c>
      <c r="AB489" s="10"/>
      <c r="AC489" s="46">
        <f t="shared" ref="AC489" si="2148">1/$AD$8</f>
        <v>1</v>
      </c>
      <c r="AD489" s="77">
        <v>0</v>
      </c>
      <c r="AE489" s="78">
        <v>1</v>
      </c>
      <c r="AF489" s="79">
        <v>0</v>
      </c>
      <c r="AH489" s="59">
        <f t="shared" ref="AH489" si="2149">X489*AC486+Z489*AC489-Y489*AD486-AA489*AD489</f>
        <v>-1.0429036101811358</v>
      </c>
      <c r="AI489" s="63">
        <f t="shared" ref="AI489" si="2150">(X489*AD486+Y489*AC486+Z489*AD489+AA489*AC489)</f>
        <v>2.1510633790042264</v>
      </c>
      <c r="AJ489" s="61">
        <f t="shared" ref="AJ489" si="2151">X489*AE486+Z489*AE489-Y489*AF486-AA489*AF489</f>
        <v>-1.0429036101811358</v>
      </c>
      <c r="AK489" s="62">
        <f t="shared" ref="AK489" si="2152">(X489*AF486+Y489*AE486+Z489*AF489+AA489*AE489)</f>
        <v>0</v>
      </c>
      <c r="AM489" s="80">
        <f t="shared" ref="AM489" si="2153">(180/PI())*ATAN(-1*(AI486+AI489)/(AH486+AH489))</f>
        <v>45.334664473345207</v>
      </c>
      <c r="AO489" s="113">
        <f t="shared" ref="AO489" si="2154">20*LOG(((1-(10^(AM486/20)^2)*(1-((1-AO486)/(1+AO486))^2))^0.5))</f>
        <v>-2.1074185656143456</v>
      </c>
      <c r="AP489" s="18"/>
      <c r="AQ489" s="88">
        <f t="shared" si="2119"/>
        <v>9.2199999999999491</v>
      </c>
      <c r="AR489" s="89">
        <f t="shared" si="2120"/>
        <v>-22.883312595678674</v>
      </c>
      <c r="AS489" s="90">
        <f t="shared" si="2121"/>
        <v>-75.947138435676862</v>
      </c>
      <c r="AT489" s="26"/>
      <c r="AU489" s="119"/>
      <c r="AV489" s="120"/>
      <c r="AW489" s="71">
        <f t="shared" si="2122"/>
        <v>-8.746025634603749E-3</v>
      </c>
    </row>
    <row r="490" spans="2:49" ht="18.600000000000001" customHeight="1">
      <c r="AQ490" s="88">
        <f t="shared" si="2119"/>
        <v>9.2399999999999505</v>
      </c>
      <c r="AR490" s="89">
        <f t="shared" si="2120"/>
        <v>-22.900473546279414</v>
      </c>
      <c r="AS490" s="90">
        <f t="shared" si="2121"/>
        <v>-75.977673148240811</v>
      </c>
      <c r="AT490" s="119"/>
      <c r="AU490" s="119"/>
      <c r="AV490" s="120"/>
      <c r="AW490" s="71">
        <f t="shared" si="2122"/>
        <v>-8.6965525258371115E-3</v>
      </c>
    </row>
    <row r="491" spans="2:49" ht="18.600000000000001" customHeight="1" thickBot="1">
      <c r="D491" s="10" t="s">
        <v>63</v>
      </c>
      <c r="E491" s="10"/>
      <c r="F491" s="10"/>
      <c r="G491" s="10"/>
      <c r="H491" s="10"/>
      <c r="I491" s="10" t="s">
        <v>64</v>
      </c>
      <c r="J491" s="10"/>
      <c r="K491" s="10"/>
      <c r="L491" s="10"/>
      <c r="M491" s="55"/>
      <c r="N491" s="55"/>
      <c r="O491" s="54" t="s">
        <v>65</v>
      </c>
      <c r="P491" s="55"/>
      <c r="Q491" s="55"/>
      <c r="R491" s="55"/>
      <c r="S491" s="10"/>
      <c r="T491" s="10" t="s">
        <v>66</v>
      </c>
      <c r="U491" s="55"/>
      <c r="V491" s="55"/>
      <c r="W491" s="55"/>
      <c r="X491" s="55"/>
      <c r="Y491" s="54" t="s">
        <v>67</v>
      </c>
      <c r="Z491" s="55"/>
      <c r="AA491" s="55"/>
      <c r="AB491" s="55"/>
      <c r="AC491" s="54" t="s">
        <v>68</v>
      </c>
      <c r="AD491" s="10"/>
      <c r="AE491" s="10"/>
      <c r="AF491" s="10"/>
      <c r="AG491" s="10"/>
      <c r="AH491" s="55"/>
      <c r="AI491" s="54" t="s">
        <v>69</v>
      </c>
      <c r="AJ491" s="55"/>
      <c r="AK491" s="55"/>
      <c r="AQ491" s="88">
        <f t="shared" si="2119"/>
        <v>9.25999999999995</v>
      </c>
      <c r="AR491" s="89">
        <f t="shared" si="2120"/>
        <v>-22.917604883773933</v>
      </c>
      <c r="AS491" s="90">
        <f t="shared" si="2121"/>
        <v>-76.008075093578583</v>
      </c>
      <c r="AT491" s="119"/>
      <c r="AU491" s="119"/>
      <c r="AV491" s="120"/>
      <c r="AW491" s="71">
        <f t="shared" si="2122"/>
        <v>-8.6474435010257238E-3</v>
      </c>
    </row>
    <row r="492" spans="2:49" ht="18.600000000000001" customHeight="1" thickBot="1">
      <c r="B492" s="52"/>
      <c r="D492" s="273" t="s">
        <v>70</v>
      </c>
      <c r="E492" s="274"/>
      <c r="F492" s="275" t="s">
        <v>71</v>
      </c>
      <c r="G492" s="276"/>
      <c r="H492" s="263"/>
      <c r="I492" s="273" t="s">
        <v>72</v>
      </c>
      <c r="J492" s="274"/>
      <c r="K492" s="275" t="s">
        <v>73</v>
      </c>
      <c r="L492" s="276"/>
      <c r="M492" s="55"/>
      <c r="N492" s="269" t="s">
        <v>74</v>
      </c>
      <c r="O492" s="270"/>
      <c r="P492" s="271" t="s">
        <v>75</v>
      </c>
      <c r="Q492" s="272"/>
      <c r="R492" s="55"/>
      <c r="S492" s="273" t="s">
        <v>76</v>
      </c>
      <c r="T492" s="274"/>
      <c r="U492" s="275" t="s">
        <v>77</v>
      </c>
      <c r="V492" s="276"/>
      <c r="W492" s="10"/>
      <c r="X492" s="269" t="s">
        <v>78</v>
      </c>
      <c r="Y492" s="270"/>
      <c r="Z492" s="271" t="s">
        <v>79</v>
      </c>
      <c r="AA492" s="272"/>
      <c r="AB492" s="10"/>
      <c r="AC492" s="273" t="s">
        <v>80</v>
      </c>
      <c r="AD492" s="274"/>
      <c r="AE492" s="275" t="s">
        <v>81</v>
      </c>
      <c r="AF492" s="276"/>
      <c r="AG492" s="10"/>
      <c r="AH492" s="269" t="s">
        <v>82</v>
      </c>
      <c r="AI492" s="270"/>
      <c r="AJ492" s="271" t="s">
        <v>83</v>
      </c>
      <c r="AK492" s="272"/>
      <c r="AM492" s="57" t="s">
        <v>10</v>
      </c>
      <c r="AO492" s="109" t="s">
        <v>37</v>
      </c>
      <c r="AP492" s="18"/>
      <c r="AQ492" s="88">
        <f t="shared" si="2119"/>
        <v>9.2799999999999496</v>
      </c>
      <c r="AR492" s="89">
        <f t="shared" si="2120"/>
        <v>-22.934706684529964</v>
      </c>
      <c r="AS492" s="90">
        <f t="shared" si="2121"/>
        <v>-76.038345138742343</v>
      </c>
      <c r="AT492" s="26"/>
      <c r="AU492" s="119"/>
      <c r="AV492" s="120"/>
      <c r="AW492" s="71">
        <f t="shared" si="2122"/>
        <v>-8.5986953149823075E-3</v>
      </c>
    </row>
    <row r="493" spans="2:49" ht="18.600000000000001" customHeight="1" thickTop="1" thickBot="1">
      <c r="B493" s="81">
        <v>1.42</v>
      </c>
      <c r="D493" s="59">
        <v>1</v>
      </c>
      <c r="E493" s="60">
        <v>0</v>
      </c>
      <c r="F493" s="61">
        <v>0</v>
      </c>
      <c r="G493" s="62">
        <f t="shared" ref="G493" si="2155">$E$8*$B493</f>
        <v>0.96328539999999996</v>
      </c>
      <c r="I493" s="59">
        <v>1</v>
      </c>
      <c r="J493" s="63">
        <v>0</v>
      </c>
      <c r="K493" s="61">
        <v>0</v>
      </c>
      <c r="L493" s="62">
        <v>0</v>
      </c>
      <c r="N493" s="59">
        <f t="shared" ref="N493" si="2156">D493*I493+F493*I496-E493*J493-G493*J496</f>
        <v>-1.157610762495985</v>
      </c>
      <c r="O493" s="63">
        <f t="shared" ref="O493" si="2157">(D493*J493+E493*I493+F493*J496+G493*I496)</f>
        <v>0</v>
      </c>
      <c r="P493" s="61">
        <f t="shared" ref="P493" si="2158">D493*K493+F493*K496-E493*L493-G493*L496</f>
        <v>0</v>
      </c>
      <c r="Q493" s="62">
        <f t="shared" ref="Q493" si="2159">(D493*L493+E493*K493+F493*L496+G493*K496)</f>
        <v>0.96328539999999996</v>
      </c>
      <c r="S493" s="59">
        <v>1</v>
      </c>
      <c r="T493" s="60">
        <v>0</v>
      </c>
      <c r="U493" s="61">
        <v>0</v>
      </c>
      <c r="V493" s="62">
        <f t="shared" ref="V493" si="2160">$T$8*$B493</f>
        <v>0.96328539999999996</v>
      </c>
      <c r="X493" s="59">
        <f t="shared" ref="X493" si="2161">N493*S493+P493*S496-O493*T493-Q493*T496</f>
        <v>-1.157610762495985</v>
      </c>
      <c r="Y493" s="63">
        <f t="shared" ref="Y493" si="2162">(N493*T493+O493*S493+P493*T496+Q493*S496)</f>
        <v>0</v>
      </c>
      <c r="Z493" s="61">
        <f t="shared" ref="Z493" si="2163">N493*U493+P493*U496-O493*V493-Q493*V496</f>
        <v>0</v>
      </c>
      <c r="AA493" s="62">
        <f t="shared" ref="AA493" si="2164">(N493*V493+O493*U493+P493*V496+Q493*U496)</f>
        <v>-0.15182414639524988</v>
      </c>
      <c r="AB493" s="10"/>
      <c r="AC493" s="64">
        <v>1</v>
      </c>
      <c r="AD493" s="65">
        <v>0</v>
      </c>
      <c r="AE493" s="23">
        <v>0</v>
      </c>
      <c r="AF493" s="66">
        <v>0</v>
      </c>
      <c r="AH493" s="59">
        <f t="shared" ref="AH493" si="2165">X493*AC493+Z493*AC496-Y493*AD493-AA493*AD496</f>
        <v>-1.157610762495985</v>
      </c>
      <c r="AI493" s="63">
        <f t="shared" ref="AI493" si="2166">(X493*AD493+Y493*AC493+Z493*AD496+AA493*AC496)</f>
        <v>-0.15182414639524988</v>
      </c>
      <c r="AJ493" s="61">
        <f t="shared" ref="AJ493" si="2167">X493*AE493+Z493*AE496-Y493*AF493-AA493*AF496</f>
        <v>0</v>
      </c>
      <c r="AK493" s="62">
        <f t="shared" ref="AK493" si="2168">(X493*AF493+Y493*AE493+Z493*AF496+AA493*AE496)</f>
        <v>-0.15182414639524988</v>
      </c>
      <c r="AM493" s="67">
        <f t="shared" ref="AM493" si="2169">20*LOG(((1+$AD$8)/$AD$8)/((AH493+AH496)^2+(AI493+AI496)^2)^0.5)</f>
        <v>-3.8561007847662854</v>
      </c>
      <c r="AO493" s="110">
        <f t="shared" ref="AO493" si="2170">((AH493^2+AI493^2)^0.5)/((AH496^2+AI496^2)^0.5)</f>
        <v>0.46306379143504922</v>
      </c>
      <c r="AP493" s="18"/>
      <c r="AQ493" s="88">
        <f t="shared" si="2119"/>
        <v>9.2999999999999492</v>
      </c>
      <c r="AR493" s="89">
        <f t="shared" si="2120"/>
        <v>-22.951779024898869</v>
      </c>
      <c r="AS493" s="90">
        <f t="shared" si="2121"/>
        <v>-76.068484143217816</v>
      </c>
      <c r="AT493" s="26"/>
      <c r="AU493" s="119"/>
      <c r="AV493" s="120"/>
      <c r="AW493" s="71">
        <f t="shared" si="2122"/>
        <v>-8.5503047557572223E-3</v>
      </c>
    </row>
    <row r="494" spans="2:49" ht="18.600000000000001" customHeight="1" thickBot="1">
      <c r="D494" s="69"/>
      <c r="G494" s="70"/>
      <c r="I494" s="69"/>
      <c r="L494" s="70"/>
      <c r="N494" s="69"/>
      <c r="Q494" s="70"/>
      <c r="S494" s="69"/>
      <c r="V494" s="70"/>
      <c r="X494" s="69"/>
      <c r="AA494" s="70"/>
      <c r="AC494" s="64"/>
      <c r="AD494" s="23"/>
      <c r="AE494" s="23"/>
      <c r="AF494" s="71"/>
      <c r="AH494" s="69"/>
      <c r="AK494" s="70"/>
      <c r="AO494" s="111"/>
      <c r="AP494" s="18"/>
      <c r="AQ494" s="88">
        <f t="shared" si="2119"/>
        <v>9.3199999999999505</v>
      </c>
      <c r="AR494" s="89">
        <f t="shared" si="2120"/>
        <v>-22.968821981210223</v>
      </c>
      <c r="AS494" s="90">
        <f t="shared" si="2121"/>
        <v>-76.098492959007103</v>
      </c>
      <c r="AT494" s="26"/>
      <c r="AU494" s="119"/>
      <c r="AV494" s="120"/>
      <c r="AW494" s="71">
        <f t="shared" si="2122"/>
        <v>-8.5022686442732844E-3</v>
      </c>
    </row>
    <row r="495" spans="2:49" ht="18.600000000000001" customHeight="1" thickBot="1">
      <c r="D495" s="265" t="s">
        <v>11</v>
      </c>
      <c r="E495" s="266"/>
      <c r="F495" s="267" t="s">
        <v>84</v>
      </c>
      <c r="G495" s="268"/>
      <c r="H495" s="263"/>
      <c r="I495" s="265" t="s">
        <v>85</v>
      </c>
      <c r="J495" s="266"/>
      <c r="K495" s="267" t="s">
        <v>86</v>
      </c>
      <c r="L495" s="268"/>
      <c r="N495" s="269" t="s">
        <v>12</v>
      </c>
      <c r="O495" s="270"/>
      <c r="P495" s="271" t="s">
        <v>13</v>
      </c>
      <c r="Q495" s="272"/>
      <c r="S495" s="265" t="s">
        <v>87</v>
      </c>
      <c r="T495" s="266"/>
      <c r="U495" s="267" t="s">
        <v>88</v>
      </c>
      <c r="V495" s="268"/>
      <c r="W495" s="10"/>
      <c r="X495" s="269" t="s">
        <v>89</v>
      </c>
      <c r="Y495" s="270"/>
      <c r="Z495" s="271" t="s">
        <v>90</v>
      </c>
      <c r="AA495" s="272"/>
      <c r="AB495" s="10"/>
      <c r="AC495" s="265" t="s">
        <v>14</v>
      </c>
      <c r="AD495" s="266"/>
      <c r="AE495" s="267" t="s">
        <v>15</v>
      </c>
      <c r="AF495" s="268"/>
      <c r="AG495" s="10"/>
      <c r="AH495" s="269" t="s">
        <v>91</v>
      </c>
      <c r="AI495" s="270"/>
      <c r="AJ495" s="271" t="s">
        <v>92</v>
      </c>
      <c r="AK495" s="272"/>
      <c r="AM495" s="76" t="s">
        <v>16</v>
      </c>
      <c r="AO495" s="112" t="s">
        <v>38</v>
      </c>
      <c r="AP495" s="18"/>
      <c r="AQ495" s="88">
        <f t="shared" si="2119"/>
        <v>9.3399999999999395</v>
      </c>
      <c r="AR495" s="89">
        <f t="shared" si="2120"/>
        <v>-22.985835629766427</v>
      </c>
      <c r="AS495" s="90">
        <f t="shared" si="2121"/>
        <v>-76.128372430710414</v>
      </c>
      <c r="AT495" s="26"/>
      <c r="AU495" s="119"/>
      <c r="AV495" s="120"/>
      <c r="AW495" s="71">
        <f t="shared" si="2122"/>
        <v>-8.4545838339519126E-3</v>
      </c>
    </row>
    <row r="496" spans="2:49" ht="18.600000000000001" customHeight="1" thickTop="1" thickBot="1">
      <c r="D496" s="59">
        <v>0</v>
      </c>
      <c r="E496" s="63">
        <v>0</v>
      </c>
      <c r="F496" s="61">
        <v>1</v>
      </c>
      <c r="G496" s="62">
        <v>0</v>
      </c>
      <c r="I496" s="59">
        <v>0</v>
      </c>
      <c r="J496" s="63">
        <f t="shared" ref="J496" si="2171">IF(0=(1-$J$8*$K$8*$B493^2),10^14,$B493*$K$8/(1-$J$8*$K$8*$B493^2))</f>
        <v>2.2398458052992241</v>
      </c>
      <c r="K496" s="61">
        <v>1</v>
      </c>
      <c r="L496" s="62">
        <v>0</v>
      </c>
      <c r="N496" s="59">
        <f t="shared" ref="N496" si="2172">D496*I493+F496*I496-E496*J493-G496*J496</f>
        <v>0</v>
      </c>
      <c r="O496" s="63">
        <f t="shared" ref="O496" si="2173">(D496*J493+E496*I493+F496*J496+G496*I496)</f>
        <v>2.2398458052992241</v>
      </c>
      <c r="P496" s="61">
        <f t="shared" ref="P496" si="2174">D496*K493+F496*K496-E496*L493-G496*L496</f>
        <v>1</v>
      </c>
      <c r="Q496" s="62">
        <f t="shared" ref="Q496" si="2175">(D496*L493+E496*K493+F496*L496+G496*K496)</f>
        <v>0</v>
      </c>
      <c r="S496" s="59">
        <v>0</v>
      </c>
      <c r="T496" s="63">
        <v>0</v>
      </c>
      <c r="U496" s="61">
        <v>1</v>
      </c>
      <c r="V496" s="62">
        <v>0</v>
      </c>
      <c r="X496" s="59">
        <f t="shared" ref="X496" si="2176">N496*S493+P496*S496-O496*T493-Q496*T496</f>
        <v>0</v>
      </c>
      <c r="Y496" s="63">
        <f t="shared" ref="Y496" si="2177">(N496*T493+O496*S493+P496*T496+Q496*S496)</f>
        <v>2.2398458052992241</v>
      </c>
      <c r="Z496" s="61">
        <f t="shared" ref="Z496" si="2178">N496*U493+P496*U496-O496*V493-Q496*V496</f>
        <v>-1.157610762495985</v>
      </c>
      <c r="AA496" s="62">
        <f t="shared" ref="AA496" si="2179">(N496*V493+O496*U493+P496*V496+Q496*U496)</f>
        <v>0</v>
      </c>
      <c r="AB496" s="10"/>
      <c r="AC496" s="46">
        <f t="shared" ref="AC496" si="2180">1/$AD$8</f>
        <v>1</v>
      </c>
      <c r="AD496" s="77">
        <v>0</v>
      </c>
      <c r="AE496" s="78">
        <v>1</v>
      </c>
      <c r="AF496" s="79">
        <v>0</v>
      </c>
      <c r="AH496" s="59">
        <f t="shared" ref="AH496" si="2181">X496*AC493+Z496*AC496-Y496*AD493-AA496*AD496</f>
        <v>-1.157610762495985</v>
      </c>
      <c r="AI496" s="63">
        <f t="shared" ref="AI496" si="2182">(X496*AD493+Y496*AC493+Z496*AD496+AA496*AC496)</f>
        <v>2.2398458052992241</v>
      </c>
      <c r="AJ496" s="61">
        <f t="shared" ref="AJ496" si="2183">X496*AE493+Z496*AE496-Y496*AF493-AA496*AF496</f>
        <v>-1.157610762495985</v>
      </c>
      <c r="AK496" s="62">
        <f t="shared" ref="AK496" si="2184">(X496*AF493+Y496*AE493+Z496*AF496+AA496*AE496)</f>
        <v>0</v>
      </c>
      <c r="AM496" s="80">
        <f t="shared" ref="AM496" si="2185">(180/PI())*ATAN(-1*(AI493+AI496)/(AH493+AH496))</f>
        <v>42.046254613821681</v>
      </c>
      <c r="AO496" s="113">
        <f t="shared" ref="AO496" si="2186">20*LOG(((1-(10^(AM493/20)^2)*(1-((1-AO493)/(1+AO493))^2))^0.5))</f>
        <v>-1.9117728221772277</v>
      </c>
      <c r="AP496" s="18"/>
      <c r="AQ496" s="88">
        <f t="shared" si="2119"/>
        <v>9.3599999999999408</v>
      </c>
      <c r="AR496" s="89">
        <f t="shared" si="2120"/>
        <v>-23.002820046837588</v>
      </c>
      <c r="AS496" s="90">
        <f t="shared" si="2121"/>
        <v>-76.158123395606665</v>
      </c>
      <c r="AT496" s="26"/>
      <c r="AU496" s="119"/>
      <c r="AV496" s="120"/>
      <c r="AW496" s="71">
        <f t="shared" si="2122"/>
        <v>-8.4072472103528476E-3</v>
      </c>
    </row>
    <row r="497" spans="2:49" ht="18.600000000000001" customHeight="1">
      <c r="AQ497" s="88">
        <f t="shared" si="2119"/>
        <v>9.3799999999999404</v>
      </c>
      <c r="AR497" s="89">
        <f t="shared" si="2120"/>
        <v>-23.019775308656399</v>
      </c>
      <c r="AS497" s="90">
        <f t="shared" si="2121"/>
        <v>-76.187746683733067</v>
      </c>
      <c r="AT497" s="119"/>
      <c r="AU497" s="119"/>
      <c r="AV497" s="120"/>
      <c r="AW497" s="71">
        <f t="shared" si="2122"/>
        <v>-8.3602556908129351E-3</v>
      </c>
    </row>
    <row r="498" spans="2:49" ht="18.600000000000001" customHeight="1" thickBot="1">
      <c r="D498" s="10" t="s">
        <v>63</v>
      </c>
      <c r="E498" s="10"/>
      <c r="F498" s="10"/>
      <c r="G498" s="10"/>
      <c r="H498" s="10"/>
      <c r="I498" s="10" t="s">
        <v>64</v>
      </c>
      <c r="J498" s="10"/>
      <c r="K498" s="10"/>
      <c r="L498" s="10"/>
      <c r="M498" s="55"/>
      <c r="N498" s="55"/>
      <c r="O498" s="54" t="s">
        <v>65</v>
      </c>
      <c r="P498" s="55"/>
      <c r="Q498" s="55"/>
      <c r="R498" s="55"/>
      <c r="S498" s="10"/>
      <c r="T498" s="10" t="s">
        <v>66</v>
      </c>
      <c r="U498" s="55"/>
      <c r="V498" s="55"/>
      <c r="W498" s="55"/>
      <c r="X498" s="55"/>
      <c r="Y498" s="54" t="s">
        <v>67</v>
      </c>
      <c r="Z498" s="55"/>
      <c r="AA498" s="55"/>
      <c r="AB498" s="55"/>
      <c r="AC498" s="54" t="s">
        <v>68</v>
      </c>
      <c r="AD498" s="10"/>
      <c r="AE498" s="10"/>
      <c r="AF498" s="10"/>
      <c r="AG498" s="10"/>
      <c r="AH498" s="55"/>
      <c r="AI498" s="54" t="s">
        <v>69</v>
      </c>
      <c r="AJ498" s="55"/>
      <c r="AK498" s="55"/>
      <c r="AQ498" s="88">
        <f t="shared" si="2119"/>
        <v>9.39999999999994</v>
      </c>
      <c r="AR498" s="89">
        <f t="shared" si="2120"/>
        <v>-23.036701491413254</v>
      </c>
      <c r="AS498" s="90">
        <f t="shared" si="2121"/>
        <v>-76.217243117963633</v>
      </c>
      <c r="AT498" s="119"/>
      <c r="AU498" s="119"/>
      <c r="AV498" s="120"/>
      <c r="AW498" s="71">
        <f t="shared" si="2122"/>
        <v>-8.3136062240907541E-3</v>
      </c>
    </row>
    <row r="499" spans="2:49" ht="18.600000000000001" customHeight="1" thickBot="1">
      <c r="B499" s="52"/>
      <c r="D499" s="273" t="s">
        <v>70</v>
      </c>
      <c r="E499" s="274"/>
      <c r="F499" s="275" t="s">
        <v>71</v>
      </c>
      <c r="G499" s="276"/>
      <c r="H499" s="263"/>
      <c r="I499" s="273" t="s">
        <v>72</v>
      </c>
      <c r="J499" s="274"/>
      <c r="K499" s="275" t="s">
        <v>73</v>
      </c>
      <c r="L499" s="276"/>
      <c r="M499" s="55"/>
      <c r="N499" s="269" t="s">
        <v>74</v>
      </c>
      <c r="O499" s="270"/>
      <c r="P499" s="271" t="s">
        <v>75</v>
      </c>
      <c r="Q499" s="272"/>
      <c r="R499" s="55"/>
      <c r="S499" s="273" t="s">
        <v>76</v>
      </c>
      <c r="T499" s="274"/>
      <c r="U499" s="275" t="s">
        <v>77</v>
      </c>
      <c r="V499" s="276"/>
      <c r="W499" s="10"/>
      <c r="X499" s="269" t="s">
        <v>78</v>
      </c>
      <c r="Y499" s="270"/>
      <c r="Z499" s="271" t="s">
        <v>79</v>
      </c>
      <c r="AA499" s="272"/>
      <c r="AB499" s="10"/>
      <c r="AC499" s="273" t="s">
        <v>80</v>
      </c>
      <c r="AD499" s="274"/>
      <c r="AE499" s="275" t="s">
        <v>81</v>
      </c>
      <c r="AF499" s="276"/>
      <c r="AG499" s="10"/>
      <c r="AH499" s="269" t="s">
        <v>82</v>
      </c>
      <c r="AI499" s="270"/>
      <c r="AJ499" s="271" t="s">
        <v>83</v>
      </c>
      <c r="AK499" s="272"/>
      <c r="AM499" s="57" t="s">
        <v>10</v>
      </c>
      <c r="AO499" s="109" t="s">
        <v>37</v>
      </c>
      <c r="AP499" s="18"/>
      <c r="AQ499" s="88">
        <f t="shared" si="2119"/>
        <v>9.4199999999999395</v>
      </c>
      <c r="AR499" s="89">
        <f t="shared" si="2120"/>
        <v>-23.053598671251429</v>
      </c>
      <c r="AS499" s="90">
        <f t="shared" si="2121"/>
        <v>-76.246613514086718</v>
      </c>
      <c r="AT499" s="26"/>
      <c r="AU499" s="119"/>
      <c r="AV499" s="120"/>
      <c r="AW499" s="71">
        <f t="shared" si="2122"/>
        <v>-8.2672957900180415E-3</v>
      </c>
    </row>
    <row r="500" spans="2:49" ht="18.600000000000001" customHeight="1" thickTop="1" thickBot="1">
      <c r="B500" s="81">
        <v>1.44</v>
      </c>
      <c r="D500" s="59">
        <v>1</v>
      </c>
      <c r="E500" s="60">
        <v>0</v>
      </c>
      <c r="F500" s="61">
        <v>0</v>
      </c>
      <c r="G500" s="62">
        <f t="shared" ref="G500" si="2187">$E$8*$B500</f>
        <v>0.97685279999999997</v>
      </c>
      <c r="I500" s="59">
        <v>1</v>
      </c>
      <c r="J500" s="63">
        <v>0</v>
      </c>
      <c r="K500" s="61">
        <v>0</v>
      </c>
      <c r="L500" s="62">
        <v>0</v>
      </c>
      <c r="N500" s="59">
        <f t="shared" ref="N500" si="2188">D500*I500+F500*I503-E500*J500-G500*J503</f>
        <v>-1.2803526056090146</v>
      </c>
      <c r="O500" s="63">
        <f t="shared" ref="O500" si="2189">(D500*J500+E500*I500+F500*J503+G500*I503)</f>
        <v>0</v>
      </c>
      <c r="P500" s="61">
        <f t="shared" ref="P500" si="2190">D500*K500+F500*K503-E500*L500-G500*L503</f>
        <v>0</v>
      </c>
      <c r="Q500" s="62">
        <f t="shared" ref="Q500" si="2191">(D500*L500+E500*K500+F500*L503+G500*K503)</f>
        <v>0.97685279999999997</v>
      </c>
      <c r="S500" s="59">
        <v>1</v>
      </c>
      <c r="T500" s="60">
        <v>0</v>
      </c>
      <c r="U500" s="61">
        <v>0</v>
      </c>
      <c r="V500" s="62">
        <f t="shared" ref="V500" si="2192">$T$8*$B500</f>
        <v>0.97685279999999997</v>
      </c>
      <c r="X500" s="59">
        <f t="shared" ref="X500" si="2193">N500*S500+P500*S503-O500*T500-Q500*T503</f>
        <v>-1.2803526056090146</v>
      </c>
      <c r="Y500" s="63">
        <f t="shared" ref="Y500" si="2194">(N500*T500+O500*S500+P500*T503+Q500*S503)</f>
        <v>0</v>
      </c>
      <c r="Z500" s="61">
        <f t="shared" ref="Z500" si="2195">N500*U500+P500*U503-O500*V500-Q500*V503</f>
        <v>0</v>
      </c>
      <c r="AA500" s="62">
        <f t="shared" ref="AA500" si="2196">(N500*V500+O500*U500+P500*V503+Q500*U503)</f>
        <v>-0.27386322777646155</v>
      </c>
      <c r="AB500" s="10"/>
      <c r="AC500" s="64">
        <v>1</v>
      </c>
      <c r="AD500" s="65">
        <v>0</v>
      </c>
      <c r="AE500" s="23">
        <v>0</v>
      </c>
      <c r="AF500" s="66">
        <v>0</v>
      </c>
      <c r="AH500" s="59">
        <f t="shared" ref="AH500" si="2197">X500*AC500+Z500*AC503-Y500*AD500-AA500*AD503</f>
        <v>-1.2803526056090146</v>
      </c>
      <c r="AI500" s="63">
        <f t="shared" ref="AI500" si="2198">(X500*AD500+Y500*AC500+Z500*AD503+AA500*AC503)</f>
        <v>-0.27386322777646155</v>
      </c>
      <c r="AJ500" s="61">
        <f t="shared" ref="AJ500" si="2199">X500*AE500+Z500*AE503-Y500*AF500-AA500*AF503</f>
        <v>0</v>
      </c>
      <c r="AK500" s="62">
        <f t="shared" ref="AK500" si="2200">(X500*AF500+Y500*AE500+Z500*AF503+AA500*AE503)</f>
        <v>-0.27386322777646155</v>
      </c>
      <c r="AM500" s="67">
        <f t="shared" ref="AM500" si="2201">20*LOG(((1+$AD$8)/$AD$8)/((AH500+AH503)^2+(AI500+AI503)^2)^0.5)</f>
        <v>-4.3148317615930623</v>
      </c>
      <c r="AO500" s="110">
        <f t="shared" ref="AO500" si="2202">((AH500^2+AI500^2)^0.5)/((AH503^2+AI503^2)^0.5)</f>
        <v>0.49176955960776192</v>
      </c>
      <c r="AP500" s="18"/>
      <c r="AQ500" s="88">
        <f t="shared" si="2119"/>
        <v>9.4399999999999409</v>
      </c>
      <c r="AR500" s="89">
        <f t="shared" si="2120"/>
        <v>-23.070466924262437</v>
      </c>
      <c r="AS500" s="90">
        <f t="shared" si="2121"/>
        <v>-76.275858680881498</v>
      </c>
      <c r="AT500" s="26"/>
      <c r="AU500" s="119"/>
      <c r="AV500" s="120"/>
      <c r="AW500" s="71">
        <f t="shared" si="2122"/>
        <v>-8.2213213991453558E-3</v>
      </c>
    </row>
    <row r="501" spans="2:49" ht="18.600000000000001" customHeight="1" thickBot="1">
      <c r="D501" s="69"/>
      <c r="G501" s="70"/>
      <c r="I501" s="69"/>
      <c r="L501" s="70"/>
      <c r="N501" s="69"/>
      <c r="Q501" s="70"/>
      <c r="S501" s="69"/>
      <c r="V501" s="70"/>
      <c r="X501" s="69"/>
      <c r="AA501" s="70"/>
      <c r="AC501" s="64"/>
      <c r="AD501" s="23"/>
      <c r="AE501" s="23"/>
      <c r="AF501" s="71"/>
      <c r="AH501" s="69"/>
      <c r="AK501" s="70"/>
      <c r="AO501" s="111"/>
      <c r="AP501" s="18"/>
      <c r="AQ501" s="88">
        <f t="shared" si="2119"/>
        <v>9.4599999999999405</v>
      </c>
      <c r="AR501" s="89">
        <f t="shared" si="2120"/>
        <v>-23.087306326481425</v>
      </c>
      <c r="AS501" s="90">
        <f t="shared" si="2121"/>
        <v>-76.30497942019349</v>
      </c>
      <c r="AT501" s="26"/>
      <c r="AU501" s="119"/>
      <c r="AV501" s="120"/>
      <c r="AW501" s="71">
        <f t="shared" si="2122"/>
        <v>-8.1756800924071022E-3</v>
      </c>
    </row>
    <row r="502" spans="2:49" ht="18.600000000000001" customHeight="1" thickBot="1">
      <c r="D502" s="265" t="s">
        <v>11</v>
      </c>
      <c r="E502" s="266"/>
      <c r="F502" s="267" t="s">
        <v>84</v>
      </c>
      <c r="G502" s="268"/>
      <c r="H502" s="263"/>
      <c r="I502" s="265" t="s">
        <v>85</v>
      </c>
      <c r="J502" s="266"/>
      <c r="K502" s="267" t="s">
        <v>86</v>
      </c>
      <c r="L502" s="268"/>
      <c r="N502" s="269" t="s">
        <v>12</v>
      </c>
      <c r="O502" s="270"/>
      <c r="P502" s="271" t="s">
        <v>13</v>
      </c>
      <c r="Q502" s="272"/>
      <c r="S502" s="265" t="s">
        <v>87</v>
      </c>
      <c r="T502" s="266"/>
      <c r="U502" s="267" t="s">
        <v>88</v>
      </c>
      <c r="V502" s="268"/>
      <c r="W502" s="10"/>
      <c r="X502" s="269" t="s">
        <v>89</v>
      </c>
      <c r="Y502" s="270"/>
      <c r="Z502" s="271" t="s">
        <v>90</v>
      </c>
      <c r="AA502" s="272"/>
      <c r="AB502" s="10"/>
      <c r="AC502" s="265" t="s">
        <v>14</v>
      </c>
      <c r="AD502" s="266"/>
      <c r="AE502" s="267" t="s">
        <v>15</v>
      </c>
      <c r="AF502" s="268"/>
      <c r="AG502" s="10"/>
      <c r="AH502" s="269" t="s">
        <v>91</v>
      </c>
      <c r="AI502" s="270"/>
      <c r="AJ502" s="271" t="s">
        <v>92</v>
      </c>
      <c r="AK502" s="272"/>
      <c r="AM502" s="76" t="s">
        <v>16</v>
      </c>
      <c r="AO502" s="112" t="s">
        <v>38</v>
      </c>
      <c r="AP502" s="18"/>
      <c r="AQ502" s="88">
        <f t="shared" si="2119"/>
        <v>9.47999999999994</v>
      </c>
      <c r="AR502" s="89">
        <f t="shared" si="2120"/>
        <v>-23.104116953882766</v>
      </c>
      <c r="AS502" s="90">
        <f t="shared" si="2121"/>
        <v>-76.333976527009014</v>
      </c>
      <c r="AT502" s="26"/>
      <c r="AU502" s="119"/>
      <c r="AV502" s="120"/>
      <c r="AW502" s="71">
        <f t="shared" si="2122"/>
        <v>-8.1303689407759509E-3</v>
      </c>
    </row>
    <row r="503" spans="2:49" ht="18.600000000000001" customHeight="1" thickTop="1" thickBot="1">
      <c r="D503" s="59">
        <v>0</v>
      </c>
      <c r="E503" s="63">
        <v>0</v>
      </c>
      <c r="F503" s="61">
        <v>1</v>
      </c>
      <c r="G503" s="62">
        <v>0</v>
      </c>
      <c r="I503" s="59">
        <v>0</v>
      </c>
      <c r="J503" s="63">
        <f t="shared" ref="J503" si="2203">IF(0=(1-$J$8*$K$8*$B500^2),10^14,$B500*$K$8/(1-$J$8*$K$8*$B500^2))</f>
        <v>2.3343871314173588</v>
      </c>
      <c r="K503" s="61">
        <v>1</v>
      </c>
      <c r="L503" s="62">
        <v>0</v>
      </c>
      <c r="N503" s="59">
        <f t="shared" ref="N503" si="2204">D503*I500+F503*I503-E503*J500-G503*J503</f>
        <v>0</v>
      </c>
      <c r="O503" s="63">
        <f t="shared" ref="O503" si="2205">(D503*J500+E503*I500+F503*J503+G503*I503)</f>
        <v>2.3343871314173588</v>
      </c>
      <c r="P503" s="61">
        <f t="shared" ref="P503" si="2206">D503*K500+F503*K503-E503*L500-G503*L503</f>
        <v>1</v>
      </c>
      <c r="Q503" s="62">
        <f t="shared" ref="Q503" si="2207">(D503*L500+E503*K500+F503*L503+G503*K503)</f>
        <v>0</v>
      </c>
      <c r="S503" s="59">
        <v>0</v>
      </c>
      <c r="T503" s="63">
        <v>0</v>
      </c>
      <c r="U503" s="61">
        <v>1</v>
      </c>
      <c r="V503" s="62">
        <v>0</v>
      </c>
      <c r="X503" s="59">
        <f t="shared" ref="X503" si="2208">N503*S500+P503*S503-O503*T500-Q503*T503</f>
        <v>0</v>
      </c>
      <c r="Y503" s="63">
        <f t="shared" ref="Y503" si="2209">(N503*T500+O503*S500+P503*T503+Q503*S503)</f>
        <v>2.3343871314173588</v>
      </c>
      <c r="Z503" s="61">
        <f t="shared" ref="Z503" si="2210">N503*U500+P503*U503-O503*V500-Q503*V503</f>
        <v>-1.2803526056090146</v>
      </c>
      <c r="AA503" s="62">
        <f t="shared" ref="AA503" si="2211">(N503*V500+O503*U500+P503*V503+Q503*U503)</f>
        <v>0</v>
      </c>
      <c r="AB503" s="10"/>
      <c r="AC503" s="46">
        <f t="shared" ref="AC503" si="2212">1/$AD$8</f>
        <v>1</v>
      </c>
      <c r="AD503" s="77">
        <v>0</v>
      </c>
      <c r="AE503" s="78">
        <v>1</v>
      </c>
      <c r="AF503" s="79">
        <v>0</v>
      </c>
      <c r="AH503" s="59">
        <f t="shared" ref="AH503" si="2213">X503*AC500+Z503*AC503-Y503*AD500-AA503*AD503</f>
        <v>-1.2803526056090146</v>
      </c>
      <c r="AI503" s="63">
        <f t="shared" ref="AI503" si="2214">(X503*AD500+Y503*AC500+Z503*AD503+AA503*AC503)</f>
        <v>2.3343871314173588</v>
      </c>
      <c r="AJ503" s="61">
        <f t="shared" ref="AJ503" si="2215">X503*AE500+Z503*AE503-Y503*AF500-AA503*AF503</f>
        <v>-1.2803526056090146</v>
      </c>
      <c r="AK503" s="62">
        <f t="shared" ref="AK503" si="2216">(X503*AF500+Y503*AE500+Z503*AF503+AA503*AE503)</f>
        <v>0</v>
      </c>
      <c r="AM503" s="80">
        <f t="shared" ref="AM503" si="2217">(180/PI())*ATAN(-1*(AI500+AI503)/(AH500+AH503))</f>
        <v>38.822607074463747</v>
      </c>
      <c r="AO503" s="113">
        <f t="shared" ref="AO503" si="2218">20*LOG(((1-(10^(AM500/20)^2)*(1-((1-AO500)/(1+AO500))^2))^0.5))</f>
        <v>-1.721732061117166</v>
      </c>
      <c r="AP503" s="18"/>
      <c r="AQ503" s="88">
        <f t="shared" si="2119"/>
        <v>9.4999999999999396</v>
      </c>
      <c r="AR503" s="89">
        <f t="shared" si="2120"/>
        <v>-23.120898882375741</v>
      </c>
      <c r="AS503" s="90">
        <f t="shared" si="2121"/>
        <v>-76.362850789528807</v>
      </c>
      <c r="AT503" s="26"/>
      <c r="AU503" s="119"/>
      <c r="AV503" s="120"/>
      <c r="AW503" s="71">
        <f t="shared" si="2122"/>
        <v>-8.0853850449298832E-3</v>
      </c>
    </row>
    <row r="504" spans="2:49" ht="18.600000000000001" customHeight="1">
      <c r="AQ504" s="88">
        <f t="shared" si="2119"/>
        <v>9.5199999999999392</v>
      </c>
      <c r="AR504" s="89">
        <f t="shared" si="2120"/>
        <v>-23.13765218780031</v>
      </c>
      <c r="AS504" s="90">
        <f t="shared" si="2121"/>
        <v>-76.391602989240653</v>
      </c>
      <c r="AT504" s="119"/>
      <c r="AU504" s="119"/>
      <c r="AV504" s="120"/>
      <c r="AW504" s="71">
        <f t="shared" si="2122"/>
        <v>-8.0407255349211598E-3</v>
      </c>
    </row>
    <row r="505" spans="2:49" ht="18.600000000000001" customHeight="1" thickBot="1">
      <c r="D505" s="10" t="s">
        <v>63</v>
      </c>
      <c r="E505" s="10"/>
      <c r="F505" s="10"/>
      <c r="G505" s="10"/>
      <c r="H505" s="10"/>
      <c r="I505" s="10" t="s">
        <v>64</v>
      </c>
      <c r="J505" s="10"/>
      <c r="K505" s="10"/>
      <c r="L505" s="10"/>
      <c r="M505" s="55"/>
      <c r="N505" s="55"/>
      <c r="O505" s="54" t="s">
        <v>65</v>
      </c>
      <c r="P505" s="55"/>
      <c r="Q505" s="55"/>
      <c r="R505" s="55"/>
      <c r="S505" s="10"/>
      <c r="T505" s="10" t="s">
        <v>66</v>
      </c>
      <c r="U505" s="55"/>
      <c r="V505" s="55"/>
      <c r="W505" s="55"/>
      <c r="X505" s="55"/>
      <c r="Y505" s="54" t="s">
        <v>67</v>
      </c>
      <c r="Z505" s="55"/>
      <c r="AA505" s="55"/>
      <c r="AB505" s="55"/>
      <c r="AC505" s="54" t="s">
        <v>68</v>
      </c>
      <c r="AD505" s="10"/>
      <c r="AE505" s="10"/>
      <c r="AF505" s="10"/>
      <c r="AG505" s="10"/>
      <c r="AH505" s="55"/>
      <c r="AI505" s="54" t="s">
        <v>69</v>
      </c>
      <c r="AJ505" s="55"/>
      <c r="AK505" s="55"/>
      <c r="AQ505" s="88">
        <f t="shared" si="2119"/>
        <v>9.5399999999999405</v>
      </c>
      <c r="AR505" s="89">
        <f t="shared" si="2120"/>
        <v>-23.154376945923051</v>
      </c>
      <c r="AS505" s="90">
        <f t="shared" si="2121"/>
        <v>-76.420233900990922</v>
      </c>
      <c r="AT505" s="119"/>
      <c r="AU505" s="119"/>
      <c r="AV505" s="120"/>
      <c r="AW505" s="71">
        <f t="shared" si="2122"/>
        <v>-7.9963875698482543E-3</v>
      </c>
    </row>
    <row r="506" spans="2:49" ht="18.600000000000001" customHeight="1" thickBot="1">
      <c r="B506" s="52"/>
      <c r="D506" s="273" t="s">
        <v>70</v>
      </c>
      <c r="E506" s="274"/>
      <c r="F506" s="275" t="s">
        <v>71</v>
      </c>
      <c r="G506" s="276"/>
      <c r="H506" s="263"/>
      <c r="I506" s="273" t="s">
        <v>72</v>
      </c>
      <c r="J506" s="274"/>
      <c r="K506" s="275" t="s">
        <v>73</v>
      </c>
      <c r="L506" s="276"/>
      <c r="M506" s="55"/>
      <c r="N506" s="269" t="s">
        <v>74</v>
      </c>
      <c r="O506" s="270"/>
      <c r="P506" s="271" t="s">
        <v>75</v>
      </c>
      <c r="Q506" s="272"/>
      <c r="R506" s="55"/>
      <c r="S506" s="273" t="s">
        <v>76</v>
      </c>
      <c r="T506" s="274"/>
      <c r="U506" s="275" t="s">
        <v>77</v>
      </c>
      <c r="V506" s="276"/>
      <c r="W506" s="10"/>
      <c r="X506" s="269" t="s">
        <v>78</v>
      </c>
      <c r="Y506" s="270"/>
      <c r="Z506" s="271" t="s">
        <v>79</v>
      </c>
      <c r="AA506" s="272"/>
      <c r="AB506" s="10"/>
      <c r="AC506" s="273" t="s">
        <v>80</v>
      </c>
      <c r="AD506" s="274"/>
      <c r="AE506" s="275" t="s">
        <v>81</v>
      </c>
      <c r="AF506" s="276"/>
      <c r="AG506" s="10"/>
      <c r="AH506" s="269" t="s">
        <v>82</v>
      </c>
      <c r="AI506" s="270"/>
      <c r="AJ506" s="271" t="s">
        <v>83</v>
      </c>
      <c r="AK506" s="272"/>
      <c r="AM506" s="57" t="s">
        <v>10</v>
      </c>
      <c r="AO506" s="109" t="s">
        <v>37</v>
      </c>
      <c r="AP506" s="18"/>
      <c r="AQ506" s="88">
        <f t="shared" si="2119"/>
        <v>9.5599999999999401</v>
      </c>
      <c r="AR506" s="89">
        <f t="shared" si="2120"/>
        <v>-23.171073232433109</v>
      </c>
      <c r="AS506" s="90">
        <f t="shared" si="2121"/>
        <v>-76.448744293055483</v>
      </c>
      <c r="AT506" s="26"/>
      <c r="AU506" s="119"/>
      <c r="AV506" s="120"/>
      <c r="AW506" s="71">
        <f t="shared" si="2122"/>
        <v>-7.9523683375287684E-3</v>
      </c>
    </row>
    <row r="507" spans="2:49" ht="18.600000000000001" customHeight="1" thickTop="1" thickBot="1">
      <c r="B507" s="81">
        <v>1.46</v>
      </c>
      <c r="D507" s="59">
        <v>1</v>
      </c>
      <c r="E507" s="60">
        <v>0</v>
      </c>
      <c r="F507" s="61">
        <v>0</v>
      </c>
      <c r="G507" s="62">
        <f t="shared" ref="G507" si="2219">$E$8*$B507</f>
        <v>0.99042019999999997</v>
      </c>
      <c r="I507" s="59">
        <v>1</v>
      </c>
      <c r="J507" s="63">
        <v>0</v>
      </c>
      <c r="K507" s="61">
        <v>0</v>
      </c>
      <c r="L507" s="62">
        <v>0</v>
      </c>
      <c r="N507" s="59">
        <f t="shared" ref="N507" si="2220">D507*I507+F507*I510-E507*J507-G507*J510</f>
        <v>-1.411963940266721</v>
      </c>
      <c r="O507" s="63">
        <f t="shared" ref="O507" si="2221">(D507*J507+E507*I507+F507*J510+G507*I510)</f>
        <v>0</v>
      </c>
      <c r="P507" s="61">
        <f t="shared" ref="P507" si="2222">D507*K507+F507*K510-E507*L507-G507*L510</f>
        <v>0</v>
      </c>
      <c r="Q507" s="62">
        <f t="shared" ref="Q507" si="2223">(D507*L507+E507*K507+F507*L510+G507*K510)</f>
        <v>0.99042019999999997</v>
      </c>
      <c r="S507" s="59">
        <v>1</v>
      </c>
      <c r="T507" s="60">
        <v>0</v>
      </c>
      <c r="U507" s="61">
        <v>0</v>
      </c>
      <c r="V507" s="62">
        <f t="shared" ref="V507" si="2224">$T$8*$B507</f>
        <v>0.99042019999999997</v>
      </c>
      <c r="X507" s="59">
        <f t="shared" ref="X507" si="2225">N507*S507+P507*S510-O507*T507-Q507*T510</f>
        <v>-1.411963940266721</v>
      </c>
      <c r="Y507" s="63">
        <f t="shared" ref="Y507" si="2226">(N507*T507+O507*S507+P507*T510+Q507*S510)</f>
        <v>0</v>
      </c>
      <c r="Z507" s="61">
        <f t="shared" ref="Z507" si="2227">N507*U507+P507*U510-O507*V507-Q507*V510</f>
        <v>0</v>
      </c>
      <c r="AA507" s="62">
        <f t="shared" ref="AA507" si="2228">(N507*V507+O507*U507+P507*V510+Q507*U510)</f>
        <v>-0.4080174081117538</v>
      </c>
      <c r="AB507" s="10"/>
      <c r="AC507" s="64">
        <v>1</v>
      </c>
      <c r="AD507" s="65">
        <v>0</v>
      </c>
      <c r="AE507" s="23">
        <v>0</v>
      </c>
      <c r="AF507" s="66">
        <v>0</v>
      </c>
      <c r="AH507" s="59">
        <f t="shared" ref="AH507" si="2229">X507*AC507+Z507*AC510-Y507*AD507-AA507*AD510</f>
        <v>-1.411963940266721</v>
      </c>
      <c r="AI507" s="63">
        <f t="shared" ref="AI507" si="2230">(X507*AD507+Y507*AC507+Z507*AD510+AA507*AC510)</f>
        <v>-0.4080174081117538</v>
      </c>
      <c r="AJ507" s="61">
        <f t="shared" ref="AJ507" si="2231">X507*AE507+Z507*AE510-Y507*AF507-AA507*AF510</f>
        <v>0</v>
      </c>
      <c r="AK507" s="62">
        <f t="shared" ref="AK507" si="2232">(X507*AF507+Y507*AE507+Z507*AF510+AA507*AE510)</f>
        <v>-0.4080174081117538</v>
      </c>
      <c r="AM507" s="67">
        <f t="shared" ref="AM507" si="2233">20*LOG(((1+$AD$8)/$AD$8)/((AH507+AH510)^2+(AI507+AI510)^2)^0.5)</f>
        <v>-4.801657223714491</v>
      </c>
      <c r="AO507" s="110">
        <f t="shared" ref="AO507" si="2234">((AH507^2+AI507^2)^0.5)/((AH510^2+AI510^2)^0.5)</f>
        <v>0.52210590679959268</v>
      </c>
      <c r="AP507" s="18"/>
      <c r="AQ507" s="88">
        <f t="shared" si="2119"/>
        <v>9.5799999999999397</v>
      </c>
      <c r="AR507" s="89">
        <f t="shared" si="2120"/>
        <v>-23.187741122938373</v>
      </c>
      <c r="AS507" s="90">
        <f t="shared" si="2121"/>
        <v>-76.47713492720942</v>
      </c>
      <c r="AT507" s="26"/>
      <c r="AU507" s="119"/>
      <c r="AV507" s="120"/>
      <c r="AW507" s="71">
        <f t="shared" si="2122"/>
        <v>-7.9086650541839824E-3</v>
      </c>
    </row>
    <row r="508" spans="2:49" ht="18.600000000000001" customHeight="1" thickBot="1">
      <c r="D508" s="69"/>
      <c r="G508" s="70"/>
      <c r="I508" s="69"/>
      <c r="L508" s="70"/>
      <c r="N508" s="69"/>
      <c r="Q508" s="70"/>
      <c r="S508" s="69"/>
      <c r="V508" s="70"/>
      <c r="X508" s="69"/>
      <c r="AA508" s="70"/>
      <c r="AC508" s="64"/>
      <c r="AD508" s="23"/>
      <c r="AE508" s="23"/>
      <c r="AF508" s="71"/>
      <c r="AH508" s="69"/>
      <c r="AK508" s="70"/>
      <c r="AO508" s="111"/>
      <c r="AP508" s="18"/>
      <c r="AQ508" s="88">
        <f t="shared" si="2119"/>
        <v>9.5999999999999392</v>
      </c>
      <c r="AR508" s="89">
        <f t="shared" si="2120"/>
        <v>-23.204380692961646</v>
      </c>
      <c r="AS508" s="90">
        <f t="shared" si="2121"/>
        <v>-76.505406558796039</v>
      </c>
      <c r="AT508" s="26"/>
      <c r="AU508" s="119"/>
      <c r="AV508" s="120"/>
      <c r="AW508" s="71">
        <f t="shared" si="2122"/>
        <v>-7.8652749641195552E-3</v>
      </c>
    </row>
    <row r="509" spans="2:49" ht="18.600000000000001" customHeight="1" thickBot="1">
      <c r="D509" s="265" t="s">
        <v>11</v>
      </c>
      <c r="E509" s="266"/>
      <c r="F509" s="267" t="s">
        <v>84</v>
      </c>
      <c r="G509" s="268"/>
      <c r="H509" s="263"/>
      <c r="I509" s="265" t="s">
        <v>85</v>
      </c>
      <c r="J509" s="266"/>
      <c r="K509" s="267" t="s">
        <v>86</v>
      </c>
      <c r="L509" s="268"/>
      <c r="N509" s="269" t="s">
        <v>12</v>
      </c>
      <c r="O509" s="270"/>
      <c r="P509" s="271" t="s">
        <v>13</v>
      </c>
      <c r="Q509" s="272"/>
      <c r="S509" s="265" t="s">
        <v>87</v>
      </c>
      <c r="T509" s="266"/>
      <c r="U509" s="267" t="s">
        <v>88</v>
      </c>
      <c r="V509" s="268"/>
      <c r="W509" s="10"/>
      <c r="X509" s="269" t="s">
        <v>89</v>
      </c>
      <c r="Y509" s="270"/>
      <c r="Z509" s="271" t="s">
        <v>90</v>
      </c>
      <c r="AA509" s="272"/>
      <c r="AB509" s="10"/>
      <c r="AC509" s="265" t="s">
        <v>14</v>
      </c>
      <c r="AD509" s="266"/>
      <c r="AE509" s="267" t="s">
        <v>15</v>
      </c>
      <c r="AF509" s="268"/>
      <c r="AG509" s="10"/>
      <c r="AH509" s="269" t="s">
        <v>91</v>
      </c>
      <c r="AI509" s="270"/>
      <c r="AJ509" s="271" t="s">
        <v>92</v>
      </c>
      <c r="AK509" s="272"/>
      <c r="AM509" s="76" t="s">
        <v>16</v>
      </c>
      <c r="AO509" s="112" t="s">
        <v>38</v>
      </c>
      <c r="AP509" s="18"/>
      <c r="AQ509" s="88">
        <f t="shared" si="2119"/>
        <v>9.6199999999999406</v>
      </c>
      <c r="AR509" s="89">
        <f t="shared" si="2120"/>
        <v>-23.220992017937</v>
      </c>
      <c r="AS509" s="90">
        <f t="shared" si="2121"/>
        <v>-76.53355993679493</v>
      </c>
      <c r="AT509" s="26"/>
      <c r="AU509" s="119"/>
      <c r="AV509" s="120"/>
      <c r="AW509" s="71">
        <f t="shared" si="2122"/>
        <v>-7.8221953394130381E-3</v>
      </c>
    </row>
    <row r="510" spans="2:49" ht="18.600000000000001" customHeight="1" thickTop="1" thickBot="1">
      <c r="D510" s="59">
        <v>0</v>
      </c>
      <c r="E510" s="63">
        <v>0</v>
      </c>
      <c r="F510" s="61">
        <v>1</v>
      </c>
      <c r="G510" s="62">
        <v>0</v>
      </c>
      <c r="I510" s="59">
        <v>0</v>
      </c>
      <c r="J510" s="63">
        <f t="shared" ref="J510" si="2235">IF(0=(1-$J$8*$K$8*$B507^2),10^14,$B507*$K$8/(1-$J$8*$K$8*$B507^2))</f>
        <v>2.4352935655661314</v>
      </c>
      <c r="K510" s="61">
        <v>1</v>
      </c>
      <c r="L510" s="62">
        <v>0</v>
      </c>
      <c r="N510" s="59">
        <f t="shared" ref="N510" si="2236">D510*I507+F510*I510-E510*J507-G510*J510</f>
        <v>0</v>
      </c>
      <c r="O510" s="63">
        <f t="shared" ref="O510" si="2237">(D510*J507+E510*I507+F510*J510+G510*I510)</f>
        <v>2.4352935655661314</v>
      </c>
      <c r="P510" s="61">
        <f t="shared" ref="P510" si="2238">D510*K507+F510*K510-E510*L507-G510*L510</f>
        <v>1</v>
      </c>
      <c r="Q510" s="62">
        <f t="shared" ref="Q510" si="2239">(D510*L507+E510*K507+F510*L510+G510*K510)</f>
        <v>0</v>
      </c>
      <c r="S510" s="59">
        <v>0</v>
      </c>
      <c r="T510" s="63">
        <v>0</v>
      </c>
      <c r="U510" s="61">
        <v>1</v>
      </c>
      <c r="V510" s="62">
        <v>0</v>
      </c>
      <c r="X510" s="59">
        <f t="shared" ref="X510" si="2240">N510*S507+P510*S510-O510*T507-Q510*T510</f>
        <v>0</v>
      </c>
      <c r="Y510" s="63">
        <f t="shared" ref="Y510" si="2241">(N510*T507+O510*S507+P510*T510+Q510*S510)</f>
        <v>2.4352935655661314</v>
      </c>
      <c r="Z510" s="61">
        <f t="shared" ref="Z510" si="2242">N510*U507+P510*U510-O510*V507-Q510*V510</f>
        <v>-1.411963940266721</v>
      </c>
      <c r="AA510" s="62">
        <f t="shared" ref="AA510" si="2243">(N510*V507+O510*U507+P510*V510+Q510*U510)</f>
        <v>0</v>
      </c>
      <c r="AB510" s="10"/>
      <c r="AC510" s="46">
        <f t="shared" ref="AC510" si="2244">1/$AD$8</f>
        <v>1</v>
      </c>
      <c r="AD510" s="77">
        <v>0</v>
      </c>
      <c r="AE510" s="78">
        <v>1</v>
      </c>
      <c r="AF510" s="79">
        <v>0</v>
      </c>
      <c r="AH510" s="59">
        <f t="shared" ref="AH510" si="2245">X510*AC507+Z510*AC510-Y510*AD507-AA510*AD510</f>
        <v>-1.411963940266721</v>
      </c>
      <c r="AI510" s="63">
        <f t="shared" ref="AI510" si="2246">(X510*AD507+Y510*AC507+Z510*AD510+AA510*AC510)</f>
        <v>2.4352935655661314</v>
      </c>
      <c r="AJ510" s="61">
        <f t="shared" ref="AJ510" si="2247">X510*AE507+Z510*AE510-Y510*AF507-AA510*AF510</f>
        <v>-1.411963940266721</v>
      </c>
      <c r="AK510" s="62">
        <f t="shared" ref="AK510" si="2248">(X510*AF507+Y510*AE507+Z510*AF510+AA510*AE510)</f>
        <v>0</v>
      </c>
      <c r="AM510" s="80">
        <f t="shared" ref="AM510" si="2249">(180/PI())*ATAN(-1*(AI507+AI510)/(AH507+AH510))</f>
        <v>35.674276149840935</v>
      </c>
      <c r="AO510" s="113">
        <f t="shared" ref="AO510" si="2250">20*LOG(((1-(10^(AM507/20)^2)*(1-((1-AO507)/(1+AO507))^2))^0.5))</f>
        <v>-1.5389524283917131</v>
      </c>
      <c r="AP510" s="18"/>
      <c r="AQ510" s="88">
        <f t="shared" si="2119"/>
        <v>9.6399999999999402</v>
      </c>
      <c r="AR510" s="89">
        <f t="shared" si="2120"/>
        <v>-23.237575173206171</v>
      </c>
      <c r="AS510" s="90">
        <f t="shared" si="2121"/>
        <v>-76.561595803889148</v>
      </c>
      <c r="AT510" s="26"/>
      <c r="AU510" s="119"/>
      <c r="AV510" s="120"/>
      <c r="AW510" s="71">
        <f t="shared" si="2122"/>
        <v>-7.7794234796072018E-3</v>
      </c>
    </row>
    <row r="511" spans="2:49" ht="18.600000000000001" customHeight="1">
      <c r="AQ511" s="88">
        <f t="shared" si="2119"/>
        <v>9.6599999999999397</v>
      </c>
      <c r="AR511" s="89">
        <f t="shared" si="2120"/>
        <v>-23.254130234015076</v>
      </c>
      <c r="AS511" s="90">
        <f t="shared" si="2121"/>
        <v>-76.589514896531526</v>
      </c>
      <c r="AT511" s="119"/>
      <c r="AU511" s="119"/>
      <c r="AV511" s="120"/>
      <c r="AW511" s="71">
        <f t="shared" si="2122"/>
        <v>-7.7369567113985665E-3</v>
      </c>
    </row>
    <row r="512" spans="2:49" ht="18.600000000000001" customHeight="1" thickBot="1">
      <c r="D512" s="10" t="s">
        <v>63</v>
      </c>
      <c r="E512" s="10"/>
      <c r="F512" s="10"/>
      <c r="G512" s="10"/>
      <c r="H512" s="10"/>
      <c r="I512" s="10" t="s">
        <v>64</v>
      </c>
      <c r="J512" s="10"/>
      <c r="K512" s="10"/>
      <c r="L512" s="10"/>
      <c r="M512" s="55"/>
      <c r="N512" s="55"/>
      <c r="O512" s="54" t="s">
        <v>65</v>
      </c>
      <c r="P512" s="55"/>
      <c r="Q512" s="55"/>
      <c r="R512" s="55"/>
      <c r="S512" s="10"/>
      <c r="T512" s="10" t="s">
        <v>66</v>
      </c>
      <c r="U512" s="55"/>
      <c r="V512" s="55"/>
      <c r="W512" s="55"/>
      <c r="X512" s="55"/>
      <c r="Y512" s="54" t="s">
        <v>67</v>
      </c>
      <c r="Z512" s="55"/>
      <c r="AA512" s="55"/>
      <c r="AB512" s="55"/>
      <c r="AC512" s="54" t="s">
        <v>68</v>
      </c>
      <c r="AD512" s="10"/>
      <c r="AE512" s="10"/>
      <c r="AF512" s="10"/>
      <c r="AG512" s="10"/>
      <c r="AH512" s="55"/>
      <c r="AI512" s="54" t="s">
        <v>69</v>
      </c>
      <c r="AJ512" s="55"/>
      <c r="AK512" s="55"/>
      <c r="AQ512" s="88">
        <f t="shared" si="2119"/>
        <v>9.6799999999999393</v>
      </c>
      <c r="AR512" s="89">
        <f t="shared" si="2120"/>
        <v>-23.270657275510427</v>
      </c>
      <c r="AS512" s="90">
        <f t="shared" si="2121"/>
        <v>-76.617317945010271</v>
      </c>
      <c r="AT512" s="119"/>
      <c r="AU512" s="119"/>
      <c r="AV512" s="120"/>
      <c r="AW512" s="71">
        <f t="shared" si="2122"/>
        <v>-7.694792388342378E-3</v>
      </c>
    </row>
    <row r="513" spans="2:49" ht="18.600000000000001" customHeight="1" thickBot="1">
      <c r="B513" s="52"/>
      <c r="D513" s="273" t="s">
        <v>70</v>
      </c>
      <c r="E513" s="274"/>
      <c r="F513" s="275" t="s">
        <v>71</v>
      </c>
      <c r="G513" s="276"/>
      <c r="H513" s="263"/>
      <c r="I513" s="273" t="s">
        <v>72</v>
      </c>
      <c r="J513" s="274"/>
      <c r="K513" s="275" t="s">
        <v>73</v>
      </c>
      <c r="L513" s="276"/>
      <c r="M513" s="55"/>
      <c r="N513" s="269" t="s">
        <v>74</v>
      </c>
      <c r="O513" s="270"/>
      <c r="P513" s="271" t="s">
        <v>75</v>
      </c>
      <c r="Q513" s="272"/>
      <c r="R513" s="55"/>
      <c r="S513" s="273" t="s">
        <v>76</v>
      </c>
      <c r="T513" s="274"/>
      <c r="U513" s="275" t="s">
        <v>77</v>
      </c>
      <c r="V513" s="276"/>
      <c r="W513" s="10"/>
      <c r="X513" s="269" t="s">
        <v>78</v>
      </c>
      <c r="Y513" s="270"/>
      <c r="Z513" s="271" t="s">
        <v>79</v>
      </c>
      <c r="AA513" s="272"/>
      <c r="AB513" s="10"/>
      <c r="AC513" s="273" t="s">
        <v>80</v>
      </c>
      <c r="AD513" s="274"/>
      <c r="AE513" s="275" t="s">
        <v>81</v>
      </c>
      <c r="AF513" s="276"/>
      <c r="AG513" s="10"/>
      <c r="AH513" s="269" t="s">
        <v>82</v>
      </c>
      <c r="AI513" s="270"/>
      <c r="AJ513" s="271" t="s">
        <v>83</v>
      </c>
      <c r="AK513" s="272"/>
      <c r="AM513" s="57" t="s">
        <v>10</v>
      </c>
      <c r="AO513" s="109" t="s">
        <v>37</v>
      </c>
      <c r="AP513" s="18"/>
      <c r="AQ513" s="88">
        <f t="shared" si="2119"/>
        <v>9.6999999999999407</v>
      </c>
      <c r="AR513" s="89">
        <f t="shared" si="2120"/>
        <v>-23.287156372736423</v>
      </c>
      <c r="AS513" s="90">
        <f t="shared" si="2121"/>
        <v>-76.645005673513538</v>
      </c>
      <c r="AT513" s="26"/>
      <c r="AU513" s="119"/>
      <c r="AV513" s="120"/>
      <c r="AW513" s="71">
        <f t="shared" si="2122"/>
        <v>-7.6529278905498955E-3</v>
      </c>
    </row>
    <row r="514" spans="2:49" ht="18.600000000000001" customHeight="1" thickTop="1" thickBot="1">
      <c r="B514" s="81">
        <v>1.48</v>
      </c>
      <c r="D514" s="59">
        <v>1</v>
      </c>
      <c r="E514" s="60">
        <v>0</v>
      </c>
      <c r="F514" s="61">
        <v>0</v>
      </c>
      <c r="G514" s="62">
        <f t="shared" ref="G514" si="2251">$E$8*$B514</f>
        <v>1.0039876000000001</v>
      </c>
      <c r="I514" s="59">
        <v>1</v>
      </c>
      <c r="J514" s="63">
        <v>0</v>
      </c>
      <c r="K514" s="61">
        <v>0</v>
      </c>
      <c r="L514" s="62">
        <v>0</v>
      </c>
      <c r="N514" s="59">
        <f t="shared" ref="N514" si="2252">D514*I514+F514*I517-E514*J514-G514*J517</f>
        <v>-1.5534003028009065</v>
      </c>
      <c r="O514" s="63">
        <f t="shared" ref="O514" si="2253">(D514*J514+E514*I514+F514*J517+G514*I517)</f>
        <v>0</v>
      </c>
      <c r="P514" s="61">
        <f t="shared" ref="P514" si="2254">D514*K514+F514*K517-E514*L514-G514*L517</f>
        <v>0</v>
      </c>
      <c r="Q514" s="62">
        <f t="shared" ref="Q514" si="2255">(D514*L514+E514*K514+F514*L517+G514*K517)</f>
        <v>1.0039876000000001</v>
      </c>
      <c r="S514" s="59">
        <v>1</v>
      </c>
      <c r="T514" s="60">
        <v>0</v>
      </c>
      <c r="U514" s="61">
        <v>0</v>
      </c>
      <c r="V514" s="62">
        <f t="shared" ref="V514" si="2256">$T$8*$B514</f>
        <v>1.0039876000000001</v>
      </c>
      <c r="X514" s="59">
        <f t="shared" ref="X514" si="2257">N514*S514+P514*S517-O514*T514-Q514*T517</f>
        <v>-1.5534003028009065</v>
      </c>
      <c r="Y514" s="63">
        <f t="shared" ref="Y514" si="2258">(N514*T514+O514*S514+P514*T517+Q514*S517)</f>
        <v>0</v>
      </c>
      <c r="Z514" s="61">
        <f t="shared" ref="Z514" si="2259">N514*U514+P514*U517-O514*V514-Q514*V517</f>
        <v>0</v>
      </c>
      <c r="AA514" s="62">
        <f t="shared" ref="AA514" si="2260">(N514*V514+O514*U514+P514*V517+Q514*U517)</f>
        <v>-0.55560704184835541</v>
      </c>
      <c r="AB514" s="10"/>
      <c r="AC514" s="64">
        <v>1</v>
      </c>
      <c r="AD514" s="65">
        <v>0</v>
      </c>
      <c r="AE514" s="23">
        <v>0</v>
      </c>
      <c r="AF514" s="66">
        <v>0</v>
      </c>
      <c r="AH514" s="59">
        <f t="shared" ref="AH514" si="2261">X514*AC514+Z514*AC517-Y514*AD514-AA514*AD517</f>
        <v>-1.5534003028009065</v>
      </c>
      <c r="AI514" s="63">
        <f t="shared" ref="AI514" si="2262">(X514*AD514+Y514*AC514+Z514*AD517+AA514*AC517)</f>
        <v>-0.55560704184835541</v>
      </c>
      <c r="AJ514" s="61">
        <f t="shared" ref="AJ514" si="2263">X514*AE514+Z514*AE517-Y514*AF514-AA514*AF517</f>
        <v>0</v>
      </c>
      <c r="AK514" s="62">
        <f t="shared" ref="AK514" si="2264">(X514*AF514+Y514*AE514+Z514*AF517+AA514*AE517)</f>
        <v>-0.55560704184835541</v>
      </c>
      <c r="AM514" s="67">
        <f t="shared" ref="AM514" si="2265">20*LOG(((1+$AD$8)/$AD$8)/((AH514+AH517)^2+(AI514+AI517)^2)^0.5)</f>
        <v>-5.3157373395010845</v>
      </c>
      <c r="AO514" s="110">
        <f t="shared" ref="AO514" si="2266">((AH514^2+AI514^2)^0.5)/((AH517^2+AI517^2)^0.5)</f>
        <v>0.55358968436596778</v>
      </c>
      <c r="AP514" s="18"/>
      <c r="AQ514" s="88">
        <f t="shared" si="2119"/>
        <v>9.7199999999999402</v>
      </c>
      <c r="AR514" s="89">
        <f t="shared" si="2120"/>
        <v>-23.303627600631547</v>
      </c>
      <c r="AS514" s="90">
        <f t="shared" si="2121"/>
        <v>-76.672578800193321</v>
      </c>
      <c r="AT514" s="26"/>
      <c r="AU514" s="119"/>
      <c r="AV514" s="120"/>
      <c r="AW514" s="71">
        <f t="shared" si="2122"/>
        <v>-7.6113606243924546E-3</v>
      </c>
    </row>
    <row r="515" spans="2:49" ht="18.600000000000001" customHeight="1" thickBot="1">
      <c r="D515" s="69"/>
      <c r="G515" s="70"/>
      <c r="I515" s="69"/>
      <c r="L515" s="70"/>
      <c r="N515" s="69"/>
      <c r="Q515" s="70"/>
      <c r="S515" s="69"/>
      <c r="V515" s="70"/>
      <c r="X515" s="69"/>
      <c r="AA515" s="70"/>
      <c r="AC515" s="64"/>
      <c r="AD515" s="23"/>
      <c r="AE515" s="23"/>
      <c r="AF515" s="71"/>
      <c r="AH515" s="69"/>
      <c r="AK515" s="70"/>
      <c r="AO515" s="111"/>
      <c r="AP515" s="18"/>
      <c r="AQ515" s="88">
        <f t="shared" si="2119"/>
        <v>9.7399999999999398</v>
      </c>
      <c r="AR515" s="89">
        <f t="shared" si="2120"/>
        <v>-23.320071034025446</v>
      </c>
      <c r="AS515" s="90">
        <f t="shared" si="2121"/>
        <v>-76.700038037228552</v>
      </c>
      <c r="AT515" s="26"/>
      <c r="AU515" s="119"/>
      <c r="AV515" s="120"/>
      <c r="AW515" s="71">
        <f t="shared" si="2122"/>
        <v>-7.5700880222161916E-3</v>
      </c>
    </row>
    <row r="516" spans="2:49" ht="18.600000000000001" customHeight="1" thickBot="1">
      <c r="D516" s="265" t="s">
        <v>11</v>
      </c>
      <c r="E516" s="266"/>
      <c r="F516" s="267" t="s">
        <v>84</v>
      </c>
      <c r="G516" s="268"/>
      <c r="H516" s="263"/>
      <c r="I516" s="265" t="s">
        <v>85</v>
      </c>
      <c r="J516" s="266"/>
      <c r="K516" s="267" t="s">
        <v>86</v>
      </c>
      <c r="L516" s="268"/>
      <c r="N516" s="269" t="s">
        <v>12</v>
      </c>
      <c r="O516" s="270"/>
      <c r="P516" s="271" t="s">
        <v>13</v>
      </c>
      <c r="Q516" s="272"/>
      <c r="S516" s="265" t="s">
        <v>87</v>
      </c>
      <c r="T516" s="266"/>
      <c r="U516" s="267" t="s">
        <v>88</v>
      </c>
      <c r="V516" s="268"/>
      <c r="W516" s="10"/>
      <c r="X516" s="269" t="s">
        <v>89</v>
      </c>
      <c r="Y516" s="270"/>
      <c r="Z516" s="271" t="s">
        <v>90</v>
      </c>
      <c r="AA516" s="272"/>
      <c r="AB516" s="10"/>
      <c r="AC516" s="265" t="s">
        <v>14</v>
      </c>
      <c r="AD516" s="266"/>
      <c r="AE516" s="267" t="s">
        <v>15</v>
      </c>
      <c r="AF516" s="268"/>
      <c r="AG516" s="10"/>
      <c r="AH516" s="269" t="s">
        <v>91</v>
      </c>
      <c r="AI516" s="270"/>
      <c r="AJ516" s="271" t="s">
        <v>92</v>
      </c>
      <c r="AK516" s="272"/>
      <c r="AM516" s="76" t="s">
        <v>16</v>
      </c>
      <c r="AO516" s="112" t="s">
        <v>38</v>
      </c>
      <c r="AP516" s="18"/>
      <c r="AQ516" s="88">
        <f t="shared" si="2119"/>
        <v>9.7599999999999394</v>
      </c>
      <c r="AR516" s="89">
        <f t="shared" si="2120"/>
        <v>-23.336486747635877</v>
      </c>
      <c r="AS516" s="90">
        <f t="shared" si="2121"/>
        <v>-76.727384090887242</v>
      </c>
      <c r="AT516" s="26"/>
      <c r="AU516" s="119"/>
      <c r="AV516" s="120"/>
      <c r="AW516" s="71">
        <f t="shared" si="2122"/>
        <v>-7.5291075420452084E-3</v>
      </c>
    </row>
    <row r="517" spans="2:49" ht="18.600000000000001" customHeight="1" thickTop="1" thickBot="1">
      <c r="D517" s="59">
        <v>0</v>
      </c>
      <c r="E517" s="63">
        <v>0</v>
      </c>
      <c r="F517" s="61">
        <v>1</v>
      </c>
      <c r="G517" s="62">
        <v>0</v>
      </c>
      <c r="I517" s="59">
        <v>0</v>
      </c>
      <c r="J517" s="63">
        <f t="shared" ref="J517" si="2267">IF(0=(1-$J$8*$K$8*$B514^2),10^14,$B514*$K$8/(1-$J$8*$K$8*$B514^2))</f>
        <v>2.5432588039940995</v>
      </c>
      <c r="K517" s="61">
        <v>1</v>
      </c>
      <c r="L517" s="62">
        <v>0</v>
      </c>
      <c r="N517" s="59">
        <f t="shared" ref="N517" si="2268">D517*I514+F517*I517-E517*J514-G517*J517</f>
        <v>0</v>
      </c>
      <c r="O517" s="63">
        <f t="shared" ref="O517" si="2269">(D517*J514+E517*I514+F517*J517+G517*I517)</f>
        <v>2.5432588039940995</v>
      </c>
      <c r="P517" s="61">
        <f t="shared" ref="P517" si="2270">D517*K514+F517*K517-E517*L514-G517*L517</f>
        <v>1</v>
      </c>
      <c r="Q517" s="62">
        <f t="shared" ref="Q517" si="2271">(D517*L514+E517*K514+F517*L517+G517*K517)</f>
        <v>0</v>
      </c>
      <c r="S517" s="59">
        <v>0</v>
      </c>
      <c r="T517" s="63">
        <v>0</v>
      </c>
      <c r="U517" s="61">
        <v>1</v>
      </c>
      <c r="V517" s="62">
        <v>0</v>
      </c>
      <c r="X517" s="59">
        <f t="shared" ref="X517" si="2272">N517*S514+P517*S517-O517*T514-Q517*T517</f>
        <v>0</v>
      </c>
      <c r="Y517" s="63">
        <f t="shared" ref="Y517" si="2273">(N517*T514+O517*S514+P517*T517+Q517*S517)</f>
        <v>2.5432588039940995</v>
      </c>
      <c r="Z517" s="61">
        <f t="shared" ref="Z517" si="2274">N517*U514+P517*U517-O517*V514-Q517*V517</f>
        <v>-1.5534003028009065</v>
      </c>
      <c r="AA517" s="62">
        <f t="shared" ref="AA517" si="2275">(N517*V514+O517*U514+P517*V517+Q517*U517)</f>
        <v>0</v>
      </c>
      <c r="AB517" s="10"/>
      <c r="AC517" s="46">
        <f t="shared" ref="AC517" si="2276">1/$AD$8</f>
        <v>1</v>
      </c>
      <c r="AD517" s="77">
        <v>0</v>
      </c>
      <c r="AE517" s="78">
        <v>1</v>
      </c>
      <c r="AF517" s="79">
        <v>0</v>
      </c>
      <c r="AH517" s="59">
        <f t="shared" ref="AH517" si="2277">X517*AC514+Z517*AC517-Y517*AD514-AA517*AD517</f>
        <v>-1.5534003028009065</v>
      </c>
      <c r="AI517" s="63">
        <f t="shared" ref="AI517" si="2278">(X517*AD514+Y517*AC514+Z517*AD517+AA517*AC517)</f>
        <v>2.5432588039940995</v>
      </c>
      <c r="AJ517" s="61">
        <f t="shared" ref="AJ517" si="2279">X517*AE514+Z517*AE517-Y517*AF514-AA517*AF517</f>
        <v>-1.5534003028009065</v>
      </c>
      <c r="AK517" s="62">
        <f t="shared" ref="AK517" si="2280">(X517*AF514+Y517*AE514+Z517*AF517+AA517*AE517)</f>
        <v>0</v>
      </c>
      <c r="AM517" s="80">
        <f t="shared" ref="AM517" si="2281">(180/PI())*ATAN(-1*(AI514+AI517)/(AH514+AH517))</f>
        <v>32.610075722969654</v>
      </c>
      <c r="AO517" s="113">
        <f t="shared" ref="AO517" si="2282">20*LOG(((1-(10^(AM514/20)^2)*(1-((1-AO514)/(1+AO514))^2))^0.5))</f>
        <v>-1.3654326093737574</v>
      </c>
      <c r="AP517" s="18"/>
      <c r="AQ517" s="88">
        <f t="shared" si="2119"/>
        <v>9.7799999999999407</v>
      </c>
      <c r="AR517" s="89">
        <f t="shared" si="2120"/>
        <v>-23.352874816065778</v>
      </c>
      <c r="AS517" s="90">
        <f t="shared" si="2121"/>
        <v>-76.754617661588085</v>
      </c>
      <c r="AT517" s="26"/>
      <c r="AU517" s="119"/>
      <c r="AV517" s="120"/>
      <c r="AW517" s="71">
        <f t="shared" si="2122"/>
        <v>-7.4884166673030977E-3</v>
      </c>
    </row>
    <row r="518" spans="2:49" ht="18.600000000000001" customHeight="1">
      <c r="AQ518" s="88">
        <f t="shared" si="2119"/>
        <v>9.7999999999999297</v>
      </c>
      <c r="AR518" s="89">
        <f t="shared" si="2120"/>
        <v>-23.36923531380037</v>
      </c>
      <c r="AS518" s="90">
        <f t="shared" si="2121"/>
        <v>-76.781739443961087</v>
      </c>
      <c r="AT518" s="119"/>
      <c r="AU518" s="119"/>
      <c r="AV518" s="120"/>
      <c r="AW518" s="71">
        <f t="shared" si="2122"/>
        <v>-7.4480129065296816E-3</v>
      </c>
    </row>
    <row r="519" spans="2:49" ht="18.600000000000001" customHeight="1" thickBot="1">
      <c r="D519" s="10" t="s">
        <v>63</v>
      </c>
      <c r="E519" s="10"/>
      <c r="F519" s="10"/>
      <c r="G519" s="10"/>
      <c r="H519" s="10"/>
      <c r="I519" s="10" t="s">
        <v>64</v>
      </c>
      <c r="J519" s="10"/>
      <c r="K519" s="10"/>
      <c r="L519" s="10"/>
      <c r="M519" s="55"/>
      <c r="N519" s="55"/>
      <c r="O519" s="54" t="s">
        <v>65</v>
      </c>
      <c r="P519" s="55"/>
      <c r="Q519" s="55"/>
      <c r="R519" s="55"/>
      <c r="S519" s="10"/>
      <c r="T519" s="10" t="s">
        <v>66</v>
      </c>
      <c r="U519" s="55"/>
      <c r="V519" s="55"/>
      <c r="W519" s="55"/>
      <c r="X519" s="55"/>
      <c r="Y519" s="54" t="s">
        <v>67</v>
      </c>
      <c r="Z519" s="55"/>
      <c r="AA519" s="55"/>
      <c r="AB519" s="55"/>
      <c r="AC519" s="54" t="s">
        <v>68</v>
      </c>
      <c r="AD519" s="10"/>
      <c r="AE519" s="10"/>
      <c r="AF519" s="10"/>
      <c r="AG519" s="10"/>
      <c r="AH519" s="55"/>
      <c r="AI519" s="54" t="s">
        <v>69</v>
      </c>
      <c r="AJ519" s="55"/>
      <c r="AK519" s="55"/>
      <c r="AQ519" s="88">
        <f t="shared" si="2119"/>
        <v>9.8199999999999292</v>
      </c>
      <c r="AR519" s="89">
        <f t="shared" si="2120"/>
        <v>-23.38556831520442</v>
      </c>
      <c r="AS519" s="90">
        <f t="shared" si="2121"/>
        <v>-76.808750126907512</v>
      </c>
      <c r="AT519" s="119"/>
      <c r="AU519" s="119"/>
      <c r="AV519" s="120"/>
      <c r="AW519" s="71">
        <f t="shared" si="2122"/>
        <v>-7.4078937931016386E-3</v>
      </c>
    </row>
    <row r="520" spans="2:49" ht="18.600000000000001" customHeight="1" thickBot="1">
      <c r="B520" s="52"/>
      <c r="D520" s="273" t="s">
        <v>70</v>
      </c>
      <c r="E520" s="274"/>
      <c r="F520" s="275" t="s">
        <v>71</v>
      </c>
      <c r="G520" s="276"/>
      <c r="H520" s="263"/>
      <c r="I520" s="273" t="s">
        <v>72</v>
      </c>
      <c r="J520" s="274"/>
      <c r="K520" s="275" t="s">
        <v>73</v>
      </c>
      <c r="L520" s="276"/>
      <c r="M520" s="55"/>
      <c r="N520" s="269" t="s">
        <v>74</v>
      </c>
      <c r="O520" s="270"/>
      <c r="P520" s="271" t="s">
        <v>75</v>
      </c>
      <c r="Q520" s="272"/>
      <c r="R520" s="55"/>
      <c r="S520" s="273" t="s">
        <v>76</v>
      </c>
      <c r="T520" s="274"/>
      <c r="U520" s="275" t="s">
        <v>77</v>
      </c>
      <c r="V520" s="276"/>
      <c r="W520" s="10"/>
      <c r="X520" s="269" t="s">
        <v>78</v>
      </c>
      <c r="Y520" s="270"/>
      <c r="Z520" s="271" t="s">
        <v>79</v>
      </c>
      <c r="AA520" s="272"/>
      <c r="AB520" s="10"/>
      <c r="AC520" s="273" t="s">
        <v>80</v>
      </c>
      <c r="AD520" s="274"/>
      <c r="AE520" s="275" t="s">
        <v>81</v>
      </c>
      <c r="AF520" s="276"/>
      <c r="AG520" s="10"/>
      <c r="AH520" s="269" t="s">
        <v>82</v>
      </c>
      <c r="AI520" s="270"/>
      <c r="AJ520" s="271" t="s">
        <v>83</v>
      </c>
      <c r="AK520" s="272"/>
      <c r="AM520" s="57" t="s">
        <v>10</v>
      </c>
      <c r="AO520" s="109" t="s">
        <v>37</v>
      </c>
      <c r="AP520" s="18"/>
      <c r="AQ520" s="88">
        <f t="shared" si="2119"/>
        <v>9.8399999999999306</v>
      </c>
      <c r="AR520" s="89">
        <f t="shared" si="2120"/>
        <v>-23.401873894519461</v>
      </c>
      <c r="AS520" s="90">
        <f t="shared" si="2121"/>
        <v>-76.835650393659165</v>
      </c>
      <c r="AT520" s="26"/>
      <c r="AU520" s="119"/>
      <c r="AV520" s="120"/>
      <c r="AW520" s="71">
        <f t="shared" si="2122"/>
        <v>-7.3680568849608663E-3</v>
      </c>
    </row>
    <row r="521" spans="2:49" ht="18.600000000000001" customHeight="1" thickTop="1" thickBot="1">
      <c r="B521" s="81">
        <v>1.5</v>
      </c>
      <c r="D521" s="59">
        <v>1</v>
      </c>
      <c r="E521" s="60">
        <v>0</v>
      </c>
      <c r="F521" s="61">
        <v>0</v>
      </c>
      <c r="G521" s="62">
        <f t="shared" ref="G521" si="2283">$E$8*$B521</f>
        <v>1.017555</v>
      </c>
      <c r="I521" s="59">
        <v>1</v>
      </c>
      <c r="J521" s="63">
        <v>0</v>
      </c>
      <c r="K521" s="61">
        <v>0</v>
      </c>
      <c r="L521" s="62">
        <v>0</v>
      </c>
      <c r="N521" s="59">
        <f t="shared" ref="N521" si="2284">D521*I521+F521*I524-E521*J521-G521*J524</f>
        <v>-1.705760582317831</v>
      </c>
      <c r="O521" s="63">
        <f t="shared" ref="O521" si="2285">(D521*J521+E521*I521+F521*J524+G521*I524)</f>
        <v>0</v>
      </c>
      <c r="P521" s="61">
        <f t="shared" ref="P521" si="2286">D521*K521+F521*K524-E521*L521-G521*L524</f>
        <v>0</v>
      </c>
      <c r="Q521" s="62">
        <f t="shared" ref="Q521" si="2287">(D521*L521+E521*K521+F521*L524+G521*K524)</f>
        <v>1.017555</v>
      </c>
      <c r="S521" s="59">
        <v>1</v>
      </c>
      <c r="T521" s="60">
        <v>0</v>
      </c>
      <c r="U521" s="61">
        <v>0</v>
      </c>
      <c r="V521" s="62">
        <f t="shared" ref="V521" si="2288">$T$8*$B521</f>
        <v>1.017555</v>
      </c>
      <c r="X521" s="59">
        <f t="shared" ref="X521" si="2289">N521*S521+P521*S524-O521*T521-Q521*T524</f>
        <v>-1.705760582317831</v>
      </c>
      <c r="Y521" s="63">
        <f t="shared" ref="Y521" si="2290">(N521*T521+O521*S521+P521*T524+Q521*S524)</f>
        <v>0</v>
      </c>
      <c r="Z521" s="61">
        <f t="shared" ref="Z521" si="2291">N521*U521+P521*U524-O521*V521-Q521*V524</f>
        <v>0</v>
      </c>
      <c r="AA521" s="62">
        <f t="shared" ref="AA521" si="2292">(N521*V521+O521*U521+P521*V524+Q521*U524)</f>
        <v>-0.71815020934042062</v>
      </c>
      <c r="AB521" s="10"/>
      <c r="AC521" s="64">
        <v>1</v>
      </c>
      <c r="AD521" s="65">
        <v>0</v>
      </c>
      <c r="AE521" s="23">
        <v>0</v>
      </c>
      <c r="AF521" s="66">
        <v>0</v>
      </c>
      <c r="AH521" s="59">
        <f t="shared" ref="AH521" si="2293">X521*AC521+Z521*AC524-Y521*AD521-AA521*AD524</f>
        <v>-1.705760582317831</v>
      </c>
      <c r="AI521" s="63">
        <f t="shared" ref="AI521" si="2294">(X521*AD521+Y521*AC521+Z521*AD524+AA521*AC524)</f>
        <v>-0.71815020934042062</v>
      </c>
      <c r="AJ521" s="61">
        <f t="shared" ref="AJ521" si="2295">X521*AE521+Z521*AE524-Y521*AF521-AA521*AF524</f>
        <v>0</v>
      </c>
      <c r="AK521" s="62">
        <f t="shared" ref="AK521" si="2296">(X521*AF521+Y521*AE521+Z521*AF524+AA521*AE524)</f>
        <v>-0.71815020934042062</v>
      </c>
      <c r="AM521" s="67">
        <f t="shared" ref="AM521" si="2297">20*LOG(((1+$AD$8)/$AD$8)/((AH521+AH524)^2+(AI521+AI524)^2)^0.5)</f>
        <v>-5.8562107190103641</v>
      </c>
      <c r="AO521" s="110">
        <f t="shared" ref="AO521" si="2298">((AH521^2+AI521^2)^0.5)/((AH524^2+AI524^2)^0.5)</f>
        <v>0.58584217830540719</v>
      </c>
      <c r="AP521" s="18"/>
      <c r="AQ521" s="88">
        <f t="shared" si="2119"/>
        <v>9.8599999999999302</v>
      </c>
      <c r="AR521" s="89">
        <f t="shared" si="2120"/>
        <v>-23.418152125861202</v>
      </c>
      <c r="AS521" s="90">
        <f t="shared" si="2121"/>
        <v>-76.862440921836694</v>
      </c>
      <c r="AT521" s="26"/>
      <c r="AU521" s="119"/>
      <c r="AV521" s="120"/>
      <c r="AW521" s="71">
        <f t="shared" si="2122"/>
        <v>-7.3284997643361252E-3</v>
      </c>
    </row>
    <row r="522" spans="2:49" ht="18.600000000000001" customHeight="1" thickBot="1">
      <c r="D522" s="69"/>
      <c r="G522" s="70"/>
      <c r="I522" s="69"/>
      <c r="L522" s="70"/>
      <c r="N522" s="69"/>
      <c r="Q522" s="70"/>
      <c r="S522" s="69"/>
      <c r="V522" s="70"/>
      <c r="X522" s="69"/>
      <c r="AA522" s="70"/>
      <c r="AC522" s="64"/>
      <c r="AD522" s="23"/>
      <c r="AE522" s="23"/>
      <c r="AF522" s="71"/>
      <c r="AH522" s="69"/>
      <c r="AK522" s="70"/>
      <c r="AO522" s="111"/>
      <c r="AP522" s="18"/>
      <c r="AQ522" s="88">
        <f t="shared" si="2119"/>
        <v>9.8799999999999297</v>
      </c>
      <c r="AR522" s="89">
        <f t="shared" si="2120"/>
        <v>-23.434403083216967</v>
      </c>
      <c r="AS522" s="90">
        <f t="shared" si="2121"/>
        <v>-76.889122383507527</v>
      </c>
      <c r="AT522" s="26"/>
      <c r="AU522" s="119"/>
      <c r="AV522" s="120"/>
      <c r="AW522" s="71">
        <f t="shared" si="2122"/>
        <v>-7.2892200374840123E-3</v>
      </c>
    </row>
    <row r="523" spans="2:49" ht="18.600000000000001" customHeight="1" thickBot="1">
      <c r="D523" s="265" t="s">
        <v>11</v>
      </c>
      <c r="E523" s="266"/>
      <c r="F523" s="267" t="s">
        <v>84</v>
      </c>
      <c r="G523" s="268"/>
      <c r="H523" s="263"/>
      <c r="I523" s="265" t="s">
        <v>85</v>
      </c>
      <c r="J523" s="266"/>
      <c r="K523" s="267" t="s">
        <v>86</v>
      </c>
      <c r="L523" s="268"/>
      <c r="N523" s="269" t="s">
        <v>12</v>
      </c>
      <c r="O523" s="270"/>
      <c r="P523" s="271" t="s">
        <v>13</v>
      </c>
      <c r="Q523" s="272"/>
      <c r="S523" s="265" t="s">
        <v>87</v>
      </c>
      <c r="T523" s="266"/>
      <c r="U523" s="267" t="s">
        <v>88</v>
      </c>
      <c r="V523" s="268"/>
      <c r="W523" s="10"/>
      <c r="X523" s="269" t="s">
        <v>89</v>
      </c>
      <c r="Y523" s="270"/>
      <c r="Z523" s="271" t="s">
        <v>90</v>
      </c>
      <c r="AA523" s="272"/>
      <c r="AB523" s="10"/>
      <c r="AC523" s="265" t="s">
        <v>14</v>
      </c>
      <c r="AD523" s="266"/>
      <c r="AE523" s="267" t="s">
        <v>15</v>
      </c>
      <c r="AF523" s="268"/>
      <c r="AG523" s="10"/>
      <c r="AH523" s="269" t="s">
        <v>91</v>
      </c>
      <c r="AI523" s="270"/>
      <c r="AJ523" s="271" t="s">
        <v>92</v>
      </c>
      <c r="AK523" s="272"/>
      <c r="AM523" s="76" t="s">
        <v>16</v>
      </c>
      <c r="AO523" s="112" t="s">
        <v>38</v>
      </c>
      <c r="AP523" s="18"/>
      <c r="AQ523" s="88">
        <f t="shared" si="2119"/>
        <v>9.8999999999999293</v>
      </c>
      <c r="AR523" s="89">
        <f t="shared" si="2120"/>
        <v>-23.450626840443192</v>
      </c>
      <c r="AS523" s="90">
        <f t="shared" si="2121"/>
        <v>-76.915695445242733</v>
      </c>
      <c r="AT523" s="26"/>
      <c r="AU523" s="119"/>
      <c r="AV523" s="120"/>
      <c r="AW523" s="71">
        <f t="shared" si="2122"/>
        <v>-7.250215334415477E-3</v>
      </c>
    </row>
    <row r="524" spans="2:49" ht="18.600000000000001" customHeight="1" thickTop="1" thickBot="1">
      <c r="D524" s="59">
        <v>0</v>
      </c>
      <c r="E524" s="63">
        <v>0</v>
      </c>
      <c r="F524" s="61">
        <v>1</v>
      </c>
      <c r="G524" s="62">
        <v>0</v>
      </c>
      <c r="I524" s="59">
        <v>0</v>
      </c>
      <c r="J524" s="63">
        <f t="shared" ref="J524" si="2299">IF(0=(1-$J$8*$K$8*$B521^2),10^14,$B521*$K$8/(1-$J$8*$K$8*$B521^2))</f>
        <v>2.6590804254490727</v>
      </c>
      <c r="K524" s="61">
        <v>1</v>
      </c>
      <c r="L524" s="62">
        <v>0</v>
      </c>
      <c r="N524" s="59">
        <f t="shared" ref="N524" si="2300">D524*I521+F524*I524-E524*J521-G524*J524</f>
        <v>0</v>
      </c>
      <c r="O524" s="63">
        <f t="shared" ref="O524" si="2301">(D524*J521+E524*I521+F524*J524+G524*I524)</f>
        <v>2.6590804254490727</v>
      </c>
      <c r="P524" s="61">
        <f t="shared" ref="P524" si="2302">D524*K521+F524*K524-E524*L521-G524*L524</f>
        <v>1</v>
      </c>
      <c r="Q524" s="62">
        <f t="shared" ref="Q524" si="2303">(D524*L521+E524*K521+F524*L524+G524*K524)</f>
        <v>0</v>
      </c>
      <c r="S524" s="59">
        <v>0</v>
      </c>
      <c r="T524" s="63">
        <v>0</v>
      </c>
      <c r="U524" s="61">
        <v>1</v>
      </c>
      <c r="V524" s="62">
        <v>0</v>
      </c>
      <c r="X524" s="59">
        <f t="shared" ref="X524" si="2304">N524*S521+P524*S524-O524*T521-Q524*T524</f>
        <v>0</v>
      </c>
      <c r="Y524" s="63">
        <f t="shared" ref="Y524" si="2305">(N524*T521+O524*S521+P524*T524+Q524*S524)</f>
        <v>2.6590804254490727</v>
      </c>
      <c r="Z524" s="61">
        <f t="shared" ref="Z524" si="2306">N524*U521+P524*U524-O524*V521-Q524*V524</f>
        <v>-1.705760582317831</v>
      </c>
      <c r="AA524" s="62">
        <f t="shared" ref="AA524" si="2307">(N524*V521+O524*U521+P524*V524+Q524*U524)</f>
        <v>0</v>
      </c>
      <c r="AB524" s="10"/>
      <c r="AC524" s="46">
        <f t="shared" ref="AC524" si="2308">1/$AD$8</f>
        <v>1</v>
      </c>
      <c r="AD524" s="77">
        <v>0</v>
      </c>
      <c r="AE524" s="78">
        <v>1</v>
      </c>
      <c r="AF524" s="79">
        <v>0</v>
      </c>
      <c r="AH524" s="59">
        <f t="shared" ref="AH524" si="2309">X524*AC521+Z524*AC524-Y524*AD521-AA524*AD524</f>
        <v>-1.705760582317831</v>
      </c>
      <c r="AI524" s="63">
        <f t="shared" ref="AI524" si="2310">(X524*AD521+Y524*AC521+Z524*AD524+AA524*AC524)</f>
        <v>2.6590804254490727</v>
      </c>
      <c r="AJ524" s="61">
        <f t="shared" ref="AJ524" si="2311">X524*AE521+Z524*AE524-Y524*AF521-AA524*AF524</f>
        <v>-1.705760582317831</v>
      </c>
      <c r="AK524" s="62">
        <f t="shared" ref="AK524" si="2312">(X524*AF521+Y524*AE521+Z524*AF524+AA524*AE524)</f>
        <v>0</v>
      </c>
      <c r="AM524" s="80">
        <f t="shared" ref="AM524" si="2313">(180/PI())*ATAN(-1*(AI521+AI524)/(AH521+AH524))</f>
        <v>29.637017373618271</v>
      </c>
      <c r="AO524" s="113">
        <f t="shared" ref="AO524" si="2314">20*LOG(((1-(10^(AM521/20)^2)*(1-((1-AO521)/(1+AO521))^2))^0.5))</f>
        <v>-1.2029384969088359</v>
      </c>
      <c r="AP524" s="18"/>
      <c r="AQ524" s="88">
        <f t="shared" si="2119"/>
        <v>9.9199999999999307</v>
      </c>
      <c r="AR524" s="89">
        <f t="shared" si="2120"/>
        <v>-23.466823471263037</v>
      </c>
      <c r="AS524" s="90">
        <f t="shared" si="2121"/>
        <v>-76.942160768173423</v>
      </c>
      <c r="AT524" s="26"/>
      <c r="AU524" s="119"/>
      <c r="AV524" s="120"/>
      <c r="AW524" s="71">
        <f t="shared" si="2122"/>
        <v>-7.2114833086368421E-3</v>
      </c>
    </row>
    <row r="525" spans="2:49" ht="18.600000000000001" customHeight="1">
      <c r="AQ525" s="88">
        <f t="shared" si="2119"/>
        <v>9.9399999999999302</v>
      </c>
      <c r="AR525" s="89">
        <f t="shared" si="2120"/>
        <v>-23.482993049264003</v>
      </c>
      <c r="AS525" s="90">
        <f t="shared" si="2121"/>
        <v>-76.968519008046343</v>
      </c>
      <c r="AT525" s="119"/>
      <c r="AU525" s="119"/>
      <c r="AV525" s="120"/>
      <c r="AW525" s="71">
        <f t="shared" si="2122"/>
        <v>-7.173021636889888E-3</v>
      </c>
    </row>
    <row r="526" spans="2:49" ht="18.600000000000001" customHeight="1" thickBot="1">
      <c r="D526" s="10" t="s">
        <v>63</v>
      </c>
      <c r="E526" s="10"/>
      <c r="F526" s="10"/>
      <c r="G526" s="10"/>
      <c r="H526" s="10"/>
      <c r="I526" s="10" t="s">
        <v>64</v>
      </c>
      <c r="J526" s="10"/>
      <c r="K526" s="10"/>
      <c r="L526" s="10"/>
      <c r="M526" s="55"/>
      <c r="N526" s="55"/>
      <c r="O526" s="54" t="s">
        <v>65</v>
      </c>
      <c r="P526" s="55"/>
      <c r="Q526" s="55"/>
      <c r="R526" s="55"/>
      <c r="S526" s="10"/>
      <c r="T526" s="10" t="s">
        <v>66</v>
      </c>
      <c r="U526" s="55"/>
      <c r="V526" s="55"/>
      <c r="W526" s="55"/>
      <c r="X526" s="55"/>
      <c r="Y526" s="54" t="s">
        <v>67</v>
      </c>
      <c r="Z526" s="55"/>
      <c r="AA526" s="55"/>
      <c r="AB526" s="55"/>
      <c r="AC526" s="54" t="s">
        <v>68</v>
      </c>
      <c r="AD526" s="10"/>
      <c r="AE526" s="10"/>
      <c r="AF526" s="10"/>
      <c r="AG526" s="10"/>
      <c r="AH526" s="55"/>
      <c r="AI526" s="54" t="s">
        <v>69</v>
      </c>
      <c r="AJ526" s="55"/>
      <c r="AK526" s="55"/>
      <c r="AQ526" s="88">
        <f t="shared" si="2119"/>
        <v>9.9599999999999298</v>
      </c>
      <c r="AR526" s="89">
        <f t="shared" si="2120"/>
        <v>-23.499135647895709</v>
      </c>
      <c r="AS526" s="90">
        <f t="shared" si="2121"/>
        <v>-76.994770815278812</v>
      </c>
      <c r="AT526" s="119"/>
      <c r="AU526" s="119"/>
      <c r="AV526" s="120"/>
      <c r="AW526" s="71">
        <f t="shared" si="2122"/>
        <v>-7.1348280188987048E-3</v>
      </c>
    </row>
    <row r="527" spans="2:49" ht="18.600000000000001" customHeight="1" thickBot="1">
      <c r="B527" s="52"/>
      <c r="D527" s="273" t="s">
        <v>70</v>
      </c>
      <c r="E527" s="274"/>
      <c r="F527" s="275" t="s">
        <v>71</v>
      </c>
      <c r="G527" s="276"/>
      <c r="H527" s="263"/>
      <c r="I527" s="273" t="s">
        <v>72</v>
      </c>
      <c r="J527" s="274"/>
      <c r="K527" s="275" t="s">
        <v>73</v>
      </c>
      <c r="L527" s="276"/>
      <c r="M527" s="55"/>
      <c r="N527" s="269" t="s">
        <v>74</v>
      </c>
      <c r="O527" s="270"/>
      <c r="P527" s="271" t="s">
        <v>75</v>
      </c>
      <c r="Q527" s="272"/>
      <c r="R527" s="55"/>
      <c r="S527" s="273" t="s">
        <v>76</v>
      </c>
      <c r="T527" s="274"/>
      <c r="U527" s="275" t="s">
        <v>77</v>
      </c>
      <c r="V527" s="276"/>
      <c r="W527" s="10"/>
      <c r="X527" s="269" t="s">
        <v>78</v>
      </c>
      <c r="Y527" s="270"/>
      <c r="Z527" s="271" t="s">
        <v>79</v>
      </c>
      <c r="AA527" s="272"/>
      <c r="AB527" s="10"/>
      <c r="AC527" s="273" t="s">
        <v>80</v>
      </c>
      <c r="AD527" s="274"/>
      <c r="AE527" s="275" t="s">
        <v>81</v>
      </c>
      <c r="AF527" s="276"/>
      <c r="AG527" s="10"/>
      <c r="AH527" s="269" t="s">
        <v>82</v>
      </c>
      <c r="AI527" s="270"/>
      <c r="AJ527" s="271" t="s">
        <v>83</v>
      </c>
      <c r="AK527" s="272"/>
      <c r="AM527" s="57" t="s">
        <v>10</v>
      </c>
      <c r="AO527" s="109" t="s">
        <v>37</v>
      </c>
      <c r="AP527" s="18"/>
      <c r="AQ527" s="88">
        <f t="shared" si="2119"/>
        <v>9.9799999999999294</v>
      </c>
      <c r="AR527" s="89">
        <f t="shared" si="2120"/>
        <v>-23.515251340467632</v>
      </c>
      <c r="AS527" s="90">
        <f t="shared" si="2121"/>
        <v>-77.020916835013026</v>
      </c>
      <c r="AT527" s="26"/>
      <c r="AU527" s="119"/>
      <c r="AV527" s="120"/>
      <c r="AW527" s="71">
        <f t="shared" si="2122"/>
        <v>-7.09690017710983E-3</v>
      </c>
    </row>
    <row r="528" spans="2:49" ht="18.600000000000001" customHeight="1" thickTop="1" thickBot="1">
      <c r="B528" s="81">
        <v>1.52</v>
      </c>
      <c r="D528" s="59">
        <v>1</v>
      </c>
      <c r="E528" s="60">
        <v>0</v>
      </c>
      <c r="F528" s="61">
        <v>0</v>
      </c>
      <c r="G528" s="62">
        <f t="shared" ref="G528" si="2315">$E$8*$B528</f>
        <v>1.0311224000000001</v>
      </c>
      <c r="I528" s="59">
        <v>1</v>
      </c>
      <c r="J528" s="63">
        <v>0</v>
      </c>
      <c r="K528" s="61">
        <v>0</v>
      </c>
      <c r="L528" s="62">
        <v>0</v>
      </c>
      <c r="N528" s="59">
        <f t="shared" ref="N528" si="2316">D528*I528+F528*I531-E528*J528-G528*J531</f>
        <v>-1.8703149210406109</v>
      </c>
      <c r="O528" s="63">
        <f t="shared" ref="O528" si="2317">(D528*J528+E528*I528+F528*J531+G528*I531)</f>
        <v>0</v>
      </c>
      <c r="P528" s="61">
        <f t="shared" ref="P528" si="2318">D528*K528+F528*K531-E528*L528-G528*L531</f>
        <v>0</v>
      </c>
      <c r="Q528" s="62">
        <f t="shared" ref="Q528" si="2319">(D528*L528+E528*K528+F528*L531+G528*K531)</f>
        <v>1.0311224000000001</v>
      </c>
      <c r="S528" s="59">
        <v>1</v>
      </c>
      <c r="T528" s="60">
        <v>0</v>
      </c>
      <c r="U528" s="61">
        <v>0</v>
      </c>
      <c r="V528" s="62">
        <f t="shared" ref="V528" si="2320">$T$8*$B528</f>
        <v>1.0311224000000001</v>
      </c>
      <c r="X528" s="59">
        <f t="shared" ref="X528" si="2321">N528*S528+P528*S531-O528*T528-Q528*T531</f>
        <v>-1.8703149210406109</v>
      </c>
      <c r="Y528" s="63">
        <f t="shared" ref="Y528" si="2322">(N528*T528+O528*S528+P528*T531+Q528*S531)</f>
        <v>0</v>
      </c>
      <c r="Z528" s="61">
        <f t="shared" ref="Z528" si="2323">N528*U528+P528*U531-O528*V528-Q528*V531</f>
        <v>0</v>
      </c>
      <c r="AA528" s="62">
        <f t="shared" ref="AA528" si="2324">(N528*V528+O528*U528+P528*V531+Q528*U531)</f>
        <v>-0.89740121013920526</v>
      </c>
      <c r="AB528" s="10"/>
      <c r="AC528" s="64">
        <v>1</v>
      </c>
      <c r="AD528" s="65">
        <v>0</v>
      </c>
      <c r="AE528" s="23">
        <v>0</v>
      </c>
      <c r="AF528" s="66">
        <v>0</v>
      </c>
      <c r="AH528" s="59">
        <f t="shared" ref="AH528" si="2325">X528*AC528+Z528*AC531-Y528*AD528-AA528*AD531</f>
        <v>-1.8703149210406109</v>
      </c>
      <c r="AI528" s="63">
        <f t="shared" ref="AI528" si="2326">(X528*AD528+Y528*AC528+Z528*AD531+AA528*AC531)</f>
        <v>-0.89740121013920526</v>
      </c>
      <c r="AJ528" s="61">
        <f t="shared" ref="AJ528" si="2327">X528*AE528+Z528*AE531-Y528*AF528-AA528*AF531</f>
        <v>0</v>
      </c>
      <c r="AK528" s="62">
        <f t="shared" ref="AK528" si="2328">(X528*AF528+Y528*AE528+Z528*AF531+AA528*AE531)</f>
        <v>-0.89740121013920526</v>
      </c>
      <c r="AM528" s="67">
        <f t="shared" ref="AM528" si="2329">20*LOG(((1+$AD$8)/$AD$8)/((AH528+AH531)^2+(AI528+AI531)^2)^0.5)</f>
        <v>-6.422260311203468</v>
      </c>
      <c r="AO528" s="110">
        <f t="shared" ref="AO528" si="2330">((AH528^2+AI528^2)^0.5)/((AH531^2+AI531^2)^0.5)</f>
        <v>0.61856987380773576</v>
      </c>
      <c r="AP528" s="18"/>
      <c r="AQ528" s="88">
        <f t="shared" si="2119"/>
        <v>9.9999999999999307</v>
      </c>
      <c r="AR528" s="89">
        <f t="shared" si="2120"/>
        <v>-23.531340200147014</v>
      </c>
      <c r="AS528" s="90">
        <f t="shared" si="2121"/>
        <v>-77.046957707169597</v>
      </c>
      <c r="AT528" s="26"/>
      <c r="AU528" s="119"/>
      <c r="AV528" s="120"/>
      <c r="AW528" s="71">
        <f t="shared" si="2122"/>
        <v>-7.0592358564507303E-3</v>
      </c>
    </row>
    <row r="529" spans="2:49" ht="18.600000000000001" customHeight="1" thickBot="1">
      <c r="D529" s="69"/>
      <c r="G529" s="70"/>
      <c r="I529" s="69"/>
      <c r="L529" s="70"/>
      <c r="N529" s="69"/>
      <c r="Q529" s="70"/>
      <c r="S529" s="69"/>
      <c r="V529" s="70"/>
      <c r="X529" s="69"/>
      <c r="AA529" s="70"/>
      <c r="AC529" s="64"/>
      <c r="AD529" s="23"/>
      <c r="AE529" s="23"/>
      <c r="AF529" s="71"/>
      <c r="AH529" s="69"/>
      <c r="AK529" s="70"/>
      <c r="AO529" s="111"/>
      <c r="AP529" s="18"/>
      <c r="AQ529" s="59">
        <f t="shared" si="2119"/>
        <v>10.0199999999999</v>
      </c>
      <c r="AR529" s="92">
        <f t="shared" si="2120"/>
        <v>-23.547402299956715</v>
      </c>
      <c r="AS529" s="93">
        <f t="shared" si="2121"/>
        <v>-77.072894066500481</v>
      </c>
      <c r="AT529" s="94"/>
      <c r="AU529" s="121"/>
      <c r="AV529" s="122"/>
      <c r="AW529" s="33">
        <f t="shared" si="2122"/>
        <v>-7.0218328240738426E-3</v>
      </c>
    </row>
    <row r="530" spans="2:49" ht="18.600000000000001" customHeight="1" thickBot="1">
      <c r="D530" s="265" t="s">
        <v>11</v>
      </c>
      <c r="E530" s="266"/>
      <c r="F530" s="267" t="s">
        <v>84</v>
      </c>
      <c r="G530" s="268"/>
      <c r="H530" s="263"/>
      <c r="I530" s="265" t="s">
        <v>85</v>
      </c>
      <c r="J530" s="266"/>
      <c r="K530" s="267" t="s">
        <v>86</v>
      </c>
      <c r="L530" s="268"/>
      <c r="N530" s="269" t="s">
        <v>12</v>
      </c>
      <c r="O530" s="270"/>
      <c r="P530" s="271" t="s">
        <v>13</v>
      </c>
      <c r="Q530" s="272"/>
      <c r="S530" s="265" t="s">
        <v>87</v>
      </c>
      <c r="T530" s="266"/>
      <c r="U530" s="267" t="s">
        <v>88</v>
      </c>
      <c r="V530" s="268"/>
      <c r="W530" s="10"/>
      <c r="X530" s="269" t="s">
        <v>89</v>
      </c>
      <c r="Y530" s="270"/>
      <c r="Z530" s="271" t="s">
        <v>90</v>
      </c>
      <c r="AA530" s="272"/>
      <c r="AB530" s="10"/>
      <c r="AC530" s="265" t="s">
        <v>14</v>
      </c>
      <c r="AD530" s="266"/>
      <c r="AE530" s="267" t="s">
        <v>15</v>
      </c>
      <c r="AF530" s="268"/>
      <c r="AG530" s="10"/>
      <c r="AH530" s="269" t="s">
        <v>91</v>
      </c>
      <c r="AI530" s="270"/>
      <c r="AJ530" s="271" t="s">
        <v>92</v>
      </c>
      <c r="AK530" s="272"/>
      <c r="AM530" s="76" t="s">
        <v>16</v>
      </c>
      <c r="AO530" s="112" t="s">
        <v>38</v>
      </c>
      <c r="AP530" s="18"/>
      <c r="AQ530" s="53"/>
      <c r="AR530" s="53"/>
      <c r="AS530" s="95"/>
      <c r="AT530" s="68"/>
    </row>
    <row r="531" spans="2:49" ht="18.600000000000001" customHeight="1" thickTop="1" thickBot="1">
      <c r="D531" s="59">
        <v>0</v>
      </c>
      <c r="E531" s="63">
        <v>0</v>
      </c>
      <c r="F531" s="61">
        <v>1</v>
      </c>
      <c r="G531" s="62">
        <v>0</v>
      </c>
      <c r="I531" s="59">
        <v>0</v>
      </c>
      <c r="J531" s="63">
        <f t="shared" ref="J531" si="2331">IF(0=(1-$J$8*$K$8*$B528^2),10^14,$B528*$K$8/(1-$J$8*$K$8*$B528^2))</f>
        <v>2.783680115028643</v>
      </c>
      <c r="K531" s="61">
        <v>1</v>
      </c>
      <c r="L531" s="62">
        <v>0</v>
      </c>
      <c r="N531" s="59">
        <f t="shared" ref="N531" si="2332">D531*I528+F531*I531-E531*J528-G531*J531</f>
        <v>0</v>
      </c>
      <c r="O531" s="63">
        <f t="shared" ref="O531" si="2333">(D531*J528+E531*I528+F531*J531+G531*I531)</f>
        <v>2.783680115028643</v>
      </c>
      <c r="P531" s="61">
        <f t="shared" ref="P531" si="2334">D531*K528+F531*K531-E531*L528-G531*L531</f>
        <v>1</v>
      </c>
      <c r="Q531" s="62">
        <f t="shared" ref="Q531" si="2335">(D531*L528+E531*K528+F531*L531+G531*K531)</f>
        <v>0</v>
      </c>
      <c r="S531" s="59">
        <v>0</v>
      </c>
      <c r="T531" s="63">
        <v>0</v>
      </c>
      <c r="U531" s="61">
        <v>1</v>
      </c>
      <c r="V531" s="62">
        <v>0</v>
      </c>
      <c r="X531" s="59">
        <f t="shared" ref="X531" si="2336">N531*S528+P531*S531-O531*T528-Q531*T531</f>
        <v>0</v>
      </c>
      <c r="Y531" s="63">
        <f t="shared" ref="Y531" si="2337">(N531*T528+O531*S528+P531*T531+Q531*S531)</f>
        <v>2.783680115028643</v>
      </c>
      <c r="Z531" s="61">
        <f t="shared" ref="Z531" si="2338">N531*U528+P531*U531-O531*V528-Q531*V531</f>
        <v>-1.8703149210406109</v>
      </c>
      <c r="AA531" s="62">
        <f t="shared" ref="AA531" si="2339">(N531*V528+O531*U528+P531*V531+Q531*U531)</f>
        <v>0</v>
      </c>
      <c r="AB531" s="10"/>
      <c r="AC531" s="46">
        <f t="shared" ref="AC531" si="2340">1/$AD$8</f>
        <v>1</v>
      </c>
      <c r="AD531" s="77">
        <v>0</v>
      </c>
      <c r="AE531" s="78">
        <v>1</v>
      </c>
      <c r="AF531" s="79">
        <v>0</v>
      </c>
      <c r="AH531" s="59">
        <f t="shared" ref="AH531" si="2341">X531*AC528+Z531*AC531-Y531*AD528-AA531*AD531</f>
        <v>-1.8703149210406109</v>
      </c>
      <c r="AI531" s="63">
        <f t="shared" ref="AI531" si="2342">(X531*AD528+Y531*AC528+Z531*AD531+AA531*AC531)</f>
        <v>2.783680115028643</v>
      </c>
      <c r="AJ531" s="61">
        <f t="shared" ref="AJ531" si="2343">X531*AE528+Z531*AE531-Y531*AF528-AA531*AF531</f>
        <v>-1.8703149210406109</v>
      </c>
      <c r="AK531" s="62">
        <f t="shared" ref="AK531" si="2344">(X531*AF528+Y531*AE528+Z531*AF531+AA531*AE531)</f>
        <v>0</v>
      </c>
      <c r="AM531" s="80">
        <f t="shared" ref="AM531" si="2345">(180/PI())*ATAN(-1*(AI528+AI531)/(AH528+AH531))</f>
        <v>26.760335209953677</v>
      </c>
      <c r="AO531" s="113">
        <f t="shared" ref="AO531" si="2346">20*LOG(((1-(10^(AM528/20)^2)*(1-((1-AO528)/(1+AO528))^2))^0.5))</f>
        <v>-1.0527324528817135</v>
      </c>
      <c r="AP531" s="18"/>
      <c r="AQ531" s="96"/>
      <c r="AR531" s="96"/>
      <c r="AS531" s="68"/>
      <c r="AT531" s="68"/>
    </row>
    <row r="532" spans="2:49" ht="18.600000000000001" customHeight="1">
      <c r="AQ532" s="96"/>
      <c r="AR532" s="96"/>
    </row>
    <row r="533" spans="2:49" ht="18.600000000000001" customHeight="1" thickBot="1">
      <c r="D533" s="10" t="s">
        <v>63</v>
      </c>
      <c r="E533" s="10"/>
      <c r="F533" s="10"/>
      <c r="G533" s="10"/>
      <c r="H533" s="10"/>
      <c r="I533" s="10" t="s">
        <v>64</v>
      </c>
      <c r="J533" s="10"/>
      <c r="K533" s="10"/>
      <c r="L533" s="10"/>
      <c r="M533" s="55"/>
      <c r="N533" s="55"/>
      <c r="O533" s="54" t="s">
        <v>65</v>
      </c>
      <c r="P533" s="55"/>
      <c r="Q533" s="55"/>
      <c r="R533" s="55"/>
      <c r="S533" s="10"/>
      <c r="T533" s="10" t="s">
        <v>66</v>
      </c>
      <c r="U533" s="55"/>
      <c r="V533" s="55"/>
      <c r="W533" s="55"/>
      <c r="X533" s="55"/>
      <c r="Y533" s="54" t="s">
        <v>67</v>
      </c>
      <c r="Z533" s="55"/>
      <c r="AA533" s="55"/>
      <c r="AB533" s="55"/>
      <c r="AC533" s="54" t="s">
        <v>68</v>
      </c>
      <c r="AD533" s="10"/>
      <c r="AE533" s="10"/>
      <c r="AF533" s="10"/>
      <c r="AG533" s="10"/>
      <c r="AH533" s="55"/>
      <c r="AI533" s="54" t="s">
        <v>69</v>
      </c>
      <c r="AJ533" s="55"/>
      <c r="AK533" s="55"/>
      <c r="AQ533" s="96"/>
      <c r="AR533" s="96"/>
    </row>
    <row r="534" spans="2:49" ht="18.600000000000001" customHeight="1" thickBot="1">
      <c r="B534" s="52"/>
      <c r="D534" s="273" t="s">
        <v>70</v>
      </c>
      <c r="E534" s="274"/>
      <c r="F534" s="275" t="s">
        <v>71</v>
      </c>
      <c r="G534" s="276"/>
      <c r="H534" s="263"/>
      <c r="I534" s="273" t="s">
        <v>72</v>
      </c>
      <c r="J534" s="274"/>
      <c r="K534" s="275" t="s">
        <v>73</v>
      </c>
      <c r="L534" s="276"/>
      <c r="M534" s="55"/>
      <c r="N534" s="269" t="s">
        <v>74</v>
      </c>
      <c r="O534" s="270"/>
      <c r="P534" s="271" t="s">
        <v>75</v>
      </c>
      <c r="Q534" s="272"/>
      <c r="R534" s="55"/>
      <c r="S534" s="273" t="s">
        <v>76</v>
      </c>
      <c r="T534" s="274"/>
      <c r="U534" s="275" t="s">
        <v>77</v>
      </c>
      <c r="V534" s="276"/>
      <c r="W534" s="10"/>
      <c r="X534" s="269" t="s">
        <v>78</v>
      </c>
      <c r="Y534" s="270"/>
      <c r="Z534" s="271" t="s">
        <v>79</v>
      </c>
      <c r="AA534" s="272"/>
      <c r="AB534" s="10"/>
      <c r="AC534" s="273" t="s">
        <v>80</v>
      </c>
      <c r="AD534" s="274"/>
      <c r="AE534" s="275" t="s">
        <v>81</v>
      </c>
      <c r="AF534" s="276"/>
      <c r="AG534" s="10"/>
      <c r="AH534" s="269" t="s">
        <v>82</v>
      </c>
      <c r="AI534" s="270"/>
      <c r="AJ534" s="271" t="s">
        <v>83</v>
      </c>
      <c r="AK534" s="272"/>
      <c r="AM534" s="57" t="s">
        <v>10</v>
      </c>
      <c r="AO534" s="109" t="s">
        <v>37</v>
      </c>
      <c r="AP534" s="18"/>
      <c r="AQ534" s="96"/>
      <c r="AR534" s="96"/>
      <c r="AS534" s="68"/>
      <c r="AT534" s="68"/>
    </row>
    <row r="535" spans="2:49" ht="18.600000000000001" customHeight="1" thickTop="1" thickBot="1">
      <c r="B535" s="81">
        <v>1.54</v>
      </c>
      <c r="D535" s="59">
        <v>1</v>
      </c>
      <c r="E535" s="60">
        <v>0</v>
      </c>
      <c r="F535" s="61">
        <v>0</v>
      </c>
      <c r="G535" s="62">
        <f t="shared" ref="G535" si="2347">$E$8*$B535</f>
        <v>1.0446898</v>
      </c>
      <c r="I535" s="59">
        <v>1</v>
      </c>
      <c r="J535" s="63">
        <v>0</v>
      </c>
      <c r="K535" s="61">
        <v>0</v>
      </c>
      <c r="L535" s="62">
        <v>0</v>
      </c>
      <c r="N535" s="59">
        <f t="shared" ref="N535" si="2348">D535*I535+F535*I538-E535*J535-G535*J538</f>
        <v>-2.048539395858715</v>
      </c>
      <c r="O535" s="63">
        <f t="shared" ref="O535" si="2349">(D535*J535+E535*I535+F535*J538+G535*I538)</f>
        <v>0</v>
      </c>
      <c r="P535" s="61">
        <f t="shared" ref="P535" si="2350">D535*K535+F535*K538-E535*L535-G535*L538</f>
        <v>0</v>
      </c>
      <c r="Q535" s="62">
        <f t="shared" ref="Q535" si="2351">(D535*L535+E535*K535+F535*L538+G535*K538)</f>
        <v>1.0446898</v>
      </c>
      <c r="S535" s="59">
        <v>1</v>
      </c>
      <c r="T535" s="60">
        <v>0</v>
      </c>
      <c r="U535" s="61">
        <v>0</v>
      </c>
      <c r="V535" s="62">
        <f t="shared" ref="V535" si="2352">$T$8*$B535</f>
        <v>1.0446898</v>
      </c>
      <c r="X535" s="59">
        <f t="shared" ref="X535" si="2353">N535*S535+P535*S538-O535*T535-Q535*T538</f>
        <v>-2.048539395858715</v>
      </c>
      <c r="Y535" s="63">
        <f t="shared" ref="Y535" si="2354">(N535*T535+O535*S535+P535*T538+Q535*S538)</f>
        <v>0</v>
      </c>
      <c r="Z535" s="61">
        <f t="shared" ref="Z535" si="2355">N535*U535+P535*U538-O535*V535-Q535*V538</f>
        <v>0</v>
      </c>
      <c r="AA535" s="62">
        <f t="shared" ref="AA535" si="2356">(N535*V535+O535*U535+P535*V538+Q535*U538)</f>
        <v>-1.0953984117517619</v>
      </c>
      <c r="AB535" s="10"/>
      <c r="AC535" s="64">
        <v>1</v>
      </c>
      <c r="AD535" s="65">
        <v>0</v>
      </c>
      <c r="AE535" s="23">
        <v>0</v>
      </c>
      <c r="AF535" s="66">
        <v>0</v>
      </c>
      <c r="AH535" s="59">
        <f t="shared" ref="AH535" si="2357">X535*AC535+Z535*AC538-Y535*AD535-AA535*AD538</f>
        <v>-2.048539395858715</v>
      </c>
      <c r="AI535" s="63">
        <f t="shared" ref="AI535" si="2358">(X535*AD535+Y535*AC535+Z535*AD538+AA535*AC538)</f>
        <v>-1.0953984117517619</v>
      </c>
      <c r="AJ535" s="61">
        <f t="shared" ref="AJ535" si="2359">X535*AE535+Z535*AE538-Y535*AF535-AA535*AF538</f>
        <v>0</v>
      </c>
      <c r="AK535" s="62">
        <f t="shared" ref="AK535" si="2360">(X535*AF535+Y535*AE535+Z535*AF538+AA535*AE538)</f>
        <v>-1.0953984117517619</v>
      </c>
      <c r="AM535" s="67">
        <f t="shared" ref="AM535" si="2361">20*LOG(((1+$AD$8)/$AD$8)/((AH535+AH538)^2+(AI535+AI538)^2)^0.5)</f>
        <v>-7.0131753962120582</v>
      </c>
      <c r="AO535" s="110">
        <f t="shared" ref="AO535" si="2362">((AH535^2+AI535^2)^0.5)/((AH538^2+AI538^2)^0.5)</f>
        <v>0.65154701957462646</v>
      </c>
      <c r="AP535" s="18"/>
      <c r="AQ535" s="96"/>
      <c r="AR535" s="96"/>
      <c r="AS535" s="68"/>
      <c r="AT535" s="68"/>
    </row>
    <row r="536" spans="2:49" ht="18.600000000000001" customHeight="1" thickBot="1">
      <c r="D536" s="69"/>
      <c r="G536" s="70"/>
      <c r="I536" s="69"/>
      <c r="L536" s="70"/>
      <c r="N536" s="69"/>
      <c r="Q536" s="70"/>
      <c r="S536" s="69"/>
      <c r="V536" s="70"/>
      <c r="X536" s="69"/>
      <c r="AA536" s="70"/>
      <c r="AC536" s="64"/>
      <c r="AD536" s="23"/>
      <c r="AE536" s="23"/>
      <c r="AF536" s="71"/>
      <c r="AH536" s="69"/>
      <c r="AK536" s="70"/>
      <c r="AO536" s="111"/>
      <c r="AP536" s="18"/>
      <c r="AQ536" s="96"/>
      <c r="AR536" s="96"/>
      <c r="AS536" s="68"/>
      <c r="AT536" s="68"/>
    </row>
    <row r="537" spans="2:49" ht="18.600000000000001" customHeight="1" thickBot="1">
      <c r="D537" s="265" t="s">
        <v>11</v>
      </c>
      <c r="E537" s="266"/>
      <c r="F537" s="267" t="s">
        <v>84</v>
      </c>
      <c r="G537" s="268"/>
      <c r="H537" s="263"/>
      <c r="I537" s="265" t="s">
        <v>85</v>
      </c>
      <c r="J537" s="266"/>
      <c r="K537" s="267" t="s">
        <v>86</v>
      </c>
      <c r="L537" s="268"/>
      <c r="N537" s="269" t="s">
        <v>12</v>
      </c>
      <c r="O537" s="270"/>
      <c r="P537" s="271" t="s">
        <v>13</v>
      </c>
      <c r="Q537" s="272"/>
      <c r="S537" s="265" t="s">
        <v>87</v>
      </c>
      <c r="T537" s="266"/>
      <c r="U537" s="267" t="s">
        <v>88</v>
      </c>
      <c r="V537" s="268"/>
      <c r="W537" s="10"/>
      <c r="X537" s="269" t="s">
        <v>89</v>
      </c>
      <c r="Y537" s="270"/>
      <c r="Z537" s="271" t="s">
        <v>90</v>
      </c>
      <c r="AA537" s="272"/>
      <c r="AB537" s="10"/>
      <c r="AC537" s="265" t="s">
        <v>14</v>
      </c>
      <c r="AD537" s="266"/>
      <c r="AE537" s="267" t="s">
        <v>15</v>
      </c>
      <c r="AF537" s="268"/>
      <c r="AG537" s="10"/>
      <c r="AH537" s="269" t="s">
        <v>91</v>
      </c>
      <c r="AI537" s="270"/>
      <c r="AJ537" s="271" t="s">
        <v>92</v>
      </c>
      <c r="AK537" s="272"/>
      <c r="AM537" s="76" t="s">
        <v>16</v>
      </c>
      <c r="AO537" s="112" t="s">
        <v>38</v>
      </c>
      <c r="AP537" s="18"/>
      <c r="AQ537" s="96"/>
      <c r="AR537" s="96"/>
      <c r="AS537" s="68"/>
      <c r="AT537" s="68"/>
    </row>
    <row r="538" spans="2:49" ht="18.600000000000001" customHeight="1" thickTop="1" thickBot="1">
      <c r="D538" s="59">
        <v>0</v>
      </c>
      <c r="E538" s="63">
        <v>0</v>
      </c>
      <c r="F538" s="61">
        <v>1</v>
      </c>
      <c r="G538" s="62">
        <v>0</v>
      </c>
      <c r="I538" s="59">
        <v>0</v>
      </c>
      <c r="J538" s="63">
        <f t="shared" ref="J538" si="2363">IF(0=(1-$J$8*$K$8*$B535^2),10^14,$B535*$K$8/(1-$J$8*$K$8*$B535^2))</f>
        <v>2.9181288032664958</v>
      </c>
      <c r="K538" s="61">
        <v>1</v>
      </c>
      <c r="L538" s="62">
        <v>0</v>
      </c>
      <c r="N538" s="59">
        <f t="shared" ref="N538" si="2364">D538*I535+F538*I538-E538*J535-G538*J538</f>
        <v>0</v>
      </c>
      <c r="O538" s="63">
        <f t="shared" ref="O538" si="2365">(D538*J535+E538*I535+F538*J538+G538*I538)</f>
        <v>2.9181288032664958</v>
      </c>
      <c r="P538" s="61">
        <f t="shared" ref="P538" si="2366">D538*K535+F538*K538-E538*L535-G538*L538</f>
        <v>1</v>
      </c>
      <c r="Q538" s="62">
        <f t="shared" ref="Q538" si="2367">(D538*L535+E538*K535+F538*L538+G538*K538)</f>
        <v>0</v>
      </c>
      <c r="S538" s="59">
        <v>0</v>
      </c>
      <c r="T538" s="63">
        <v>0</v>
      </c>
      <c r="U538" s="61">
        <v>1</v>
      </c>
      <c r="V538" s="62">
        <v>0</v>
      </c>
      <c r="X538" s="59">
        <f t="shared" ref="X538" si="2368">N538*S535+P538*S538-O538*T535-Q538*T538</f>
        <v>0</v>
      </c>
      <c r="Y538" s="63">
        <f t="shared" ref="Y538" si="2369">(N538*T535+O538*S535+P538*T538+Q538*S538)</f>
        <v>2.9181288032664958</v>
      </c>
      <c r="Z538" s="61">
        <f t="shared" ref="Z538" si="2370">N538*U535+P538*U538-O538*V535-Q538*V538</f>
        <v>-2.048539395858715</v>
      </c>
      <c r="AA538" s="62">
        <f t="shared" ref="AA538" si="2371">(N538*V535+O538*U535+P538*V538+Q538*U538)</f>
        <v>0</v>
      </c>
      <c r="AB538" s="10"/>
      <c r="AC538" s="46">
        <f t="shared" ref="AC538" si="2372">1/$AD$8</f>
        <v>1</v>
      </c>
      <c r="AD538" s="77">
        <v>0</v>
      </c>
      <c r="AE538" s="78">
        <v>1</v>
      </c>
      <c r="AF538" s="79">
        <v>0</v>
      </c>
      <c r="AH538" s="59">
        <f t="shared" ref="AH538" si="2373">X538*AC535+Z538*AC538-Y538*AD535-AA538*AD538</f>
        <v>-2.048539395858715</v>
      </c>
      <c r="AI538" s="63">
        <f t="shared" ref="AI538" si="2374">(X538*AD535+Y538*AC535+Z538*AD538+AA538*AC538)</f>
        <v>2.9181288032664958</v>
      </c>
      <c r="AJ538" s="61">
        <f t="shared" ref="AJ538" si="2375">X538*AE535+Z538*AE538-Y538*AF535-AA538*AF538</f>
        <v>-2.048539395858715</v>
      </c>
      <c r="AK538" s="62">
        <f t="shared" ref="AK538" si="2376">(X538*AF535+Y538*AE535+Z538*AF538+AA538*AE538)</f>
        <v>0</v>
      </c>
      <c r="AM538" s="80">
        <f t="shared" ref="AM538" si="2377">(180/PI())*ATAN(-1*(AI535+AI538)/(AH535+AH538))</f>
        <v>23.983581309500156</v>
      </c>
      <c r="AO538" s="113">
        <f t="shared" ref="AO538" si="2378">20*LOG(((1-(10^(AM535/20)^2)*(1-((1-AO535)/(1+AO535))^2))^0.5))</f>
        <v>-0.91550814009403103</v>
      </c>
      <c r="AP538" s="18"/>
      <c r="AQ538" s="96"/>
      <c r="AR538" s="96"/>
      <c r="AS538" s="68"/>
      <c r="AT538" s="68"/>
    </row>
    <row r="539" spans="2:49" ht="18.600000000000001" customHeight="1">
      <c r="AQ539" s="96"/>
      <c r="AR539" s="96"/>
    </row>
    <row r="540" spans="2:49" ht="18.600000000000001" customHeight="1" thickBot="1">
      <c r="D540" s="10" t="s">
        <v>63</v>
      </c>
      <c r="E540" s="10"/>
      <c r="F540" s="10"/>
      <c r="G540" s="10"/>
      <c r="H540" s="10"/>
      <c r="I540" s="10" t="s">
        <v>64</v>
      </c>
      <c r="J540" s="10"/>
      <c r="K540" s="10"/>
      <c r="L540" s="10"/>
      <c r="M540" s="55"/>
      <c r="N540" s="55"/>
      <c r="O540" s="54" t="s">
        <v>65</v>
      </c>
      <c r="P540" s="55"/>
      <c r="Q540" s="55"/>
      <c r="R540" s="55"/>
      <c r="S540" s="10"/>
      <c r="T540" s="10" t="s">
        <v>66</v>
      </c>
      <c r="U540" s="55"/>
      <c r="V540" s="55"/>
      <c r="W540" s="55"/>
      <c r="X540" s="55"/>
      <c r="Y540" s="54" t="s">
        <v>67</v>
      </c>
      <c r="Z540" s="55"/>
      <c r="AA540" s="55"/>
      <c r="AB540" s="55"/>
      <c r="AC540" s="54" t="s">
        <v>68</v>
      </c>
      <c r="AD540" s="10"/>
      <c r="AE540" s="10"/>
      <c r="AF540" s="10"/>
      <c r="AG540" s="10"/>
      <c r="AH540" s="55"/>
      <c r="AI540" s="54" t="s">
        <v>69</v>
      </c>
      <c r="AJ540" s="55"/>
      <c r="AK540" s="55"/>
      <c r="AQ540" s="96"/>
      <c r="AR540" s="96"/>
    </row>
    <row r="541" spans="2:49" ht="18.600000000000001" customHeight="1" thickBot="1">
      <c r="B541" s="52"/>
      <c r="D541" s="273" t="s">
        <v>70</v>
      </c>
      <c r="E541" s="274"/>
      <c r="F541" s="275" t="s">
        <v>71</v>
      </c>
      <c r="G541" s="276"/>
      <c r="H541" s="263"/>
      <c r="I541" s="273" t="s">
        <v>72</v>
      </c>
      <c r="J541" s="274"/>
      <c r="K541" s="275" t="s">
        <v>73</v>
      </c>
      <c r="L541" s="276"/>
      <c r="M541" s="55"/>
      <c r="N541" s="269" t="s">
        <v>74</v>
      </c>
      <c r="O541" s="270"/>
      <c r="P541" s="271" t="s">
        <v>75</v>
      </c>
      <c r="Q541" s="272"/>
      <c r="R541" s="55"/>
      <c r="S541" s="273" t="s">
        <v>76</v>
      </c>
      <c r="T541" s="274"/>
      <c r="U541" s="275" t="s">
        <v>77</v>
      </c>
      <c r="V541" s="276"/>
      <c r="W541" s="10"/>
      <c r="X541" s="269" t="s">
        <v>78</v>
      </c>
      <c r="Y541" s="270"/>
      <c r="Z541" s="271" t="s">
        <v>79</v>
      </c>
      <c r="AA541" s="272"/>
      <c r="AB541" s="10"/>
      <c r="AC541" s="273" t="s">
        <v>80</v>
      </c>
      <c r="AD541" s="274"/>
      <c r="AE541" s="275" t="s">
        <v>81</v>
      </c>
      <c r="AF541" s="276"/>
      <c r="AG541" s="10"/>
      <c r="AH541" s="269" t="s">
        <v>82</v>
      </c>
      <c r="AI541" s="270"/>
      <c r="AJ541" s="271" t="s">
        <v>83</v>
      </c>
      <c r="AK541" s="272"/>
      <c r="AM541" s="57" t="s">
        <v>10</v>
      </c>
      <c r="AO541" s="109" t="s">
        <v>37</v>
      </c>
      <c r="AP541" s="18"/>
      <c r="AQ541" s="96"/>
      <c r="AR541" s="96"/>
      <c r="AS541" s="68"/>
      <c r="AT541" s="68"/>
    </row>
    <row r="542" spans="2:49" ht="18.600000000000001" customHeight="1" thickTop="1" thickBot="1">
      <c r="B542" s="81">
        <v>1.56</v>
      </c>
      <c r="D542" s="59">
        <v>1</v>
      </c>
      <c r="E542" s="60">
        <v>0</v>
      </c>
      <c r="F542" s="61">
        <v>0</v>
      </c>
      <c r="G542" s="62">
        <f t="shared" ref="G542" si="2379">$E$8*$B542</f>
        <v>1.0582572000000001</v>
      </c>
      <c r="I542" s="59">
        <v>1</v>
      </c>
      <c r="J542" s="63">
        <v>0</v>
      </c>
      <c r="K542" s="61">
        <v>0</v>
      </c>
      <c r="L542" s="62">
        <v>0</v>
      </c>
      <c r="N542" s="59">
        <f t="shared" ref="N542" si="2380">D542*I542+F542*I545-E542*J542-G542*J545</f>
        <v>-2.2421594850957258</v>
      </c>
      <c r="O542" s="63">
        <f t="shared" ref="O542" si="2381">(D542*J542+E542*I542+F542*J545+G542*I545)</f>
        <v>0</v>
      </c>
      <c r="P542" s="61">
        <f t="shared" ref="P542" si="2382">D542*K542+F542*K545-E542*L542-G542*L545</f>
        <v>0</v>
      </c>
      <c r="Q542" s="62">
        <f t="shared" ref="Q542" si="2383">(D542*L542+E542*K542+F542*L545+G542*K545)</f>
        <v>1.0582572000000001</v>
      </c>
      <c r="S542" s="59">
        <v>1</v>
      </c>
      <c r="T542" s="60">
        <v>0</v>
      </c>
      <c r="U542" s="61">
        <v>0</v>
      </c>
      <c r="V542" s="62">
        <f t="shared" ref="V542" si="2384">$T$8*$B542</f>
        <v>1.0582572000000001</v>
      </c>
      <c r="X542" s="59">
        <f t="shared" ref="X542" si="2385">N542*S542+P542*S545-O542*T542-Q542*T545</f>
        <v>-2.2421594850957258</v>
      </c>
      <c r="Y542" s="63">
        <f t="shared" ref="Y542" si="2386">(N542*T542+O542*S542+P542*T545+Q542*S545)</f>
        <v>0</v>
      </c>
      <c r="Z542" s="61">
        <f t="shared" ref="Z542" si="2387">N542*U542+P542*U545-O542*V542-Q542*V545</f>
        <v>0</v>
      </c>
      <c r="AA542" s="62">
        <f t="shared" ref="AA542" si="2388">(N542*V542+O542*U542+P542*V545+Q542*U545)</f>
        <v>-1.3145242186508448</v>
      </c>
      <c r="AB542" s="10"/>
      <c r="AC542" s="64">
        <v>1</v>
      </c>
      <c r="AD542" s="65">
        <v>0</v>
      </c>
      <c r="AE542" s="23">
        <v>0</v>
      </c>
      <c r="AF542" s="66">
        <v>0</v>
      </c>
      <c r="AH542" s="59">
        <f t="shared" ref="AH542" si="2389">X542*AC542+Z542*AC545-Y542*AD542-AA542*AD545</f>
        <v>-2.2421594850957258</v>
      </c>
      <c r="AI542" s="63">
        <f t="shared" ref="AI542" si="2390">(X542*AD542+Y542*AC542+Z542*AD545+AA542*AC545)</f>
        <v>-1.3145242186508448</v>
      </c>
      <c r="AJ542" s="61">
        <f t="shared" ref="AJ542" si="2391">X542*AE542+Z542*AE545-Y542*AF542-AA542*AF545</f>
        <v>0</v>
      </c>
      <c r="AK542" s="62">
        <f t="shared" ref="AK542" si="2392">(X542*AF542+Y542*AE542+Z542*AF545+AA542*AE545)</f>
        <v>-1.3145242186508448</v>
      </c>
      <c r="AM542" s="67">
        <f t="shared" ref="AM542" si="2393">20*LOG(((1+$AD$8)/$AD$8)/((AH542+AH545)^2+(AI542+AI545)^2)^0.5)</f>
        <v>-7.6284085344918466</v>
      </c>
      <c r="AO542" s="110">
        <f t="shared" ref="AO542" si="2394">((AH542^2+AI542^2)^0.5)/((AH545^2+AI545^2)^0.5)</f>
        <v>0.68460102585339744</v>
      </c>
      <c r="AP542" s="18"/>
      <c r="AQ542" s="96"/>
      <c r="AR542" s="96"/>
      <c r="AS542" s="68"/>
      <c r="AT542" s="68"/>
    </row>
    <row r="543" spans="2:49" ht="18.600000000000001" customHeight="1" thickBot="1">
      <c r="D543" s="69"/>
      <c r="G543" s="70"/>
      <c r="I543" s="69"/>
      <c r="L543" s="70"/>
      <c r="N543" s="69"/>
      <c r="Q543" s="70"/>
      <c r="S543" s="69"/>
      <c r="V543" s="70"/>
      <c r="X543" s="69"/>
      <c r="AA543" s="70"/>
      <c r="AC543" s="64"/>
      <c r="AD543" s="23"/>
      <c r="AE543" s="23"/>
      <c r="AF543" s="71"/>
      <c r="AH543" s="69"/>
      <c r="AK543" s="70"/>
      <c r="AO543" s="111"/>
      <c r="AP543" s="18"/>
      <c r="AQ543" s="96"/>
      <c r="AR543" s="96"/>
      <c r="AS543" s="68"/>
      <c r="AT543" s="68"/>
    </row>
    <row r="544" spans="2:49" ht="18.600000000000001" customHeight="1" thickBot="1">
      <c r="D544" s="265" t="s">
        <v>11</v>
      </c>
      <c r="E544" s="266"/>
      <c r="F544" s="267" t="s">
        <v>84</v>
      </c>
      <c r="G544" s="268"/>
      <c r="H544" s="263"/>
      <c r="I544" s="265" t="s">
        <v>85</v>
      </c>
      <c r="J544" s="266"/>
      <c r="K544" s="267" t="s">
        <v>86</v>
      </c>
      <c r="L544" s="268"/>
      <c r="N544" s="269" t="s">
        <v>12</v>
      </c>
      <c r="O544" s="270"/>
      <c r="P544" s="271" t="s">
        <v>13</v>
      </c>
      <c r="Q544" s="272"/>
      <c r="S544" s="265" t="s">
        <v>87</v>
      </c>
      <c r="T544" s="266"/>
      <c r="U544" s="267" t="s">
        <v>88</v>
      </c>
      <c r="V544" s="268"/>
      <c r="W544" s="10"/>
      <c r="X544" s="269" t="s">
        <v>89</v>
      </c>
      <c r="Y544" s="270"/>
      <c r="Z544" s="271" t="s">
        <v>90</v>
      </c>
      <c r="AA544" s="272"/>
      <c r="AB544" s="10"/>
      <c r="AC544" s="265" t="s">
        <v>14</v>
      </c>
      <c r="AD544" s="266"/>
      <c r="AE544" s="267" t="s">
        <v>15</v>
      </c>
      <c r="AF544" s="268"/>
      <c r="AG544" s="10"/>
      <c r="AH544" s="269" t="s">
        <v>91</v>
      </c>
      <c r="AI544" s="270"/>
      <c r="AJ544" s="271" t="s">
        <v>92</v>
      </c>
      <c r="AK544" s="272"/>
      <c r="AM544" s="76" t="s">
        <v>16</v>
      </c>
      <c r="AO544" s="112" t="s">
        <v>38</v>
      </c>
      <c r="AP544" s="18"/>
      <c r="AQ544" s="96"/>
      <c r="AR544" s="96"/>
      <c r="AS544" s="68"/>
      <c r="AT544" s="68"/>
    </row>
    <row r="545" spans="2:46" ht="18.600000000000001" customHeight="1" thickTop="1" thickBot="1">
      <c r="D545" s="59">
        <v>0</v>
      </c>
      <c r="E545" s="63">
        <v>0</v>
      </c>
      <c r="F545" s="61">
        <v>1</v>
      </c>
      <c r="G545" s="62">
        <v>0</v>
      </c>
      <c r="I545" s="59">
        <v>0</v>
      </c>
      <c r="J545" s="63">
        <f t="shared" ref="J545" si="2395">IF(0=(1-$J$8*$K$8*$B542^2),10^14,$B542*$K$8/(1-$J$8*$K$8*$B542^2))</f>
        <v>3.0636781730336686</v>
      </c>
      <c r="K545" s="61">
        <v>1</v>
      </c>
      <c r="L545" s="62">
        <v>0</v>
      </c>
      <c r="N545" s="59">
        <f t="shared" ref="N545" si="2396">D545*I542+F545*I545-E545*J542-G545*J545</f>
        <v>0</v>
      </c>
      <c r="O545" s="63">
        <f t="shared" ref="O545" si="2397">(D545*J542+E545*I542+F545*J545+G545*I545)</f>
        <v>3.0636781730336686</v>
      </c>
      <c r="P545" s="61">
        <f t="shared" ref="P545" si="2398">D545*K542+F545*K545-E545*L542-G545*L545</f>
        <v>1</v>
      </c>
      <c r="Q545" s="62">
        <f t="shared" ref="Q545" si="2399">(D545*L542+E545*K542+F545*L545+G545*K545)</f>
        <v>0</v>
      </c>
      <c r="S545" s="59">
        <v>0</v>
      </c>
      <c r="T545" s="63">
        <v>0</v>
      </c>
      <c r="U545" s="61">
        <v>1</v>
      </c>
      <c r="V545" s="62">
        <v>0</v>
      </c>
      <c r="X545" s="59">
        <f t="shared" ref="X545" si="2400">N545*S542+P545*S545-O545*T542-Q545*T545</f>
        <v>0</v>
      </c>
      <c r="Y545" s="63">
        <f t="shared" ref="Y545" si="2401">(N545*T542+O545*S542+P545*T545+Q545*S545)</f>
        <v>3.0636781730336686</v>
      </c>
      <c r="Z545" s="61">
        <f t="shared" ref="Z545" si="2402">N545*U542+P545*U545-O545*V542-Q545*V545</f>
        <v>-2.2421594850957258</v>
      </c>
      <c r="AA545" s="62">
        <f t="shared" ref="AA545" si="2403">(N545*V542+O545*U542+P545*V545+Q545*U545)</f>
        <v>0</v>
      </c>
      <c r="AB545" s="10"/>
      <c r="AC545" s="46">
        <f t="shared" ref="AC545" si="2404">1/$AD$8</f>
        <v>1</v>
      </c>
      <c r="AD545" s="77">
        <v>0</v>
      </c>
      <c r="AE545" s="78">
        <v>1</v>
      </c>
      <c r="AF545" s="79">
        <v>0</v>
      </c>
      <c r="AH545" s="59">
        <f t="shared" ref="AH545" si="2405">X545*AC542+Z545*AC545-Y545*AD542-AA545*AD545</f>
        <v>-2.2421594850957258</v>
      </c>
      <c r="AI545" s="63">
        <f t="shared" ref="AI545" si="2406">(X545*AD542+Y545*AC542+Z545*AD545+AA545*AC545)</f>
        <v>3.0636781730336686</v>
      </c>
      <c r="AJ545" s="61">
        <f t="shared" ref="AJ545" si="2407">X545*AE542+Z545*AE545-Y545*AF542-AA545*AF545</f>
        <v>-2.2421594850957258</v>
      </c>
      <c r="AK545" s="62">
        <f t="shared" ref="AK545" si="2408">(X545*AF542+Y545*AE542+Z545*AF545+AA545*AE545)</f>
        <v>0</v>
      </c>
      <c r="AM545" s="80">
        <f t="shared" ref="AM545" si="2409">(180/PI())*ATAN(-1*(AI542+AI545)/(AH542+AH545))</f>
        <v>21.308772963506026</v>
      </c>
      <c r="AO545" s="113">
        <f t="shared" ref="AO545" si="2410">20*LOG(((1-(10^(AM542/20)^2)*(1-((1-AO542)/(1+AO542))^2))^0.5))</f>
        <v>-0.79144018063266774</v>
      </c>
      <c r="AP545" s="18"/>
      <c r="AQ545" s="96"/>
      <c r="AR545" s="96"/>
      <c r="AS545" s="68"/>
      <c r="AT545" s="68"/>
    </row>
    <row r="546" spans="2:46" ht="18.600000000000001" customHeight="1">
      <c r="AQ546" s="96"/>
      <c r="AR546" s="96"/>
    </row>
    <row r="547" spans="2:46" ht="18.600000000000001" customHeight="1" thickBot="1">
      <c r="D547" s="10" t="s">
        <v>63</v>
      </c>
      <c r="E547" s="10"/>
      <c r="F547" s="10"/>
      <c r="G547" s="10"/>
      <c r="H547" s="10"/>
      <c r="I547" s="10" t="s">
        <v>64</v>
      </c>
      <c r="J547" s="10"/>
      <c r="K547" s="10"/>
      <c r="L547" s="10"/>
      <c r="M547" s="55"/>
      <c r="N547" s="55"/>
      <c r="O547" s="54" t="s">
        <v>65</v>
      </c>
      <c r="P547" s="55"/>
      <c r="Q547" s="55"/>
      <c r="R547" s="55"/>
      <c r="S547" s="10"/>
      <c r="T547" s="10" t="s">
        <v>66</v>
      </c>
      <c r="U547" s="55"/>
      <c r="V547" s="55"/>
      <c r="W547" s="55"/>
      <c r="X547" s="55"/>
      <c r="Y547" s="54" t="s">
        <v>67</v>
      </c>
      <c r="Z547" s="55"/>
      <c r="AA547" s="55"/>
      <c r="AB547" s="55"/>
      <c r="AC547" s="54" t="s">
        <v>68</v>
      </c>
      <c r="AD547" s="10"/>
      <c r="AE547" s="10"/>
      <c r="AF547" s="10"/>
      <c r="AG547" s="10"/>
      <c r="AH547" s="55"/>
      <c r="AI547" s="54" t="s">
        <v>69</v>
      </c>
      <c r="AJ547" s="55"/>
      <c r="AK547" s="55"/>
      <c r="AQ547" s="96"/>
      <c r="AR547" s="96"/>
    </row>
    <row r="548" spans="2:46" ht="18.600000000000001" customHeight="1" thickBot="1">
      <c r="B548" s="52"/>
      <c r="D548" s="273" t="s">
        <v>70</v>
      </c>
      <c r="E548" s="274"/>
      <c r="F548" s="275" t="s">
        <v>71</v>
      </c>
      <c r="G548" s="276"/>
      <c r="H548" s="263"/>
      <c r="I548" s="273" t="s">
        <v>72</v>
      </c>
      <c r="J548" s="274"/>
      <c r="K548" s="275" t="s">
        <v>73</v>
      </c>
      <c r="L548" s="276"/>
      <c r="M548" s="55"/>
      <c r="N548" s="269" t="s">
        <v>74</v>
      </c>
      <c r="O548" s="270"/>
      <c r="P548" s="271" t="s">
        <v>75</v>
      </c>
      <c r="Q548" s="272"/>
      <c r="R548" s="55"/>
      <c r="S548" s="273" t="s">
        <v>76</v>
      </c>
      <c r="T548" s="274"/>
      <c r="U548" s="275" t="s">
        <v>77</v>
      </c>
      <c r="V548" s="276"/>
      <c r="W548" s="10"/>
      <c r="X548" s="269" t="s">
        <v>78</v>
      </c>
      <c r="Y548" s="270"/>
      <c r="Z548" s="271" t="s">
        <v>79</v>
      </c>
      <c r="AA548" s="272"/>
      <c r="AB548" s="10"/>
      <c r="AC548" s="273" t="s">
        <v>80</v>
      </c>
      <c r="AD548" s="274"/>
      <c r="AE548" s="275" t="s">
        <v>81</v>
      </c>
      <c r="AF548" s="276"/>
      <c r="AG548" s="10"/>
      <c r="AH548" s="269" t="s">
        <v>82</v>
      </c>
      <c r="AI548" s="270"/>
      <c r="AJ548" s="271" t="s">
        <v>83</v>
      </c>
      <c r="AK548" s="272"/>
      <c r="AM548" s="57" t="s">
        <v>10</v>
      </c>
      <c r="AO548" s="109" t="s">
        <v>37</v>
      </c>
      <c r="AP548" s="18"/>
      <c r="AQ548" s="96"/>
      <c r="AR548" s="96"/>
      <c r="AS548" s="68"/>
      <c r="AT548" s="68"/>
    </row>
    <row r="549" spans="2:46" ht="18.600000000000001" customHeight="1" thickTop="1" thickBot="1">
      <c r="B549" s="81">
        <v>1.58</v>
      </c>
      <c r="D549" s="59">
        <v>1</v>
      </c>
      <c r="E549" s="60">
        <v>0</v>
      </c>
      <c r="F549" s="61">
        <v>0</v>
      </c>
      <c r="G549" s="62">
        <f t="shared" ref="G549" si="2411">$E$8*$B549</f>
        <v>1.0718246</v>
      </c>
      <c r="I549" s="59">
        <v>1</v>
      </c>
      <c r="J549" s="63">
        <v>0</v>
      </c>
      <c r="K549" s="61">
        <v>0</v>
      </c>
      <c r="L549" s="62">
        <v>0</v>
      </c>
      <c r="N549" s="59">
        <f t="shared" ref="N549" si="2412">D549*I549+F549*I552-E549*J549-G549*J552</f>
        <v>-2.4532050311816289</v>
      </c>
      <c r="O549" s="63">
        <f t="shared" ref="O549" si="2413">(D549*J549+E549*I549+F549*J552+G549*I552)</f>
        <v>0</v>
      </c>
      <c r="P549" s="61">
        <f t="shared" ref="P549" si="2414">D549*K549+F549*K552-E549*L549-G549*L552</f>
        <v>0</v>
      </c>
      <c r="Q549" s="62">
        <f t="shared" ref="Q549" si="2415">(D549*L549+E549*K549+F549*L552+G549*K552)</f>
        <v>1.0718246</v>
      </c>
      <c r="S549" s="59">
        <v>1</v>
      </c>
      <c r="T549" s="60">
        <v>0</v>
      </c>
      <c r="U549" s="61">
        <v>0</v>
      </c>
      <c r="V549" s="62">
        <f t="shared" ref="V549" si="2416">$T$8*$B549</f>
        <v>1.0718246</v>
      </c>
      <c r="X549" s="59">
        <f t="shared" ref="X549" si="2417">N549*S549+P549*S552-O549*T549-Q549*T552</f>
        <v>-2.4532050311816289</v>
      </c>
      <c r="Y549" s="63">
        <f t="shared" ref="Y549" si="2418">(N549*T549+O549*S549+P549*T552+Q549*S552)</f>
        <v>0</v>
      </c>
      <c r="Z549" s="61">
        <f t="shared" ref="Z549" si="2419">N549*U549+P549*U552-O549*V549-Q549*V552</f>
        <v>0</v>
      </c>
      <c r="AA549" s="62">
        <f t="shared" ref="AA549" si="2420">(N549*V549+O549*U549+P549*V552+Q549*U552)</f>
        <v>-1.557580901264237</v>
      </c>
      <c r="AB549" s="10"/>
      <c r="AC549" s="64">
        <v>1</v>
      </c>
      <c r="AD549" s="65">
        <v>0</v>
      </c>
      <c r="AE549" s="23">
        <v>0</v>
      </c>
      <c r="AF549" s="66">
        <v>0</v>
      </c>
      <c r="AH549" s="59">
        <f t="shared" ref="AH549" si="2421">X549*AC549+Z549*AC552-Y549*AD549-AA549*AD552</f>
        <v>-2.4532050311816289</v>
      </c>
      <c r="AI549" s="63">
        <f t="shared" ref="AI549" si="2422">(X549*AD549+Y549*AC549+Z549*AD552+AA549*AC552)</f>
        <v>-1.557580901264237</v>
      </c>
      <c r="AJ549" s="61">
        <f t="shared" ref="AJ549" si="2423">X549*AE549+Z549*AE552-Y549*AF549-AA549*AF552</f>
        <v>0</v>
      </c>
      <c r="AK549" s="62">
        <f t="shared" ref="AK549" si="2424">(X549*AF549+Y549*AE549+Z549*AF552+AA549*AE552)</f>
        <v>-1.557580901264237</v>
      </c>
      <c r="AM549" s="67">
        <f t="shared" ref="AM549" si="2425">20*LOG(((1+$AD$8)/$AD$8)/((AH549+AH552)^2+(AI549+AI552)^2)^0.5)</f>
        <v>-8.2676275316062391</v>
      </c>
      <c r="AO549" s="110">
        <f t="shared" ref="AO549" si="2426">((AH549^2+AI549^2)^0.5)/((AH552^2+AI552^2)^0.5)</f>
        <v>0.71760072846211387</v>
      </c>
      <c r="AP549" s="18"/>
      <c r="AQ549" s="96"/>
      <c r="AR549" s="96"/>
      <c r="AS549" s="68"/>
      <c r="AT549" s="68"/>
    </row>
    <row r="550" spans="2:46" ht="18.600000000000001" customHeight="1" thickBot="1">
      <c r="D550" s="69"/>
      <c r="G550" s="70"/>
      <c r="I550" s="69"/>
      <c r="L550" s="70"/>
      <c r="N550" s="69"/>
      <c r="Q550" s="70"/>
      <c r="S550" s="69"/>
      <c r="V550" s="70"/>
      <c r="X550" s="69"/>
      <c r="AA550" s="70"/>
      <c r="AC550" s="64"/>
      <c r="AD550" s="23"/>
      <c r="AE550" s="23"/>
      <c r="AF550" s="71"/>
      <c r="AH550" s="69"/>
      <c r="AK550" s="70"/>
      <c r="AO550" s="111"/>
      <c r="AP550" s="18"/>
      <c r="AQ550" s="96"/>
      <c r="AR550" s="96"/>
      <c r="AS550" s="68"/>
      <c r="AT550" s="68"/>
    </row>
    <row r="551" spans="2:46" ht="18.600000000000001" customHeight="1" thickBot="1">
      <c r="D551" s="265" t="s">
        <v>11</v>
      </c>
      <c r="E551" s="266"/>
      <c r="F551" s="267" t="s">
        <v>84</v>
      </c>
      <c r="G551" s="268"/>
      <c r="H551" s="263"/>
      <c r="I551" s="265" t="s">
        <v>85</v>
      </c>
      <c r="J551" s="266"/>
      <c r="K551" s="267" t="s">
        <v>86</v>
      </c>
      <c r="L551" s="268"/>
      <c r="N551" s="269" t="s">
        <v>12</v>
      </c>
      <c r="O551" s="270"/>
      <c r="P551" s="271" t="s">
        <v>13</v>
      </c>
      <c r="Q551" s="272"/>
      <c r="S551" s="265" t="s">
        <v>87</v>
      </c>
      <c r="T551" s="266"/>
      <c r="U551" s="267" t="s">
        <v>88</v>
      </c>
      <c r="V551" s="268"/>
      <c r="W551" s="10"/>
      <c r="X551" s="269" t="s">
        <v>89</v>
      </c>
      <c r="Y551" s="270"/>
      <c r="Z551" s="271" t="s">
        <v>90</v>
      </c>
      <c r="AA551" s="272"/>
      <c r="AB551" s="10"/>
      <c r="AC551" s="265" t="s">
        <v>14</v>
      </c>
      <c r="AD551" s="266"/>
      <c r="AE551" s="267" t="s">
        <v>15</v>
      </c>
      <c r="AF551" s="268"/>
      <c r="AG551" s="10"/>
      <c r="AH551" s="269" t="s">
        <v>91</v>
      </c>
      <c r="AI551" s="270"/>
      <c r="AJ551" s="271" t="s">
        <v>92</v>
      </c>
      <c r="AK551" s="272"/>
      <c r="AM551" s="76" t="s">
        <v>16</v>
      </c>
      <c r="AO551" s="112" t="s">
        <v>38</v>
      </c>
      <c r="AP551" s="18"/>
      <c r="AQ551" s="96"/>
      <c r="AR551" s="96"/>
      <c r="AS551" s="68"/>
      <c r="AT551" s="68"/>
    </row>
    <row r="552" spans="2:46" ht="18.600000000000001" customHeight="1" thickTop="1" thickBot="1">
      <c r="D552" s="59">
        <v>0</v>
      </c>
      <c r="E552" s="63">
        <v>0</v>
      </c>
      <c r="F552" s="61">
        <v>1</v>
      </c>
      <c r="G552" s="62">
        <v>0</v>
      </c>
      <c r="I552" s="59">
        <v>0</v>
      </c>
      <c r="J552" s="63">
        <f t="shared" ref="J552" si="2427">IF(0=(1-$J$8*$K$8*$B549^2),10^14,$B549*$K$8/(1-$J$8*$K$8*$B549^2))</f>
        <v>3.2218004990570557</v>
      </c>
      <c r="K552" s="61">
        <v>1</v>
      </c>
      <c r="L552" s="62">
        <v>0</v>
      </c>
      <c r="N552" s="59">
        <f t="shared" ref="N552" si="2428">D552*I549+F552*I552-E552*J549-G552*J552</f>
        <v>0</v>
      </c>
      <c r="O552" s="63">
        <f t="shared" ref="O552" si="2429">(D552*J549+E552*I549+F552*J552+G552*I552)</f>
        <v>3.2218004990570557</v>
      </c>
      <c r="P552" s="61">
        <f t="shared" ref="P552" si="2430">D552*K549+F552*K552-E552*L549-G552*L552</f>
        <v>1</v>
      </c>
      <c r="Q552" s="62">
        <f t="shared" ref="Q552" si="2431">(D552*L549+E552*K549+F552*L552+G552*K552)</f>
        <v>0</v>
      </c>
      <c r="S552" s="59">
        <v>0</v>
      </c>
      <c r="T552" s="63">
        <v>0</v>
      </c>
      <c r="U552" s="61">
        <v>1</v>
      </c>
      <c r="V552" s="62">
        <v>0</v>
      </c>
      <c r="X552" s="59">
        <f t="shared" ref="X552" si="2432">N552*S549+P552*S552-O552*T549-Q552*T552</f>
        <v>0</v>
      </c>
      <c r="Y552" s="63">
        <f t="shared" ref="Y552" si="2433">(N552*T549+O552*S549+P552*T552+Q552*S552)</f>
        <v>3.2218004990570557</v>
      </c>
      <c r="Z552" s="61">
        <f t="shared" ref="Z552" si="2434">N552*U549+P552*U552-O552*V549-Q552*V552</f>
        <v>-2.4532050311816289</v>
      </c>
      <c r="AA552" s="62">
        <f t="shared" ref="AA552" si="2435">(N552*V549+O552*U549+P552*V552+Q552*U552)</f>
        <v>0</v>
      </c>
      <c r="AB552" s="10"/>
      <c r="AC552" s="46">
        <f t="shared" ref="AC552" si="2436">1/$AD$8</f>
        <v>1</v>
      </c>
      <c r="AD552" s="77">
        <v>0</v>
      </c>
      <c r="AE552" s="78">
        <v>1</v>
      </c>
      <c r="AF552" s="79">
        <v>0</v>
      </c>
      <c r="AH552" s="59">
        <f t="shared" ref="AH552" si="2437">X552*AC549+Z552*AC552-Y552*AD549-AA552*AD552</f>
        <v>-2.4532050311816289</v>
      </c>
      <c r="AI552" s="63">
        <f t="shared" ref="AI552" si="2438">(X552*AD549+Y552*AC549+Z552*AD552+AA552*AC552)</f>
        <v>3.2218004990570557</v>
      </c>
      <c r="AJ552" s="61">
        <f t="shared" ref="AJ552" si="2439">X552*AE549+Z552*AE552-Y552*AF549-AA552*AF552</f>
        <v>-2.4532050311816289</v>
      </c>
      <c r="AK552" s="62">
        <f t="shared" ref="AK552" si="2440">(X552*AF549+Y552*AE549+Z552*AF552+AA552*AE552)</f>
        <v>0</v>
      </c>
      <c r="AM552" s="80">
        <f t="shared" ref="AM552" si="2441">(180/PI())*ATAN(-1*(AI549+AI552)/(AH549+AH552))</f>
        <v>18.736572881977317</v>
      </c>
      <c r="AO552" s="113">
        <f t="shared" ref="AO552" si="2442">20*LOG(((1-(10^(AM549/20)^2)*(1-((1-AO549)/(1+AO549))^2))^0.5))</f>
        <v>-0.68028403594200937</v>
      </c>
      <c r="AP552" s="18"/>
      <c r="AQ552" s="96"/>
      <c r="AR552" s="96"/>
      <c r="AS552" s="68"/>
      <c r="AT552" s="68"/>
    </row>
    <row r="553" spans="2:46" ht="18.600000000000001" customHeight="1">
      <c r="AQ553" s="96"/>
      <c r="AR553" s="96"/>
    </row>
    <row r="554" spans="2:46" ht="18.600000000000001" customHeight="1" thickBot="1">
      <c r="D554" s="10" t="s">
        <v>63</v>
      </c>
      <c r="E554" s="10"/>
      <c r="F554" s="10"/>
      <c r="G554" s="10"/>
      <c r="H554" s="10"/>
      <c r="I554" s="10" t="s">
        <v>64</v>
      </c>
      <c r="J554" s="10"/>
      <c r="K554" s="10"/>
      <c r="L554" s="10"/>
      <c r="M554" s="55"/>
      <c r="N554" s="55"/>
      <c r="O554" s="54" t="s">
        <v>65</v>
      </c>
      <c r="P554" s="55"/>
      <c r="Q554" s="55"/>
      <c r="R554" s="55"/>
      <c r="S554" s="10"/>
      <c r="T554" s="10" t="s">
        <v>66</v>
      </c>
      <c r="U554" s="55"/>
      <c r="V554" s="55"/>
      <c r="W554" s="55"/>
      <c r="X554" s="55"/>
      <c r="Y554" s="54" t="s">
        <v>67</v>
      </c>
      <c r="Z554" s="55"/>
      <c r="AA554" s="55"/>
      <c r="AB554" s="55"/>
      <c r="AC554" s="54" t="s">
        <v>68</v>
      </c>
      <c r="AD554" s="10"/>
      <c r="AE554" s="10"/>
      <c r="AF554" s="10"/>
      <c r="AG554" s="10"/>
      <c r="AH554" s="55"/>
      <c r="AI554" s="54" t="s">
        <v>69</v>
      </c>
      <c r="AJ554" s="55"/>
      <c r="AK554" s="55"/>
      <c r="AQ554" s="96"/>
      <c r="AR554" s="96"/>
    </row>
    <row r="555" spans="2:46" ht="18.600000000000001" customHeight="1" thickBot="1">
      <c r="B555" s="52"/>
      <c r="D555" s="273" t="s">
        <v>70</v>
      </c>
      <c r="E555" s="274"/>
      <c r="F555" s="275" t="s">
        <v>71</v>
      </c>
      <c r="G555" s="276"/>
      <c r="H555" s="263"/>
      <c r="I555" s="273" t="s">
        <v>72</v>
      </c>
      <c r="J555" s="274"/>
      <c r="K555" s="275" t="s">
        <v>73</v>
      </c>
      <c r="L555" s="276"/>
      <c r="M555" s="55"/>
      <c r="N555" s="269" t="s">
        <v>74</v>
      </c>
      <c r="O555" s="270"/>
      <c r="P555" s="271" t="s">
        <v>75</v>
      </c>
      <c r="Q555" s="272"/>
      <c r="R555" s="55"/>
      <c r="S555" s="273" t="s">
        <v>76</v>
      </c>
      <c r="T555" s="274"/>
      <c r="U555" s="275" t="s">
        <v>77</v>
      </c>
      <c r="V555" s="276"/>
      <c r="W555" s="10"/>
      <c r="X555" s="269" t="s">
        <v>78</v>
      </c>
      <c r="Y555" s="270"/>
      <c r="Z555" s="271" t="s">
        <v>79</v>
      </c>
      <c r="AA555" s="272"/>
      <c r="AB555" s="10"/>
      <c r="AC555" s="273" t="s">
        <v>80</v>
      </c>
      <c r="AD555" s="274"/>
      <c r="AE555" s="275" t="s">
        <v>81</v>
      </c>
      <c r="AF555" s="276"/>
      <c r="AG555" s="10"/>
      <c r="AH555" s="269" t="s">
        <v>82</v>
      </c>
      <c r="AI555" s="270"/>
      <c r="AJ555" s="271" t="s">
        <v>83</v>
      </c>
      <c r="AK555" s="272"/>
      <c r="AM555" s="57" t="s">
        <v>10</v>
      </c>
      <c r="AO555" s="109" t="s">
        <v>37</v>
      </c>
      <c r="AP555" s="18"/>
      <c r="AQ555" s="96"/>
      <c r="AR555" s="96"/>
      <c r="AS555" s="68"/>
      <c r="AT555" s="68"/>
    </row>
    <row r="556" spans="2:46" ht="18.600000000000001" customHeight="1" thickTop="1" thickBot="1">
      <c r="B556" s="81">
        <v>1.6</v>
      </c>
      <c r="D556" s="59">
        <v>1</v>
      </c>
      <c r="E556" s="60">
        <v>0</v>
      </c>
      <c r="F556" s="61">
        <v>0</v>
      </c>
      <c r="G556" s="62">
        <f t="shared" ref="G556" si="2443">$E$8*$B556</f>
        <v>1.0853920000000001</v>
      </c>
      <c r="I556" s="59">
        <v>1</v>
      </c>
      <c r="J556" s="63">
        <v>0</v>
      </c>
      <c r="K556" s="61">
        <v>0</v>
      </c>
      <c r="L556" s="62">
        <v>0</v>
      </c>
      <c r="N556" s="59">
        <f t="shared" ref="N556" si="2444">D556*I556+F556*I559-E556*J556-G556*J559</f>
        <v>-2.684080409862422</v>
      </c>
      <c r="O556" s="63">
        <f t="shared" ref="O556" si="2445">(D556*J556+E556*I556+F556*J559+G556*I559)</f>
        <v>0</v>
      </c>
      <c r="P556" s="61">
        <f t="shared" ref="P556" si="2446">D556*K556+F556*K559-E556*L556-G556*L559</f>
        <v>0</v>
      </c>
      <c r="Q556" s="62">
        <f t="shared" ref="Q556" si="2447">(D556*L556+E556*K556+F556*L559+G556*K559)</f>
        <v>1.0853920000000001</v>
      </c>
      <c r="S556" s="59">
        <v>1</v>
      </c>
      <c r="T556" s="60">
        <v>0</v>
      </c>
      <c r="U556" s="61">
        <v>0</v>
      </c>
      <c r="V556" s="62">
        <f t="shared" ref="V556" si="2448">$T$8*$B556</f>
        <v>1.0853920000000001</v>
      </c>
      <c r="X556" s="59">
        <f t="shared" ref="X556" si="2449">N556*S556+P556*S559-O556*T556-Q556*T559</f>
        <v>-2.684080409862422</v>
      </c>
      <c r="Y556" s="63">
        <f t="shared" ref="Y556" si="2450">(N556*T556+O556*S556+P556*T559+Q556*S559)</f>
        <v>0</v>
      </c>
      <c r="Z556" s="61">
        <f t="shared" ref="Z556" si="2451">N556*U556+P556*U559-O556*V556-Q556*V559</f>
        <v>0</v>
      </c>
      <c r="AA556" s="62">
        <f t="shared" ref="AA556" si="2452">(N556*V556+O556*U556+P556*V559+Q556*U559)</f>
        <v>-1.8278874042213942</v>
      </c>
      <c r="AB556" s="10"/>
      <c r="AC556" s="64">
        <v>1</v>
      </c>
      <c r="AD556" s="65">
        <v>0</v>
      </c>
      <c r="AE556" s="23">
        <v>0</v>
      </c>
      <c r="AF556" s="66">
        <v>0</v>
      </c>
      <c r="AH556" s="59">
        <f t="shared" ref="AH556" si="2453">X556*AC556+Z556*AC559-Y556*AD556-AA556*AD559</f>
        <v>-2.684080409862422</v>
      </c>
      <c r="AI556" s="63">
        <f t="shared" ref="AI556" si="2454">(X556*AD556+Y556*AC556+Z556*AD559+AA556*AC559)</f>
        <v>-1.8278874042213942</v>
      </c>
      <c r="AJ556" s="61">
        <f t="shared" ref="AJ556" si="2455">X556*AE556+Z556*AE559-Y556*AF556-AA556*AF559</f>
        <v>0</v>
      </c>
      <c r="AK556" s="62">
        <f t="shared" ref="AK556" si="2456">(X556*AF556+Y556*AE556+Z556*AF559+AA556*AE559)</f>
        <v>-1.8278874042213942</v>
      </c>
      <c r="AM556" s="67">
        <f t="shared" ref="AM556" si="2457">20*LOG(((1+$AD$8)/$AD$8)/((AH556+AH559)^2+(AI556+AI559)^2)^0.5)</f>
        <v>-8.9307635495860325</v>
      </c>
      <c r="AO556" s="110">
        <f t="shared" ref="AO556" si="2458">((AH556^2+AI556^2)^0.5)/((AH559^2+AI559^2)^0.5)</f>
        <v>0.75044715882554847</v>
      </c>
      <c r="AP556" s="18"/>
      <c r="AQ556" s="96"/>
      <c r="AR556" s="96"/>
      <c r="AS556" s="68"/>
      <c r="AT556" s="68"/>
    </row>
    <row r="557" spans="2:46" ht="18.600000000000001" customHeight="1" thickBot="1">
      <c r="D557" s="69"/>
      <c r="G557" s="70"/>
      <c r="I557" s="69"/>
      <c r="L557" s="70"/>
      <c r="N557" s="69"/>
      <c r="Q557" s="70"/>
      <c r="S557" s="69"/>
      <c r="V557" s="70"/>
      <c r="X557" s="69"/>
      <c r="AA557" s="70"/>
      <c r="AC557" s="64"/>
      <c r="AD557" s="23"/>
      <c r="AE557" s="23"/>
      <c r="AF557" s="71"/>
      <c r="AH557" s="69"/>
      <c r="AK557" s="70"/>
      <c r="AO557" s="111"/>
      <c r="AP557" s="18"/>
      <c r="AQ557" s="96"/>
      <c r="AR557" s="96"/>
      <c r="AS557" s="68"/>
      <c r="AT557" s="68"/>
    </row>
    <row r="558" spans="2:46" ht="18.600000000000001" customHeight="1" thickBot="1">
      <c r="D558" s="265" t="s">
        <v>11</v>
      </c>
      <c r="E558" s="266"/>
      <c r="F558" s="267" t="s">
        <v>84</v>
      </c>
      <c r="G558" s="268"/>
      <c r="H558" s="263"/>
      <c r="I558" s="265" t="s">
        <v>85</v>
      </c>
      <c r="J558" s="266"/>
      <c r="K558" s="267" t="s">
        <v>86</v>
      </c>
      <c r="L558" s="268"/>
      <c r="N558" s="269" t="s">
        <v>12</v>
      </c>
      <c r="O558" s="270"/>
      <c r="P558" s="271" t="s">
        <v>13</v>
      </c>
      <c r="Q558" s="272"/>
      <c r="S558" s="265" t="s">
        <v>87</v>
      </c>
      <c r="T558" s="266"/>
      <c r="U558" s="267" t="s">
        <v>88</v>
      </c>
      <c r="V558" s="268"/>
      <c r="W558" s="10"/>
      <c r="X558" s="269" t="s">
        <v>89</v>
      </c>
      <c r="Y558" s="270"/>
      <c r="Z558" s="271" t="s">
        <v>90</v>
      </c>
      <c r="AA558" s="272"/>
      <c r="AB558" s="10"/>
      <c r="AC558" s="265" t="s">
        <v>14</v>
      </c>
      <c r="AD558" s="266"/>
      <c r="AE558" s="267" t="s">
        <v>15</v>
      </c>
      <c r="AF558" s="268"/>
      <c r="AG558" s="10"/>
      <c r="AH558" s="269" t="s">
        <v>91</v>
      </c>
      <c r="AI558" s="270"/>
      <c r="AJ558" s="271" t="s">
        <v>92</v>
      </c>
      <c r="AK558" s="272"/>
      <c r="AM558" s="76" t="s">
        <v>16</v>
      </c>
      <c r="AO558" s="112" t="s">
        <v>38</v>
      </c>
      <c r="AP558" s="18"/>
      <c r="AQ558" s="96"/>
      <c r="AR558" s="96"/>
      <c r="AS558" s="68"/>
      <c r="AT558" s="68"/>
    </row>
    <row r="559" spans="2:46" ht="18.600000000000001" customHeight="1" thickTop="1" thickBot="1">
      <c r="D559" s="59">
        <v>0</v>
      </c>
      <c r="E559" s="63">
        <v>0</v>
      </c>
      <c r="F559" s="61">
        <v>1</v>
      </c>
      <c r="G559" s="62">
        <v>0</v>
      </c>
      <c r="I559" s="59">
        <v>0</v>
      </c>
      <c r="J559" s="63">
        <f t="shared" ref="J559" si="2459">IF(0=(1-$J$8*$K$8*$B556^2),10^14,$B556*$K$8/(1-$J$8*$K$8*$B556^2))</f>
        <v>3.3942395096540436</v>
      </c>
      <c r="K559" s="61">
        <v>1</v>
      </c>
      <c r="L559" s="62">
        <v>0</v>
      </c>
      <c r="N559" s="59">
        <f t="shared" ref="N559" si="2460">D559*I556+F559*I559-E559*J556-G559*J559</f>
        <v>0</v>
      </c>
      <c r="O559" s="63">
        <f t="shared" ref="O559" si="2461">(D559*J556+E559*I556+F559*J559+G559*I559)</f>
        <v>3.3942395096540436</v>
      </c>
      <c r="P559" s="61">
        <f t="shared" ref="P559" si="2462">D559*K556+F559*K559-E559*L556-G559*L559</f>
        <v>1</v>
      </c>
      <c r="Q559" s="62">
        <f t="shared" ref="Q559" si="2463">(D559*L556+E559*K556+F559*L559+G559*K559)</f>
        <v>0</v>
      </c>
      <c r="S559" s="59">
        <v>0</v>
      </c>
      <c r="T559" s="63">
        <v>0</v>
      </c>
      <c r="U559" s="61">
        <v>1</v>
      </c>
      <c r="V559" s="62">
        <v>0</v>
      </c>
      <c r="X559" s="59">
        <f t="shared" ref="X559" si="2464">N559*S556+P559*S559-O559*T556-Q559*T559</f>
        <v>0</v>
      </c>
      <c r="Y559" s="63">
        <f t="shared" ref="Y559" si="2465">(N559*T556+O559*S556+P559*T559+Q559*S559)</f>
        <v>3.3942395096540436</v>
      </c>
      <c r="Z559" s="61">
        <f t="shared" ref="Z559" si="2466">N559*U556+P559*U559-O559*V556-Q559*V559</f>
        <v>-2.684080409862422</v>
      </c>
      <c r="AA559" s="62">
        <f t="shared" ref="AA559" si="2467">(N559*V556+O559*U556+P559*V559+Q559*U559)</f>
        <v>0</v>
      </c>
      <c r="AB559" s="10"/>
      <c r="AC559" s="46">
        <f t="shared" ref="AC559" si="2468">1/$AD$8</f>
        <v>1</v>
      </c>
      <c r="AD559" s="77">
        <v>0</v>
      </c>
      <c r="AE559" s="78">
        <v>1</v>
      </c>
      <c r="AF559" s="79">
        <v>0</v>
      </c>
      <c r="AH559" s="59">
        <f t="shared" ref="AH559" si="2469">X559*AC556+Z559*AC559-Y559*AD556-AA559*AD559</f>
        <v>-2.684080409862422</v>
      </c>
      <c r="AI559" s="63">
        <f t="shared" ref="AI559" si="2470">(X559*AD556+Y559*AC556+Z559*AD559+AA559*AC559)</f>
        <v>3.3942395096540436</v>
      </c>
      <c r="AJ559" s="61">
        <f t="shared" ref="AJ559" si="2471">X559*AE556+Z559*AE559-Y559*AF556-AA559*AF559</f>
        <v>-2.684080409862422</v>
      </c>
      <c r="AK559" s="62">
        <f t="shared" ref="AK559" si="2472">(X559*AF556+Y559*AE556+Z559*AF559+AA559*AE559)</f>
        <v>0</v>
      </c>
      <c r="AM559" s="80">
        <f t="shared" ref="AM559" si="2473">(180/PI())*ATAN(-1*(AI556+AI559)/(AH556+AH559))</f>
        <v>16.266485422762649</v>
      </c>
      <c r="AO559" s="113">
        <f t="shared" ref="AO559" si="2474">20*LOG(((1-(10^(AM556/20)^2)*(1-((1-AO556)/(1+AO556))^2))^0.5))</f>
        <v>-0.581487058680908</v>
      </c>
      <c r="AP559" s="18"/>
      <c r="AQ559" s="96"/>
      <c r="AR559" s="96"/>
      <c r="AS559" s="68"/>
      <c r="AT559" s="68"/>
    </row>
    <row r="560" spans="2:46" ht="18.600000000000001" customHeight="1">
      <c r="AQ560" s="96"/>
      <c r="AR560" s="96"/>
    </row>
    <row r="561" spans="2:46" ht="18.600000000000001" customHeight="1" thickBot="1">
      <c r="D561" s="10" t="s">
        <v>63</v>
      </c>
      <c r="E561" s="10"/>
      <c r="F561" s="10"/>
      <c r="G561" s="10"/>
      <c r="H561" s="10"/>
      <c r="I561" s="10" t="s">
        <v>64</v>
      </c>
      <c r="J561" s="10"/>
      <c r="K561" s="10"/>
      <c r="L561" s="10"/>
      <c r="M561" s="55"/>
      <c r="N561" s="55"/>
      <c r="O561" s="54" t="s">
        <v>65</v>
      </c>
      <c r="P561" s="55"/>
      <c r="Q561" s="55"/>
      <c r="R561" s="55"/>
      <c r="S561" s="10"/>
      <c r="T561" s="10" t="s">
        <v>66</v>
      </c>
      <c r="U561" s="55"/>
      <c r="V561" s="55"/>
      <c r="W561" s="55"/>
      <c r="X561" s="55"/>
      <c r="Y561" s="54" t="s">
        <v>67</v>
      </c>
      <c r="Z561" s="55"/>
      <c r="AA561" s="55"/>
      <c r="AB561" s="55"/>
      <c r="AC561" s="54" t="s">
        <v>68</v>
      </c>
      <c r="AD561" s="10"/>
      <c r="AE561" s="10"/>
      <c r="AF561" s="10"/>
      <c r="AG561" s="10"/>
      <c r="AH561" s="55"/>
      <c r="AI561" s="54" t="s">
        <v>69</v>
      </c>
      <c r="AJ561" s="55"/>
      <c r="AK561" s="55"/>
      <c r="AQ561" s="96"/>
      <c r="AR561" s="96"/>
    </row>
    <row r="562" spans="2:46" ht="18.600000000000001" customHeight="1" thickBot="1">
      <c r="B562" s="52"/>
      <c r="D562" s="273" t="s">
        <v>70</v>
      </c>
      <c r="E562" s="274"/>
      <c r="F562" s="275" t="s">
        <v>71</v>
      </c>
      <c r="G562" s="276"/>
      <c r="H562" s="263"/>
      <c r="I562" s="273" t="s">
        <v>72</v>
      </c>
      <c r="J562" s="274"/>
      <c r="K562" s="275" t="s">
        <v>73</v>
      </c>
      <c r="L562" s="276"/>
      <c r="M562" s="55"/>
      <c r="N562" s="269" t="s">
        <v>74</v>
      </c>
      <c r="O562" s="270"/>
      <c r="P562" s="271" t="s">
        <v>75</v>
      </c>
      <c r="Q562" s="272"/>
      <c r="R562" s="55"/>
      <c r="S562" s="273" t="s">
        <v>76</v>
      </c>
      <c r="T562" s="274"/>
      <c r="U562" s="275" t="s">
        <v>77</v>
      </c>
      <c r="V562" s="276"/>
      <c r="W562" s="10"/>
      <c r="X562" s="269" t="s">
        <v>78</v>
      </c>
      <c r="Y562" s="270"/>
      <c r="Z562" s="271" t="s">
        <v>79</v>
      </c>
      <c r="AA562" s="272"/>
      <c r="AB562" s="10"/>
      <c r="AC562" s="273" t="s">
        <v>80</v>
      </c>
      <c r="AD562" s="274"/>
      <c r="AE562" s="275" t="s">
        <v>81</v>
      </c>
      <c r="AF562" s="276"/>
      <c r="AG562" s="10"/>
      <c r="AH562" s="269" t="s">
        <v>82</v>
      </c>
      <c r="AI562" s="270"/>
      <c r="AJ562" s="271" t="s">
        <v>83</v>
      </c>
      <c r="AK562" s="272"/>
      <c r="AM562" s="57" t="s">
        <v>10</v>
      </c>
      <c r="AO562" s="109" t="s">
        <v>37</v>
      </c>
      <c r="AP562" s="18"/>
      <c r="AQ562" s="96"/>
      <c r="AR562" s="96"/>
      <c r="AS562" s="68"/>
      <c r="AT562" s="68"/>
    </row>
    <row r="563" spans="2:46" ht="18.600000000000001" customHeight="1" thickTop="1" thickBot="1">
      <c r="B563" s="81">
        <v>1.62</v>
      </c>
      <c r="D563" s="59">
        <v>1</v>
      </c>
      <c r="E563" s="60">
        <v>0</v>
      </c>
      <c r="F563" s="61">
        <v>0</v>
      </c>
      <c r="G563" s="62">
        <f t="shared" ref="G563" si="2475">$E$8*$B563</f>
        <v>1.0989594</v>
      </c>
      <c r="I563" s="59">
        <v>1</v>
      </c>
      <c r="J563" s="63">
        <v>0</v>
      </c>
      <c r="K563" s="61">
        <v>0</v>
      </c>
      <c r="L563" s="62">
        <v>0</v>
      </c>
      <c r="N563" s="59">
        <f t="shared" ref="N563" si="2476">D563*I563+F563*I566-E563*J563-G563*J566</f>
        <v>-2.9376550515661224</v>
      </c>
      <c r="O563" s="63">
        <f t="shared" ref="O563" si="2477">(D563*J563+E563*I563+F563*J566+G563*I566)</f>
        <v>0</v>
      </c>
      <c r="P563" s="61">
        <f t="shared" ref="P563" si="2478">D563*K563+F563*K566-E563*L563-G563*L566</f>
        <v>0</v>
      </c>
      <c r="Q563" s="62">
        <f t="shared" ref="Q563" si="2479">(D563*L563+E563*K563+F563*L566+G563*K566)</f>
        <v>1.0989594</v>
      </c>
      <c r="S563" s="59">
        <v>1</v>
      </c>
      <c r="T563" s="60">
        <v>0</v>
      </c>
      <c r="U563" s="61">
        <v>0</v>
      </c>
      <c r="V563" s="62">
        <f t="shared" ref="V563" si="2480">$T$8*$B563</f>
        <v>1.0989594</v>
      </c>
      <c r="X563" s="59">
        <f t="shared" ref="X563" si="2481">N563*S563+P563*S566-O563*T563-Q563*T566</f>
        <v>-2.9376550515661224</v>
      </c>
      <c r="Y563" s="63">
        <f t="shared" ref="Y563" si="2482">(N563*T563+O563*S563+P563*T566+Q563*S566)</f>
        <v>0</v>
      </c>
      <c r="Z563" s="61">
        <f t="shared" ref="Z563" si="2483">N563*U563+P563*U566-O563*V563-Q563*V566</f>
        <v>0</v>
      </c>
      <c r="AA563" s="62">
        <f t="shared" ref="AA563" si="2484">(N563*V563+O563*U563+P563*V566+Q563*U566)</f>
        <v>-2.1294042328760749</v>
      </c>
      <c r="AB563" s="10"/>
      <c r="AC563" s="64">
        <v>1</v>
      </c>
      <c r="AD563" s="65">
        <v>0</v>
      </c>
      <c r="AE563" s="23">
        <v>0</v>
      </c>
      <c r="AF563" s="66">
        <v>0</v>
      </c>
      <c r="AH563" s="59">
        <f t="shared" ref="AH563" si="2485">X563*AC563+Z563*AC566-Y563*AD563-AA563*AD566</f>
        <v>-2.9376550515661224</v>
      </c>
      <c r="AI563" s="63">
        <f t="shared" ref="AI563" si="2486">(X563*AD563+Y563*AC563+Z563*AD566+AA563*AC566)</f>
        <v>-2.1294042328760749</v>
      </c>
      <c r="AJ563" s="61">
        <f t="shared" ref="AJ563" si="2487">X563*AE563+Z563*AE566-Y563*AF563-AA563*AF566</f>
        <v>0</v>
      </c>
      <c r="AK563" s="62">
        <f t="shared" ref="AK563" si="2488">(X563*AF563+Y563*AE563+Z563*AF566+AA563*AE566)</f>
        <v>-2.1294042328760749</v>
      </c>
      <c r="AM563" s="67">
        <f t="shared" ref="AM563" si="2489">20*LOG(((1+$AD$8)/$AD$8)/((AH563+AH566)^2+(AI563+AI566)^2)^0.5)</f>
        <v>-9.618057419997033</v>
      </c>
      <c r="AO563" s="110">
        <f t="shared" ref="AO563" si="2490">((AH563^2+AI563^2)^0.5)/((AH566^2+AI566^2)^0.5)</f>
        <v>0.78306636261349649</v>
      </c>
      <c r="AP563" s="18"/>
      <c r="AQ563" s="68"/>
      <c r="AR563" s="68"/>
      <c r="AS563" s="68"/>
      <c r="AT563" s="68"/>
    </row>
    <row r="564" spans="2:46" ht="18.600000000000001" customHeight="1" thickBot="1">
      <c r="D564" s="69"/>
      <c r="G564" s="70"/>
      <c r="I564" s="69"/>
      <c r="L564" s="70"/>
      <c r="N564" s="69"/>
      <c r="Q564" s="70"/>
      <c r="S564" s="69"/>
      <c r="V564" s="70"/>
      <c r="X564" s="69"/>
      <c r="AA564" s="70"/>
      <c r="AC564" s="64"/>
      <c r="AD564" s="23"/>
      <c r="AE564" s="23"/>
      <c r="AF564" s="71"/>
      <c r="AH564" s="69"/>
      <c r="AK564" s="70"/>
      <c r="AO564" s="111"/>
      <c r="AP564" s="18"/>
      <c r="AQ564" s="68"/>
      <c r="AR564" s="68"/>
      <c r="AS564" s="68"/>
      <c r="AT564" s="68"/>
    </row>
    <row r="565" spans="2:46" ht="18.600000000000001" customHeight="1" thickBot="1">
      <c r="D565" s="265" t="s">
        <v>11</v>
      </c>
      <c r="E565" s="266"/>
      <c r="F565" s="267" t="s">
        <v>84</v>
      </c>
      <c r="G565" s="268"/>
      <c r="H565" s="263"/>
      <c r="I565" s="265" t="s">
        <v>85</v>
      </c>
      <c r="J565" s="266"/>
      <c r="K565" s="267" t="s">
        <v>86</v>
      </c>
      <c r="L565" s="268"/>
      <c r="N565" s="269" t="s">
        <v>12</v>
      </c>
      <c r="O565" s="270"/>
      <c r="P565" s="271" t="s">
        <v>13</v>
      </c>
      <c r="Q565" s="272"/>
      <c r="S565" s="265" t="s">
        <v>87</v>
      </c>
      <c r="T565" s="266"/>
      <c r="U565" s="267" t="s">
        <v>88</v>
      </c>
      <c r="V565" s="268"/>
      <c r="W565" s="10"/>
      <c r="X565" s="269" t="s">
        <v>89</v>
      </c>
      <c r="Y565" s="270"/>
      <c r="Z565" s="271" t="s">
        <v>90</v>
      </c>
      <c r="AA565" s="272"/>
      <c r="AB565" s="10"/>
      <c r="AC565" s="265" t="s">
        <v>14</v>
      </c>
      <c r="AD565" s="266"/>
      <c r="AE565" s="267" t="s">
        <v>15</v>
      </c>
      <c r="AF565" s="268"/>
      <c r="AG565" s="10"/>
      <c r="AH565" s="269" t="s">
        <v>91</v>
      </c>
      <c r="AI565" s="270"/>
      <c r="AJ565" s="271" t="s">
        <v>92</v>
      </c>
      <c r="AK565" s="272"/>
      <c r="AM565" s="76" t="s">
        <v>16</v>
      </c>
      <c r="AO565" s="112" t="s">
        <v>38</v>
      </c>
      <c r="AP565" s="18"/>
      <c r="AQ565" s="68"/>
      <c r="AR565" s="68"/>
      <c r="AS565" s="68"/>
      <c r="AT565" s="68"/>
    </row>
    <row r="566" spans="2:46" ht="18.600000000000001" customHeight="1" thickTop="1" thickBot="1">
      <c r="D566" s="59">
        <v>0</v>
      </c>
      <c r="E566" s="63">
        <v>0</v>
      </c>
      <c r="F566" s="61">
        <v>1</v>
      </c>
      <c r="G566" s="62">
        <v>0</v>
      </c>
      <c r="I566" s="59">
        <v>0</v>
      </c>
      <c r="J566" s="63">
        <f t="shared" ref="J566" si="2491">IF(0=(1-$J$8*$K$8*$B563^2),10^14,$B563*$K$8/(1-$J$8*$K$8*$B563^2))</f>
        <v>3.5830760004110456</v>
      </c>
      <c r="K566" s="61">
        <v>1</v>
      </c>
      <c r="L566" s="62">
        <v>0</v>
      </c>
      <c r="N566" s="59">
        <f t="shared" ref="N566" si="2492">D566*I563+F566*I566-E566*J563-G566*J566</f>
        <v>0</v>
      </c>
      <c r="O566" s="63">
        <f t="shared" ref="O566" si="2493">(D566*J563+E566*I563+F566*J566+G566*I566)</f>
        <v>3.5830760004110456</v>
      </c>
      <c r="P566" s="61">
        <f t="shared" ref="P566" si="2494">D566*K563+F566*K566-E566*L563-G566*L566</f>
        <v>1</v>
      </c>
      <c r="Q566" s="62">
        <f t="shared" ref="Q566" si="2495">(D566*L563+E566*K563+F566*L566+G566*K566)</f>
        <v>0</v>
      </c>
      <c r="S566" s="59">
        <v>0</v>
      </c>
      <c r="T566" s="63">
        <v>0</v>
      </c>
      <c r="U566" s="61">
        <v>1</v>
      </c>
      <c r="V566" s="62">
        <v>0</v>
      </c>
      <c r="X566" s="59">
        <f t="shared" ref="X566" si="2496">N566*S563+P566*S566-O566*T563-Q566*T566</f>
        <v>0</v>
      </c>
      <c r="Y566" s="63">
        <f t="shared" ref="Y566" si="2497">(N566*T563+O566*S563+P566*T566+Q566*S566)</f>
        <v>3.5830760004110456</v>
      </c>
      <c r="Z566" s="61">
        <f t="shared" ref="Z566" si="2498">N566*U563+P566*U566-O566*V563-Q566*V566</f>
        <v>-2.9376550515661224</v>
      </c>
      <c r="AA566" s="62">
        <f t="shared" ref="AA566" si="2499">(N566*V563+O566*U563+P566*V566+Q566*U566)</f>
        <v>0</v>
      </c>
      <c r="AB566" s="10"/>
      <c r="AC566" s="46">
        <f t="shared" ref="AC566" si="2500">1/$AD$8</f>
        <v>1</v>
      </c>
      <c r="AD566" s="77">
        <v>0</v>
      </c>
      <c r="AE566" s="78">
        <v>1</v>
      </c>
      <c r="AF566" s="79">
        <v>0</v>
      </c>
      <c r="AH566" s="59">
        <f t="shared" ref="AH566" si="2501">X566*AC563+Z566*AC566-Y566*AD563-AA566*AD566</f>
        <v>-2.9376550515661224</v>
      </c>
      <c r="AI566" s="63">
        <f t="shared" ref="AI566" si="2502">(X566*AD563+Y566*AC563+Z566*AD566+AA566*AC566)</f>
        <v>3.5830760004110456</v>
      </c>
      <c r="AJ566" s="61">
        <f t="shared" ref="AJ566" si="2503">X566*AE563+Z566*AE566-Y566*AF563-AA566*AF566</f>
        <v>-2.9376550515661224</v>
      </c>
      <c r="AK566" s="62">
        <f t="shared" ref="AK566" si="2504">(X566*AF563+Y566*AE563+Z566*AF566+AA566*AE566)</f>
        <v>0</v>
      </c>
      <c r="AM566" s="80">
        <f t="shared" ref="AM566" si="2505">(180/PI())*ATAN(-1*(AI563+AI566)/(AH563+AH566))</f>
        <v>13.897054955706919</v>
      </c>
      <c r="AO566" s="113">
        <f t="shared" ref="AO566" si="2506">20*LOG(((1-(10^(AM563/20)^2)*(1-((1-AO563)/(1+AO563))^2))^0.5))</f>
        <v>-0.49429049477491982</v>
      </c>
      <c r="AP566" s="18"/>
      <c r="AQ566" s="68"/>
      <c r="AR566" s="68"/>
      <c r="AS566" s="68"/>
      <c r="AT566" s="68"/>
    </row>
    <row r="567" spans="2:46" ht="18.600000000000001" customHeight="1"/>
    <row r="568" spans="2:46" ht="18.600000000000001" customHeight="1" thickBot="1">
      <c r="D568" s="10" t="s">
        <v>63</v>
      </c>
      <c r="E568" s="10"/>
      <c r="F568" s="10"/>
      <c r="G568" s="10"/>
      <c r="H568" s="10"/>
      <c r="I568" s="10" t="s">
        <v>64</v>
      </c>
      <c r="J568" s="10"/>
      <c r="K568" s="10"/>
      <c r="L568" s="10"/>
      <c r="M568" s="55"/>
      <c r="N568" s="55"/>
      <c r="O568" s="54" t="s">
        <v>65</v>
      </c>
      <c r="P568" s="55"/>
      <c r="Q568" s="55"/>
      <c r="R568" s="55"/>
      <c r="S568" s="10"/>
      <c r="T568" s="10" t="s">
        <v>66</v>
      </c>
      <c r="U568" s="55"/>
      <c r="V568" s="55"/>
      <c r="W568" s="55"/>
      <c r="X568" s="55"/>
      <c r="Y568" s="54" t="s">
        <v>67</v>
      </c>
      <c r="Z568" s="55"/>
      <c r="AA568" s="55"/>
      <c r="AB568" s="55"/>
      <c r="AC568" s="54" t="s">
        <v>68</v>
      </c>
      <c r="AD568" s="10"/>
      <c r="AE568" s="10"/>
      <c r="AF568" s="10"/>
      <c r="AG568" s="10"/>
      <c r="AH568" s="55"/>
      <c r="AI568" s="54" t="s">
        <v>69</v>
      </c>
      <c r="AJ568" s="55"/>
      <c r="AK568" s="55"/>
    </row>
    <row r="569" spans="2:46" ht="18.600000000000001" customHeight="1" thickBot="1">
      <c r="B569" s="52"/>
      <c r="D569" s="273" t="s">
        <v>70</v>
      </c>
      <c r="E569" s="274"/>
      <c r="F569" s="275" t="s">
        <v>71</v>
      </c>
      <c r="G569" s="276"/>
      <c r="H569" s="263"/>
      <c r="I569" s="273" t="s">
        <v>72</v>
      </c>
      <c r="J569" s="274"/>
      <c r="K569" s="275" t="s">
        <v>73</v>
      </c>
      <c r="L569" s="276"/>
      <c r="M569" s="55"/>
      <c r="N569" s="269" t="s">
        <v>74</v>
      </c>
      <c r="O569" s="270"/>
      <c r="P569" s="271" t="s">
        <v>75</v>
      </c>
      <c r="Q569" s="272"/>
      <c r="R569" s="55"/>
      <c r="S569" s="273" t="s">
        <v>76</v>
      </c>
      <c r="T569" s="274"/>
      <c r="U569" s="275" t="s">
        <v>77</v>
      </c>
      <c r="V569" s="276"/>
      <c r="W569" s="10"/>
      <c r="X569" s="269" t="s">
        <v>78</v>
      </c>
      <c r="Y569" s="270"/>
      <c r="Z569" s="271" t="s">
        <v>79</v>
      </c>
      <c r="AA569" s="272"/>
      <c r="AB569" s="10"/>
      <c r="AC569" s="273" t="s">
        <v>80</v>
      </c>
      <c r="AD569" s="274"/>
      <c r="AE569" s="275" t="s">
        <v>81</v>
      </c>
      <c r="AF569" s="276"/>
      <c r="AG569" s="10"/>
      <c r="AH569" s="269" t="s">
        <v>82</v>
      </c>
      <c r="AI569" s="270"/>
      <c r="AJ569" s="271" t="s">
        <v>83</v>
      </c>
      <c r="AK569" s="272"/>
      <c r="AM569" s="57" t="s">
        <v>10</v>
      </c>
      <c r="AO569" s="109" t="s">
        <v>37</v>
      </c>
      <c r="AP569" s="18"/>
      <c r="AQ569" s="68"/>
      <c r="AR569" s="68"/>
      <c r="AS569" s="68"/>
      <c r="AT569" s="68"/>
    </row>
    <row r="570" spans="2:46" ht="18.600000000000001" customHeight="1" thickTop="1" thickBot="1">
      <c r="B570" s="81">
        <v>1.64</v>
      </c>
      <c r="D570" s="59">
        <v>1</v>
      </c>
      <c r="E570" s="60">
        <v>0</v>
      </c>
      <c r="F570" s="61">
        <v>0</v>
      </c>
      <c r="G570" s="62">
        <f t="shared" ref="G570" si="2507">$E$8*$B570</f>
        <v>1.1125267999999999</v>
      </c>
      <c r="I570" s="59">
        <v>1</v>
      </c>
      <c r="J570" s="63">
        <v>0</v>
      </c>
      <c r="K570" s="61">
        <v>0</v>
      </c>
      <c r="L570" s="62">
        <v>0</v>
      </c>
      <c r="N570" s="59">
        <f t="shared" ref="N570" si="2508">D570*I570+F570*I573-E570*J570-G570*J573</f>
        <v>-3.2173815515524069</v>
      </c>
      <c r="O570" s="63">
        <f t="shared" ref="O570" si="2509">(D570*J570+E570*I570+F570*J573+G570*I573)</f>
        <v>0</v>
      </c>
      <c r="P570" s="61">
        <f t="shared" ref="P570" si="2510">D570*K570+F570*K573-E570*L570-G570*L573</f>
        <v>0</v>
      </c>
      <c r="Q570" s="62">
        <f t="shared" ref="Q570" si="2511">(D570*L570+E570*K570+F570*L573+G570*K573)</f>
        <v>1.1125267999999999</v>
      </c>
      <c r="S570" s="59">
        <v>1</v>
      </c>
      <c r="T570" s="60">
        <v>0</v>
      </c>
      <c r="U570" s="61">
        <v>0</v>
      </c>
      <c r="V570" s="62">
        <f t="shared" ref="V570" si="2512">$T$8*$B570</f>
        <v>1.1125267999999999</v>
      </c>
      <c r="X570" s="59">
        <f t="shared" ref="X570" si="2513">N570*S570+P570*S573-O570*T570-Q570*T573</f>
        <v>-3.2173815515524069</v>
      </c>
      <c r="Y570" s="63">
        <f t="shared" ref="Y570" si="2514">(N570*T570+O570*S570+P570*T573+Q570*S573)</f>
        <v>0</v>
      </c>
      <c r="Z570" s="61">
        <f t="shared" ref="Z570" si="2515">N570*U570+P570*U573-O570*V570-Q570*V573</f>
        <v>0</v>
      </c>
      <c r="AA570" s="62">
        <f t="shared" ref="AA570" si="2516">(N570*V570+O570*U570+P570*V573+Q570*U573)</f>
        <v>-2.466896401927634</v>
      </c>
      <c r="AB570" s="10"/>
      <c r="AC570" s="64">
        <v>1</v>
      </c>
      <c r="AD570" s="65">
        <v>0</v>
      </c>
      <c r="AE570" s="23">
        <v>0</v>
      </c>
      <c r="AF570" s="66">
        <v>0</v>
      </c>
      <c r="AH570" s="59">
        <f t="shared" ref="AH570" si="2517">X570*AC570+Z570*AC573-Y570*AD570-AA570*AD573</f>
        <v>-3.2173815515524069</v>
      </c>
      <c r="AI570" s="63">
        <f t="shared" ref="AI570" si="2518">(X570*AD570+Y570*AC570+Z570*AD573+AA570*AC573)</f>
        <v>-2.466896401927634</v>
      </c>
      <c r="AJ570" s="61">
        <f t="shared" ref="AJ570" si="2519">X570*AE570+Z570*AE573-Y570*AF570-AA570*AF573</f>
        <v>0</v>
      </c>
      <c r="AK570" s="62">
        <f t="shared" ref="AK570" si="2520">(X570*AF570+Y570*AE570+Z570*AF573+AA570*AE573)</f>
        <v>-2.466896401927634</v>
      </c>
      <c r="AM570" s="67">
        <f t="shared" ref="AM570" si="2521">20*LOG(((1+$AD$8)/$AD$8)/((AH570+AH573)^2+(AI570+AI573)^2)^0.5)</f>
        <v>-10.330107032125547</v>
      </c>
      <c r="AO570" s="110">
        <f t="shared" ref="AO570" si="2522">((AH570^2+AI570^2)^0.5)/((AH573^2+AI573^2)^0.5)</f>
        <v>0.81540383635552938</v>
      </c>
      <c r="AP570" s="18"/>
      <c r="AQ570" s="68"/>
      <c r="AR570" s="68"/>
      <c r="AS570" s="68"/>
      <c r="AT570" s="68"/>
    </row>
    <row r="571" spans="2:46" ht="18.600000000000001" customHeight="1" thickBot="1">
      <c r="D571" s="69"/>
      <c r="G571" s="70"/>
      <c r="I571" s="69"/>
      <c r="L571" s="70"/>
      <c r="N571" s="69"/>
      <c r="Q571" s="70"/>
      <c r="S571" s="69"/>
      <c r="V571" s="70"/>
      <c r="X571" s="69"/>
      <c r="AA571" s="70"/>
      <c r="AC571" s="64"/>
      <c r="AD571" s="23"/>
      <c r="AE571" s="23"/>
      <c r="AF571" s="71"/>
      <c r="AH571" s="69"/>
      <c r="AK571" s="70"/>
      <c r="AO571" s="111"/>
      <c r="AP571" s="18"/>
      <c r="AQ571" s="68"/>
      <c r="AR571" s="68"/>
      <c r="AS571" s="68"/>
      <c r="AT571" s="68"/>
    </row>
    <row r="572" spans="2:46" ht="18.600000000000001" customHeight="1" thickBot="1">
      <c r="D572" s="265" t="s">
        <v>11</v>
      </c>
      <c r="E572" s="266"/>
      <c r="F572" s="267" t="s">
        <v>84</v>
      </c>
      <c r="G572" s="268"/>
      <c r="H572" s="263"/>
      <c r="I572" s="265" t="s">
        <v>85</v>
      </c>
      <c r="J572" s="266"/>
      <c r="K572" s="267" t="s">
        <v>86</v>
      </c>
      <c r="L572" s="268"/>
      <c r="N572" s="269" t="s">
        <v>12</v>
      </c>
      <c r="O572" s="270"/>
      <c r="P572" s="271" t="s">
        <v>13</v>
      </c>
      <c r="Q572" s="272"/>
      <c r="S572" s="265" t="s">
        <v>87</v>
      </c>
      <c r="T572" s="266"/>
      <c r="U572" s="267" t="s">
        <v>88</v>
      </c>
      <c r="V572" s="268"/>
      <c r="W572" s="10"/>
      <c r="X572" s="269" t="s">
        <v>89</v>
      </c>
      <c r="Y572" s="270"/>
      <c r="Z572" s="271" t="s">
        <v>90</v>
      </c>
      <c r="AA572" s="272"/>
      <c r="AB572" s="10"/>
      <c r="AC572" s="265" t="s">
        <v>14</v>
      </c>
      <c r="AD572" s="266"/>
      <c r="AE572" s="267" t="s">
        <v>15</v>
      </c>
      <c r="AF572" s="268"/>
      <c r="AG572" s="10"/>
      <c r="AH572" s="269" t="s">
        <v>91</v>
      </c>
      <c r="AI572" s="270"/>
      <c r="AJ572" s="271" t="s">
        <v>92</v>
      </c>
      <c r="AK572" s="272"/>
      <c r="AM572" s="76" t="s">
        <v>16</v>
      </c>
      <c r="AO572" s="112" t="s">
        <v>38</v>
      </c>
      <c r="AP572" s="18"/>
      <c r="AQ572" s="68"/>
      <c r="AR572" s="68"/>
      <c r="AS572" s="68"/>
      <c r="AT572" s="68"/>
    </row>
    <row r="573" spans="2:46" ht="18.600000000000001" customHeight="1" thickTop="1" thickBot="1">
      <c r="D573" s="59">
        <v>0</v>
      </c>
      <c r="E573" s="63">
        <v>0</v>
      </c>
      <c r="F573" s="61">
        <v>1</v>
      </c>
      <c r="G573" s="62">
        <v>0</v>
      </c>
      <c r="I573" s="59">
        <v>0</v>
      </c>
      <c r="J573" s="63">
        <f t="shared" ref="J573" si="2523">IF(0=(1-$J$8*$K$8*$B570^2),10^14,$B570*$K$8/(1-$J$8*$K$8*$B570^2))</f>
        <v>3.7908134451704063</v>
      </c>
      <c r="K573" s="61">
        <v>1</v>
      </c>
      <c r="L573" s="62">
        <v>0</v>
      </c>
      <c r="N573" s="59">
        <f t="shared" ref="N573" si="2524">D573*I570+F573*I573-E573*J570-G573*J573</f>
        <v>0</v>
      </c>
      <c r="O573" s="63">
        <f t="shared" ref="O573" si="2525">(D573*J570+E573*I570+F573*J573+G573*I573)</f>
        <v>3.7908134451704063</v>
      </c>
      <c r="P573" s="61">
        <f t="shared" ref="P573" si="2526">D573*K570+F573*K573-E573*L570-G573*L573</f>
        <v>1</v>
      </c>
      <c r="Q573" s="62">
        <f t="shared" ref="Q573" si="2527">(D573*L570+E573*K570+F573*L573+G573*K573)</f>
        <v>0</v>
      </c>
      <c r="S573" s="59">
        <v>0</v>
      </c>
      <c r="T573" s="63">
        <v>0</v>
      </c>
      <c r="U573" s="61">
        <v>1</v>
      </c>
      <c r="V573" s="62">
        <v>0</v>
      </c>
      <c r="X573" s="59">
        <f t="shared" ref="X573" si="2528">N573*S570+P573*S573-O573*T570-Q573*T573</f>
        <v>0</v>
      </c>
      <c r="Y573" s="63">
        <f t="shared" ref="Y573" si="2529">(N573*T570+O573*S570+P573*T573+Q573*S573)</f>
        <v>3.7908134451704063</v>
      </c>
      <c r="Z573" s="61">
        <f t="shared" ref="Z573" si="2530">N573*U570+P573*U573-O573*V570-Q573*V573</f>
        <v>-3.2173815515524069</v>
      </c>
      <c r="AA573" s="62">
        <f t="shared" ref="AA573" si="2531">(N573*V570+O573*U570+P573*V573+Q573*U573)</f>
        <v>0</v>
      </c>
      <c r="AB573" s="10"/>
      <c r="AC573" s="46">
        <f t="shared" ref="AC573" si="2532">1/$AD$8</f>
        <v>1</v>
      </c>
      <c r="AD573" s="77">
        <v>0</v>
      </c>
      <c r="AE573" s="78">
        <v>1</v>
      </c>
      <c r="AF573" s="79">
        <v>0</v>
      </c>
      <c r="AH573" s="59">
        <f t="shared" ref="AH573" si="2533">X573*AC570+Z573*AC573-Y573*AD570-AA573*AD573</f>
        <v>-3.2173815515524069</v>
      </c>
      <c r="AI573" s="63">
        <f t="shared" ref="AI573" si="2534">(X573*AD570+Y573*AC570+Z573*AD573+AA573*AC573)</f>
        <v>3.7908134451704063</v>
      </c>
      <c r="AJ573" s="61">
        <f t="shared" ref="AJ573" si="2535">X573*AE570+Z573*AE573-Y573*AF570-AA573*AF573</f>
        <v>-3.2173815515524069</v>
      </c>
      <c r="AK573" s="62">
        <f t="shared" ref="AK573" si="2536">(X573*AF570+Y573*AE570+Z573*AF573+AA573*AE573)</f>
        <v>0</v>
      </c>
      <c r="AM573" s="80">
        <f t="shared" ref="AM573" si="2537">(180/PI())*ATAN(-1*(AI570+AI573)/(AH570+AH573))</f>
        <v>11.626055948013787</v>
      </c>
      <c r="AO573" s="113">
        <f t="shared" ref="AO573" si="2538">20*LOG(((1-(10^(AM570/20)^2)*(1-((1-AO570)/(1+AO570))^2))^0.5))</f>
        <v>-0.41781409493375865</v>
      </c>
      <c r="AP573" s="18"/>
      <c r="AQ573" s="68"/>
      <c r="AR573" s="68"/>
      <c r="AS573" s="68"/>
      <c r="AT573" s="68"/>
    </row>
    <row r="574" spans="2:46" ht="18.600000000000001" customHeight="1"/>
    <row r="575" spans="2:46" ht="18.600000000000001" customHeight="1" thickBot="1">
      <c r="D575" s="10" t="s">
        <v>63</v>
      </c>
      <c r="E575" s="10"/>
      <c r="F575" s="10"/>
      <c r="G575" s="10"/>
      <c r="H575" s="10"/>
      <c r="I575" s="10" t="s">
        <v>64</v>
      </c>
      <c r="J575" s="10"/>
      <c r="K575" s="10"/>
      <c r="L575" s="10"/>
      <c r="M575" s="55"/>
      <c r="N575" s="55"/>
      <c r="O575" s="54" t="s">
        <v>65</v>
      </c>
      <c r="P575" s="55"/>
      <c r="Q575" s="55"/>
      <c r="R575" s="55"/>
      <c r="S575" s="10"/>
      <c r="T575" s="10" t="s">
        <v>66</v>
      </c>
      <c r="U575" s="55"/>
      <c r="V575" s="55"/>
      <c r="W575" s="55"/>
      <c r="X575" s="55"/>
      <c r="Y575" s="54" t="s">
        <v>67</v>
      </c>
      <c r="Z575" s="55"/>
      <c r="AA575" s="55"/>
      <c r="AB575" s="55"/>
      <c r="AC575" s="54" t="s">
        <v>68</v>
      </c>
      <c r="AD575" s="10"/>
      <c r="AE575" s="10"/>
      <c r="AF575" s="10"/>
      <c r="AG575" s="10"/>
      <c r="AH575" s="55"/>
      <c r="AI575" s="54" t="s">
        <v>69</v>
      </c>
      <c r="AJ575" s="55"/>
      <c r="AK575" s="55"/>
    </row>
    <row r="576" spans="2:46" ht="18.600000000000001" customHeight="1" thickBot="1">
      <c r="B576" s="52"/>
      <c r="D576" s="273" t="s">
        <v>70</v>
      </c>
      <c r="E576" s="274"/>
      <c r="F576" s="275" t="s">
        <v>71</v>
      </c>
      <c r="G576" s="276"/>
      <c r="H576" s="263"/>
      <c r="I576" s="273" t="s">
        <v>72</v>
      </c>
      <c r="J576" s="274"/>
      <c r="K576" s="275" t="s">
        <v>73</v>
      </c>
      <c r="L576" s="276"/>
      <c r="M576" s="55"/>
      <c r="N576" s="269" t="s">
        <v>74</v>
      </c>
      <c r="O576" s="270"/>
      <c r="P576" s="271" t="s">
        <v>75</v>
      </c>
      <c r="Q576" s="272"/>
      <c r="R576" s="55"/>
      <c r="S576" s="273" t="s">
        <v>76</v>
      </c>
      <c r="T576" s="274"/>
      <c r="U576" s="275" t="s">
        <v>77</v>
      </c>
      <c r="V576" s="276"/>
      <c r="W576" s="10"/>
      <c r="X576" s="269" t="s">
        <v>78</v>
      </c>
      <c r="Y576" s="270"/>
      <c r="Z576" s="271" t="s">
        <v>79</v>
      </c>
      <c r="AA576" s="272"/>
      <c r="AB576" s="10"/>
      <c r="AC576" s="273" t="s">
        <v>80</v>
      </c>
      <c r="AD576" s="274"/>
      <c r="AE576" s="275" t="s">
        <v>81</v>
      </c>
      <c r="AF576" s="276"/>
      <c r="AG576" s="10"/>
      <c r="AH576" s="269" t="s">
        <v>82</v>
      </c>
      <c r="AI576" s="270"/>
      <c r="AJ576" s="271" t="s">
        <v>83</v>
      </c>
      <c r="AK576" s="272"/>
      <c r="AM576" s="57" t="s">
        <v>10</v>
      </c>
      <c r="AO576" s="109" t="s">
        <v>37</v>
      </c>
      <c r="AP576" s="18"/>
      <c r="AQ576" s="68"/>
      <c r="AR576" s="68"/>
      <c r="AS576" s="68"/>
      <c r="AT576" s="68"/>
    </row>
    <row r="577" spans="2:46" ht="18.600000000000001" customHeight="1" thickTop="1" thickBot="1">
      <c r="B577" s="81">
        <v>1.66</v>
      </c>
      <c r="D577" s="59">
        <v>1</v>
      </c>
      <c r="E577" s="60">
        <v>0</v>
      </c>
      <c r="F577" s="61">
        <v>0</v>
      </c>
      <c r="G577" s="62">
        <f t="shared" ref="G577" si="2539">$E$8*$B577</f>
        <v>1.1260942</v>
      </c>
      <c r="I577" s="59">
        <v>1</v>
      </c>
      <c r="J577" s="63">
        <v>0</v>
      </c>
      <c r="K577" s="61">
        <v>0</v>
      </c>
      <c r="L577" s="62">
        <v>0</v>
      </c>
      <c r="N577" s="59">
        <f t="shared" ref="N577" si="2540">D577*I577+F577*I580-E577*J577-G577*J580</f>
        <v>-3.5274517035674888</v>
      </c>
      <c r="O577" s="63">
        <f t="shared" ref="O577" si="2541">(D577*J577+E577*I577+F577*J580+G577*I580)</f>
        <v>0</v>
      </c>
      <c r="P577" s="61">
        <f t="shared" ref="P577" si="2542">D577*K577+F577*K580-E577*L577-G577*L580</f>
        <v>0</v>
      </c>
      <c r="Q577" s="62">
        <f t="shared" ref="Q577" si="2543">(D577*L577+E577*K577+F577*L580+G577*K580)</f>
        <v>1.1260942</v>
      </c>
      <c r="S577" s="59">
        <v>1</v>
      </c>
      <c r="T577" s="60">
        <v>0</v>
      </c>
      <c r="U577" s="61">
        <v>0</v>
      </c>
      <c r="V577" s="62">
        <f t="shared" ref="V577" si="2544">$T$8*$B577</f>
        <v>1.1260942</v>
      </c>
      <c r="X577" s="59">
        <f t="shared" ref="X577" si="2545">N577*S577+P577*S580-O577*T577-Q577*T580</f>
        <v>-3.5274517035674888</v>
      </c>
      <c r="Y577" s="63">
        <f t="shared" ref="Y577" si="2546">(N577*T577+O577*S577+P577*T580+Q577*S580)</f>
        <v>0</v>
      </c>
      <c r="Z577" s="61">
        <f t="shared" ref="Z577" si="2547">N577*U577+P577*U580-O577*V577-Q577*V580</f>
        <v>0</v>
      </c>
      <c r="AA577" s="62">
        <f t="shared" ref="AA577" si="2548">(N577*V577+O577*U577+P577*V580+Q577*U580)</f>
        <v>-2.8461487041674687</v>
      </c>
      <c r="AB577" s="10"/>
      <c r="AC577" s="64">
        <v>1</v>
      </c>
      <c r="AD577" s="65">
        <v>0</v>
      </c>
      <c r="AE577" s="23">
        <v>0</v>
      </c>
      <c r="AF577" s="66">
        <v>0</v>
      </c>
      <c r="AH577" s="59">
        <f t="shared" ref="AH577" si="2549">X577*AC577+Z577*AC580-Y577*AD577-AA577*AD580</f>
        <v>-3.5274517035674888</v>
      </c>
      <c r="AI577" s="63">
        <f t="shared" ref="AI577" si="2550">(X577*AD577+Y577*AC577+Z577*AD580+AA577*AC580)</f>
        <v>-2.8461487041674687</v>
      </c>
      <c r="AJ577" s="61">
        <f t="shared" ref="AJ577" si="2551">X577*AE577+Z577*AE580-Y577*AF577-AA577*AF580</f>
        <v>0</v>
      </c>
      <c r="AK577" s="62">
        <f t="shared" ref="AK577" si="2552">(X577*AF577+Y577*AE577+Z577*AF580+AA577*AE580)</f>
        <v>-2.8461487041674687</v>
      </c>
      <c r="AM577" s="67">
        <f t="shared" ref="AM577" si="2553">20*LOG(((1+$AD$8)/$AD$8)/((AH577+AH580)^2+(AI577+AI580)^2)^0.5)</f>
        <v>-11.067919478553719</v>
      </c>
      <c r="AO577" s="110">
        <f t="shared" ref="AO577" si="2554">((AH577^2+AI577^2)^0.5)/((AH580^2+AI580^2)^0.5)</f>
        <v>0.84742021955014568</v>
      </c>
      <c r="AP577" s="18"/>
      <c r="AQ577" s="68"/>
      <c r="AR577" s="68"/>
      <c r="AS577" s="68"/>
      <c r="AT577" s="68"/>
    </row>
    <row r="578" spans="2:46" ht="18.600000000000001" customHeight="1" thickBot="1">
      <c r="D578" s="69"/>
      <c r="G578" s="70"/>
      <c r="I578" s="69"/>
      <c r="L578" s="70"/>
      <c r="N578" s="69"/>
      <c r="Q578" s="70"/>
      <c r="S578" s="69"/>
      <c r="V578" s="70"/>
      <c r="X578" s="69"/>
      <c r="AA578" s="70"/>
      <c r="AC578" s="64"/>
      <c r="AD578" s="23"/>
      <c r="AE578" s="23"/>
      <c r="AF578" s="71"/>
      <c r="AH578" s="69"/>
      <c r="AK578" s="70"/>
      <c r="AO578" s="111"/>
      <c r="AP578" s="18"/>
      <c r="AQ578" s="68"/>
      <c r="AR578" s="68"/>
      <c r="AS578" s="68"/>
      <c r="AT578" s="68"/>
    </row>
    <row r="579" spans="2:46" ht="18.600000000000001" customHeight="1" thickBot="1">
      <c r="D579" s="265" t="s">
        <v>11</v>
      </c>
      <c r="E579" s="266"/>
      <c r="F579" s="267" t="s">
        <v>84</v>
      </c>
      <c r="G579" s="268"/>
      <c r="H579" s="263"/>
      <c r="I579" s="265" t="s">
        <v>85</v>
      </c>
      <c r="J579" s="266"/>
      <c r="K579" s="267" t="s">
        <v>86</v>
      </c>
      <c r="L579" s="268"/>
      <c r="N579" s="269" t="s">
        <v>12</v>
      </c>
      <c r="O579" s="270"/>
      <c r="P579" s="271" t="s">
        <v>13</v>
      </c>
      <c r="Q579" s="272"/>
      <c r="S579" s="265" t="s">
        <v>87</v>
      </c>
      <c r="T579" s="266"/>
      <c r="U579" s="267" t="s">
        <v>88</v>
      </c>
      <c r="V579" s="268"/>
      <c r="W579" s="10"/>
      <c r="X579" s="269" t="s">
        <v>89</v>
      </c>
      <c r="Y579" s="270"/>
      <c r="Z579" s="271" t="s">
        <v>90</v>
      </c>
      <c r="AA579" s="272"/>
      <c r="AB579" s="10"/>
      <c r="AC579" s="265" t="s">
        <v>14</v>
      </c>
      <c r="AD579" s="266"/>
      <c r="AE579" s="267" t="s">
        <v>15</v>
      </c>
      <c r="AF579" s="268"/>
      <c r="AG579" s="10"/>
      <c r="AH579" s="269" t="s">
        <v>91</v>
      </c>
      <c r="AI579" s="270"/>
      <c r="AJ579" s="271" t="s">
        <v>92</v>
      </c>
      <c r="AK579" s="272"/>
      <c r="AM579" s="76" t="s">
        <v>16</v>
      </c>
      <c r="AO579" s="112" t="s">
        <v>38</v>
      </c>
      <c r="AP579" s="18"/>
      <c r="AQ579" s="68"/>
      <c r="AR579" s="68"/>
      <c r="AS579" s="68"/>
      <c r="AT579" s="68"/>
    </row>
    <row r="580" spans="2:46" ht="18.600000000000001" customHeight="1" thickTop="1" thickBot="1">
      <c r="D580" s="59">
        <v>0</v>
      </c>
      <c r="E580" s="63">
        <v>0</v>
      </c>
      <c r="F580" s="61">
        <v>1</v>
      </c>
      <c r="G580" s="62">
        <v>0</v>
      </c>
      <c r="I580" s="59">
        <v>0</v>
      </c>
      <c r="J580" s="63">
        <f t="shared" ref="J580" si="2555">IF(0=(1-$J$8*$K$8*$B577^2),10^14,$B577*$K$8/(1-$J$8*$K$8*$B577^2))</f>
        <v>4.0204910952986781</v>
      </c>
      <c r="K580" s="61">
        <v>1</v>
      </c>
      <c r="L580" s="62">
        <v>0</v>
      </c>
      <c r="N580" s="59">
        <f t="shared" ref="N580" si="2556">D580*I577+F580*I580-E580*J577-G580*J580</f>
        <v>0</v>
      </c>
      <c r="O580" s="63">
        <f t="shared" ref="O580" si="2557">(D580*J577+E580*I577+F580*J580+G580*I580)</f>
        <v>4.0204910952986781</v>
      </c>
      <c r="P580" s="61">
        <f t="shared" ref="P580" si="2558">D580*K577+F580*K580-E580*L577-G580*L580</f>
        <v>1</v>
      </c>
      <c r="Q580" s="62">
        <f t="shared" ref="Q580" si="2559">(D580*L577+E580*K577+F580*L580+G580*K580)</f>
        <v>0</v>
      </c>
      <c r="S580" s="59">
        <v>0</v>
      </c>
      <c r="T580" s="63">
        <v>0</v>
      </c>
      <c r="U580" s="61">
        <v>1</v>
      </c>
      <c r="V580" s="62">
        <v>0</v>
      </c>
      <c r="X580" s="59">
        <f t="shared" ref="X580" si="2560">N580*S577+P580*S580-O580*T577-Q580*T580</f>
        <v>0</v>
      </c>
      <c r="Y580" s="63">
        <f t="shared" ref="Y580" si="2561">(N580*T577+O580*S577+P580*T580+Q580*S580)</f>
        <v>4.0204910952986781</v>
      </c>
      <c r="Z580" s="61">
        <f t="shared" ref="Z580" si="2562">N580*U577+P580*U580-O580*V577-Q580*V580</f>
        <v>-3.5274517035674888</v>
      </c>
      <c r="AA580" s="62">
        <f t="shared" ref="AA580" si="2563">(N580*V577+O580*U577+P580*V580+Q580*U580)</f>
        <v>0</v>
      </c>
      <c r="AB580" s="10"/>
      <c r="AC580" s="46">
        <f t="shared" ref="AC580" si="2564">1/$AD$8</f>
        <v>1</v>
      </c>
      <c r="AD580" s="77">
        <v>0</v>
      </c>
      <c r="AE580" s="78">
        <v>1</v>
      </c>
      <c r="AF580" s="79">
        <v>0</v>
      </c>
      <c r="AH580" s="59">
        <f t="shared" ref="AH580" si="2565">X580*AC577+Z580*AC580-Y580*AD577-AA580*AD580</f>
        <v>-3.5274517035674888</v>
      </c>
      <c r="AI580" s="63">
        <f t="shared" ref="AI580" si="2566">(X580*AD577+Y580*AC577+Z580*AD580+AA580*AC580)</f>
        <v>4.0204910952986781</v>
      </c>
      <c r="AJ580" s="61">
        <f t="shared" ref="AJ580" si="2567">X580*AE577+Z580*AE580-Y580*AF577-AA580*AF580</f>
        <v>-3.5274517035674888</v>
      </c>
      <c r="AK580" s="62">
        <f t="shared" ref="AK580" si="2568">(X580*AF577+Y580*AE577+Z580*AF580+AA580*AE580)</f>
        <v>0</v>
      </c>
      <c r="AM580" s="80">
        <f t="shared" ref="AM580" si="2569">(180/PI())*ATAN(-1*(AI577+AI580)/(AH577+AH580))</f>
        <v>9.4506677264231005</v>
      </c>
      <c r="AO580" s="113">
        <f t="shared" ref="AO580" si="2570">20*LOG(((1-(10^(AM577/20)^2)*(1-((1-AO577)/(1+AO577))^2))^0.5))</f>
        <v>-0.35112164136578128</v>
      </c>
      <c r="AP580" s="18"/>
      <c r="AQ580" s="68"/>
      <c r="AR580" s="68"/>
      <c r="AS580" s="68"/>
      <c r="AT580" s="68"/>
    </row>
    <row r="581" spans="2:46" ht="18.600000000000001" customHeight="1"/>
    <row r="582" spans="2:46" ht="18.600000000000001" customHeight="1" thickBot="1">
      <c r="D582" s="10" t="s">
        <v>63</v>
      </c>
      <c r="E582" s="10"/>
      <c r="F582" s="10"/>
      <c r="G582" s="10"/>
      <c r="H582" s="10"/>
      <c r="I582" s="10" t="s">
        <v>64</v>
      </c>
      <c r="J582" s="10"/>
      <c r="K582" s="10"/>
      <c r="L582" s="10"/>
      <c r="M582" s="55"/>
      <c r="N582" s="55"/>
      <c r="O582" s="54" t="s">
        <v>65</v>
      </c>
      <c r="P582" s="55"/>
      <c r="Q582" s="55"/>
      <c r="R582" s="55"/>
      <c r="S582" s="10"/>
      <c r="T582" s="10" t="s">
        <v>66</v>
      </c>
      <c r="U582" s="55"/>
      <c r="V582" s="55"/>
      <c r="W582" s="55"/>
      <c r="X582" s="55"/>
      <c r="Y582" s="54" t="s">
        <v>67</v>
      </c>
      <c r="Z582" s="55"/>
      <c r="AA582" s="55"/>
      <c r="AB582" s="55"/>
      <c r="AC582" s="54" t="s">
        <v>68</v>
      </c>
      <c r="AD582" s="10"/>
      <c r="AE582" s="10"/>
      <c r="AF582" s="10"/>
      <c r="AG582" s="10"/>
      <c r="AH582" s="55"/>
      <c r="AI582" s="54" t="s">
        <v>69</v>
      </c>
      <c r="AJ582" s="55"/>
      <c r="AK582" s="55"/>
    </row>
    <row r="583" spans="2:46" ht="18.600000000000001" customHeight="1" thickBot="1">
      <c r="B583" s="52"/>
      <c r="D583" s="273" t="s">
        <v>70</v>
      </c>
      <c r="E583" s="274"/>
      <c r="F583" s="275" t="s">
        <v>71</v>
      </c>
      <c r="G583" s="276"/>
      <c r="H583" s="263"/>
      <c r="I583" s="273" t="s">
        <v>72</v>
      </c>
      <c r="J583" s="274"/>
      <c r="K583" s="275" t="s">
        <v>73</v>
      </c>
      <c r="L583" s="276"/>
      <c r="M583" s="55"/>
      <c r="N583" s="269" t="s">
        <v>74</v>
      </c>
      <c r="O583" s="270"/>
      <c r="P583" s="271" t="s">
        <v>75</v>
      </c>
      <c r="Q583" s="272"/>
      <c r="R583" s="55"/>
      <c r="S583" s="273" t="s">
        <v>76</v>
      </c>
      <c r="T583" s="274"/>
      <c r="U583" s="275" t="s">
        <v>77</v>
      </c>
      <c r="V583" s="276"/>
      <c r="W583" s="10"/>
      <c r="X583" s="269" t="s">
        <v>78</v>
      </c>
      <c r="Y583" s="270"/>
      <c r="Z583" s="271" t="s">
        <v>79</v>
      </c>
      <c r="AA583" s="272"/>
      <c r="AB583" s="10"/>
      <c r="AC583" s="273" t="s">
        <v>80</v>
      </c>
      <c r="AD583" s="274"/>
      <c r="AE583" s="275" t="s">
        <v>81</v>
      </c>
      <c r="AF583" s="276"/>
      <c r="AG583" s="10"/>
      <c r="AH583" s="269" t="s">
        <v>82</v>
      </c>
      <c r="AI583" s="270"/>
      <c r="AJ583" s="271" t="s">
        <v>83</v>
      </c>
      <c r="AK583" s="272"/>
      <c r="AM583" s="57" t="s">
        <v>10</v>
      </c>
      <c r="AO583" s="109" t="s">
        <v>37</v>
      </c>
      <c r="AP583" s="18"/>
      <c r="AQ583" s="68"/>
      <c r="AR583" s="68"/>
      <c r="AS583" s="68"/>
      <c r="AT583" s="68"/>
    </row>
    <row r="584" spans="2:46" ht="18.600000000000001" customHeight="1" thickTop="1" thickBot="1">
      <c r="B584" s="81">
        <v>1.68</v>
      </c>
      <c r="D584" s="59">
        <v>1</v>
      </c>
      <c r="E584" s="60">
        <v>0</v>
      </c>
      <c r="F584" s="61">
        <v>0</v>
      </c>
      <c r="G584" s="62">
        <f t="shared" ref="G584" si="2571">$E$8*$B584</f>
        <v>1.1396615999999999</v>
      </c>
      <c r="I584" s="59">
        <v>1</v>
      </c>
      <c r="J584" s="63">
        <v>0</v>
      </c>
      <c r="K584" s="61">
        <v>0</v>
      </c>
      <c r="L584" s="62">
        <v>0</v>
      </c>
      <c r="N584" s="59">
        <f t="shared" ref="N584" si="2572">D584*I584+F584*I587-E584*J584-G584*J587</f>
        <v>-3.8730054663109001</v>
      </c>
      <c r="O584" s="63">
        <f t="shared" ref="O584" si="2573">(D584*J584+E584*I584+F584*J587+G584*I587)</f>
        <v>0</v>
      </c>
      <c r="P584" s="61">
        <f t="shared" ref="P584" si="2574">D584*K584+F584*K587-E584*L584-G584*L587</f>
        <v>0</v>
      </c>
      <c r="Q584" s="62">
        <f t="shared" ref="Q584" si="2575">(D584*L584+E584*K584+F584*L587+G584*K587)</f>
        <v>1.1396615999999999</v>
      </c>
      <c r="S584" s="59">
        <v>1</v>
      </c>
      <c r="T584" s="60">
        <v>0</v>
      </c>
      <c r="U584" s="61">
        <v>0</v>
      </c>
      <c r="V584" s="62">
        <f t="shared" ref="V584" si="2576">$T$8*$B584</f>
        <v>1.1396615999999999</v>
      </c>
      <c r="X584" s="59">
        <f t="shared" ref="X584" si="2577">N584*S584+P584*S587-O584*T584-Q584*T587</f>
        <v>-3.8730054663109001</v>
      </c>
      <c r="Y584" s="63">
        <f t="shared" ref="Y584" si="2578">(N584*T584+O584*S584+P584*T587+Q584*S587)</f>
        <v>0</v>
      </c>
      <c r="Z584" s="61">
        <f t="shared" ref="Z584" si="2579">N584*U584+P584*U587-O584*V584-Q584*V587</f>
        <v>0</v>
      </c>
      <c r="AA584" s="62">
        <f t="shared" ref="AA584" si="2580">(N584*V584+O584*U584+P584*V587+Q584*U587)</f>
        <v>-3.2742540065446262</v>
      </c>
      <c r="AB584" s="10"/>
      <c r="AC584" s="64">
        <v>1</v>
      </c>
      <c r="AD584" s="65">
        <v>0</v>
      </c>
      <c r="AE584" s="23">
        <v>0</v>
      </c>
      <c r="AF584" s="66">
        <v>0</v>
      </c>
      <c r="AH584" s="59">
        <f t="shared" ref="AH584" si="2581">X584*AC584+Z584*AC587-Y584*AD584-AA584*AD587</f>
        <v>-3.8730054663109001</v>
      </c>
      <c r="AI584" s="63">
        <f t="shared" ref="AI584" si="2582">(X584*AD584+Y584*AC584+Z584*AD587+AA584*AC587)</f>
        <v>-3.2742540065446262</v>
      </c>
      <c r="AJ584" s="61">
        <f t="shared" ref="AJ584" si="2583">X584*AE584+Z584*AE587-Y584*AF584-AA584*AF587</f>
        <v>0</v>
      </c>
      <c r="AK584" s="62">
        <f t="shared" ref="AK584" si="2584">(X584*AF584+Y584*AE584+Z584*AF587+AA584*AE587)</f>
        <v>-3.2742540065446262</v>
      </c>
      <c r="AM584" s="67">
        <f t="shared" ref="AM584" si="2585">20*LOG(((1+$AD$8)/$AD$8)/((AH584+AH587)^2+(AI584+AI587)^2)^0.5)</f>
        <v>-11.832972585408385</v>
      </c>
      <c r="AO584" s="110">
        <f t="shared" ref="AO584" si="2586">((AH584^2+AI584^2)^0.5)/((AH587^2+AI587^2)^0.5)</f>
        <v>0.87908795303871079</v>
      </c>
      <c r="AP584" s="18"/>
      <c r="AQ584" s="68"/>
      <c r="AR584" s="68"/>
      <c r="AS584" s="68"/>
      <c r="AT584" s="68"/>
    </row>
    <row r="585" spans="2:46" ht="18.600000000000001" customHeight="1" thickBot="1">
      <c r="D585" s="69"/>
      <c r="G585" s="70"/>
      <c r="I585" s="69"/>
      <c r="L585" s="70"/>
      <c r="N585" s="69"/>
      <c r="Q585" s="70"/>
      <c r="S585" s="69"/>
      <c r="V585" s="70"/>
      <c r="X585" s="69"/>
      <c r="AA585" s="70"/>
      <c r="AC585" s="64"/>
      <c r="AD585" s="23"/>
      <c r="AE585" s="23"/>
      <c r="AF585" s="71"/>
      <c r="AH585" s="69"/>
      <c r="AK585" s="70"/>
      <c r="AO585" s="111"/>
      <c r="AP585" s="18"/>
      <c r="AQ585" s="68"/>
      <c r="AR585" s="68"/>
      <c r="AS585" s="68"/>
      <c r="AT585" s="68"/>
    </row>
    <row r="586" spans="2:46" ht="18.600000000000001" customHeight="1" thickBot="1">
      <c r="D586" s="265" t="s">
        <v>11</v>
      </c>
      <c r="E586" s="266"/>
      <c r="F586" s="267" t="s">
        <v>84</v>
      </c>
      <c r="G586" s="268"/>
      <c r="H586" s="263"/>
      <c r="I586" s="265" t="s">
        <v>85</v>
      </c>
      <c r="J586" s="266"/>
      <c r="K586" s="267" t="s">
        <v>86</v>
      </c>
      <c r="L586" s="268"/>
      <c r="N586" s="269" t="s">
        <v>12</v>
      </c>
      <c r="O586" s="270"/>
      <c r="P586" s="271" t="s">
        <v>13</v>
      </c>
      <c r="Q586" s="272"/>
      <c r="S586" s="265" t="s">
        <v>87</v>
      </c>
      <c r="T586" s="266"/>
      <c r="U586" s="267" t="s">
        <v>88</v>
      </c>
      <c r="V586" s="268"/>
      <c r="W586" s="10"/>
      <c r="X586" s="269" t="s">
        <v>89</v>
      </c>
      <c r="Y586" s="270"/>
      <c r="Z586" s="271" t="s">
        <v>90</v>
      </c>
      <c r="AA586" s="272"/>
      <c r="AB586" s="10"/>
      <c r="AC586" s="265" t="s">
        <v>14</v>
      </c>
      <c r="AD586" s="266"/>
      <c r="AE586" s="267" t="s">
        <v>15</v>
      </c>
      <c r="AF586" s="268"/>
      <c r="AG586" s="10"/>
      <c r="AH586" s="269" t="s">
        <v>91</v>
      </c>
      <c r="AI586" s="270"/>
      <c r="AJ586" s="271" t="s">
        <v>92</v>
      </c>
      <c r="AK586" s="272"/>
      <c r="AM586" s="76" t="s">
        <v>16</v>
      </c>
      <c r="AO586" s="112" t="s">
        <v>38</v>
      </c>
      <c r="AP586" s="18"/>
      <c r="AQ586" s="68"/>
      <c r="AR586" s="68"/>
      <c r="AS586" s="68"/>
      <c r="AT586" s="68"/>
    </row>
    <row r="587" spans="2:46" ht="18.600000000000001" customHeight="1" thickTop="1" thickBot="1">
      <c r="D587" s="59">
        <v>0</v>
      </c>
      <c r="E587" s="63">
        <v>0</v>
      </c>
      <c r="F587" s="61">
        <v>1</v>
      </c>
      <c r="G587" s="62">
        <v>0</v>
      </c>
      <c r="I587" s="59">
        <v>0</v>
      </c>
      <c r="J587" s="63">
        <f t="shared" ref="J587" si="2587">IF(0=(1-$J$8*$K$8*$B584^2),10^14,$B584*$K$8/(1-$J$8*$K$8*$B584^2))</f>
        <v>4.2758354465140354</v>
      </c>
      <c r="K587" s="61">
        <v>1</v>
      </c>
      <c r="L587" s="62">
        <v>0</v>
      </c>
      <c r="N587" s="59">
        <f t="shared" ref="N587" si="2588">D587*I584+F587*I587-E587*J584-G587*J587</f>
        <v>0</v>
      </c>
      <c r="O587" s="63">
        <f t="shared" ref="O587" si="2589">(D587*J584+E587*I584+F587*J587+G587*I587)</f>
        <v>4.2758354465140354</v>
      </c>
      <c r="P587" s="61">
        <f t="shared" ref="P587" si="2590">D587*K584+F587*K587-E587*L584-G587*L587</f>
        <v>1</v>
      </c>
      <c r="Q587" s="62">
        <f t="shared" ref="Q587" si="2591">(D587*L584+E587*K584+F587*L587+G587*K587)</f>
        <v>0</v>
      </c>
      <c r="S587" s="59">
        <v>0</v>
      </c>
      <c r="T587" s="63">
        <v>0</v>
      </c>
      <c r="U587" s="61">
        <v>1</v>
      </c>
      <c r="V587" s="62">
        <v>0</v>
      </c>
      <c r="X587" s="59">
        <f t="shared" ref="X587" si="2592">N587*S584+P587*S587-O587*T584-Q587*T587</f>
        <v>0</v>
      </c>
      <c r="Y587" s="63">
        <f t="shared" ref="Y587" si="2593">(N587*T584+O587*S584+P587*T587+Q587*S587)</f>
        <v>4.2758354465140354</v>
      </c>
      <c r="Z587" s="61">
        <f t="shared" ref="Z587" si="2594">N587*U584+P587*U587-O587*V584-Q587*V587</f>
        <v>-3.8730054663109001</v>
      </c>
      <c r="AA587" s="62">
        <f t="shared" ref="AA587" si="2595">(N587*V584+O587*U584+P587*V587+Q587*U587)</f>
        <v>0</v>
      </c>
      <c r="AB587" s="10"/>
      <c r="AC587" s="46">
        <f t="shared" ref="AC587" si="2596">1/$AD$8</f>
        <v>1</v>
      </c>
      <c r="AD587" s="77">
        <v>0</v>
      </c>
      <c r="AE587" s="78">
        <v>1</v>
      </c>
      <c r="AF587" s="79">
        <v>0</v>
      </c>
      <c r="AH587" s="59">
        <f t="shared" ref="AH587" si="2597">X587*AC584+Z587*AC587-Y587*AD584-AA587*AD587</f>
        <v>-3.8730054663109001</v>
      </c>
      <c r="AI587" s="63">
        <f t="shared" ref="AI587" si="2598">(X587*AD584+Y587*AC584+Z587*AD587+AA587*AC587)</f>
        <v>4.2758354465140354</v>
      </c>
      <c r="AJ587" s="61">
        <f t="shared" ref="AJ587" si="2599">X587*AE584+Z587*AE587-Y587*AF584-AA587*AF587</f>
        <v>-3.8730054663109001</v>
      </c>
      <c r="AK587" s="62">
        <f t="shared" ref="AK587" si="2600">(X587*AF584+Y587*AE584+Z587*AF587+AA587*AE587)</f>
        <v>0</v>
      </c>
      <c r="AM587" s="80">
        <f t="shared" ref="AM587" si="2601">(180/PI())*ATAN(-1*(AI584+AI587)/(AH584+AH587))</f>
        <v>7.3676298046731175</v>
      </c>
      <c r="AO587" s="113">
        <f t="shared" ref="AO587" si="2602">20*LOG(((1-(10^(AM584/20)^2)*(1-((1-AO584)/(1+AO584))^2))^0.5))</f>
        <v>-0.29326895473105907</v>
      </c>
      <c r="AP587" s="18"/>
      <c r="AQ587" s="68"/>
      <c r="AR587" s="68"/>
      <c r="AS587" s="68"/>
      <c r="AT587" s="68"/>
    </row>
    <row r="588" spans="2:46" ht="18.600000000000001" customHeight="1"/>
    <row r="589" spans="2:46" ht="18.600000000000001" customHeight="1" thickBot="1">
      <c r="D589" s="10" t="s">
        <v>63</v>
      </c>
      <c r="E589" s="10"/>
      <c r="F589" s="10"/>
      <c r="G589" s="10"/>
      <c r="H589" s="10"/>
      <c r="I589" s="10" t="s">
        <v>64</v>
      </c>
      <c r="J589" s="10"/>
      <c r="K589" s="10"/>
      <c r="L589" s="10"/>
      <c r="M589" s="55"/>
      <c r="N589" s="55"/>
      <c r="O589" s="54" t="s">
        <v>65</v>
      </c>
      <c r="P589" s="55"/>
      <c r="Q589" s="55"/>
      <c r="R589" s="55"/>
      <c r="S589" s="10"/>
      <c r="T589" s="10" t="s">
        <v>66</v>
      </c>
      <c r="U589" s="55"/>
      <c r="V589" s="55"/>
      <c r="W589" s="55"/>
      <c r="X589" s="55"/>
      <c r="Y589" s="54" t="s">
        <v>67</v>
      </c>
      <c r="Z589" s="55"/>
      <c r="AA589" s="55"/>
      <c r="AB589" s="55"/>
      <c r="AC589" s="54" t="s">
        <v>68</v>
      </c>
      <c r="AD589" s="10"/>
      <c r="AE589" s="10"/>
      <c r="AF589" s="10"/>
      <c r="AG589" s="10"/>
      <c r="AH589" s="55"/>
      <c r="AI589" s="54" t="s">
        <v>69</v>
      </c>
      <c r="AJ589" s="55"/>
      <c r="AK589" s="55"/>
    </row>
    <row r="590" spans="2:46" ht="18.600000000000001" customHeight="1" thickBot="1">
      <c r="B590" s="52"/>
      <c r="D590" s="273" t="s">
        <v>70</v>
      </c>
      <c r="E590" s="274"/>
      <c r="F590" s="275" t="s">
        <v>71</v>
      </c>
      <c r="G590" s="276"/>
      <c r="H590" s="263"/>
      <c r="I590" s="273" t="s">
        <v>72</v>
      </c>
      <c r="J590" s="274"/>
      <c r="K590" s="275" t="s">
        <v>73</v>
      </c>
      <c r="L590" s="276"/>
      <c r="M590" s="55"/>
      <c r="N590" s="269" t="s">
        <v>74</v>
      </c>
      <c r="O590" s="270"/>
      <c r="P590" s="271" t="s">
        <v>75</v>
      </c>
      <c r="Q590" s="272"/>
      <c r="R590" s="55"/>
      <c r="S590" s="273" t="s">
        <v>76</v>
      </c>
      <c r="T590" s="274"/>
      <c r="U590" s="275" t="s">
        <v>77</v>
      </c>
      <c r="V590" s="276"/>
      <c r="W590" s="10"/>
      <c r="X590" s="269" t="s">
        <v>78</v>
      </c>
      <c r="Y590" s="270"/>
      <c r="Z590" s="271" t="s">
        <v>79</v>
      </c>
      <c r="AA590" s="272"/>
      <c r="AB590" s="10"/>
      <c r="AC590" s="273" t="s">
        <v>80</v>
      </c>
      <c r="AD590" s="274"/>
      <c r="AE590" s="275" t="s">
        <v>81</v>
      </c>
      <c r="AF590" s="276"/>
      <c r="AG590" s="10"/>
      <c r="AH590" s="269" t="s">
        <v>82</v>
      </c>
      <c r="AI590" s="270"/>
      <c r="AJ590" s="271" t="s">
        <v>83</v>
      </c>
      <c r="AK590" s="272"/>
      <c r="AM590" s="57" t="s">
        <v>10</v>
      </c>
      <c r="AO590" s="109" t="s">
        <v>37</v>
      </c>
      <c r="AP590" s="18"/>
      <c r="AQ590" s="68"/>
      <c r="AR590" s="68"/>
      <c r="AS590" s="68"/>
      <c r="AT590" s="68"/>
    </row>
    <row r="591" spans="2:46" ht="18.600000000000001" customHeight="1" thickTop="1" thickBot="1">
      <c r="B591" s="81">
        <v>1.7</v>
      </c>
      <c r="D591" s="59">
        <v>1</v>
      </c>
      <c r="E591" s="60">
        <v>0</v>
      </c>
      <c r="F591" s="61">
        <v>0</v>
      </c>
      <c r="G591" s="62">
        <f t="shared" ref="G591" si="2603">$E$8*$B591</f>
        <v>1.1532290000000001</v>
      </c>
      <c r="I591" s="59">
        <v>1</v>
      </c>
      <c r="J591" s="63">
        <v>0</v>
      </c>
      <c r="K591" s="61">
        <v>0</v>
      </c>
      <c r="L591" s="62">
        <v>0</v>
      </c>
      <c r="N591" s="59">
        <f t="shared" ref="N591" si="2604">D591*I591+F591*I594-E591*J591-G591*J594</f>
        <v>-4.2604150678581982</v>
      </c>
      <c r="O591" s="63">
        <f t="shared" ref="O591" si="2605">(D591*J591+E591*I591+F591*J594+G591*I594)</f>
        <v>0</v>
      </c>
      <c r="P591" s="61">
        <f t="shared" ref="P591" si="2606">D591*K591+F591*K594-E591*L591-G591*L594</f>
        <v>0</v>
      </c>
      <c r="Q591" s="62">
        <f t="shared" ref="Q591" si="2607">(D591*L591+E591*K591+F591*L594+G591*K594)</f>
        <v>1.1532290000000001</v>
      </c>
      <c r="S591" s="59">
        <v>1</v>
      </c>
      <c r="T591" s="60">
        <v>0</v>
      </c>
      <c r="U591" s="61">
        <v>0</v>
      </c>
      <c r="V591" s="62">
        <f t="shared" ref="V591" si="2608">$T$8*$B591</f>
        <v>1.1532290000000001</v>
      </c>
      <c r="X591" s="59">
        <f t="shared" ref="X591" si="2609">N591*S591+P591*S594-O591*T591-Q591*T594</f>
        <v>-4.2604150678581982</v>
      </c>
      <c r="Y591" s="63">
        <f t="shared" ref="Y591" si="2610">(N591*T591+O591*S591+P591*T594+Q591*S594)</f>
        <v>0</v>
      </c>
      <c r="Z591" s="61">
        <f t="shared" ref="Z591" si="2611">N591*U591+P591*U594-O591*V591-Q591*V594</f>
        <v>0</v>
      </c>
      <c r="AA591" s="62">
        <f t="shared" ref="AA591" si="2612">(N591*V591+O591*U591+P591*V594+Q591*U594)</f>
        <v>-3.7600052082910422</v>
      </c>
      <c r="AB591" s="10"/>
      <c r="AC591" s="64">
        <v>1</v>
      </c>
      <c r="AD591" s="65">
        <v>0</v>
      </c>
      <c r="AE591" s="23">
        <v>0</v>
      </c>
      <c r="AF591" s="66">
        <v>0</v>
      </c>
      <c r="AH591" s="59">
        <f t="shared" ref="AH591" si="2613">X591*AC591+Z591*AC594-Y591*AD591-AA591*AD594</f>
        <v>-4.2604150678581982</v>
      </c>
      <c r="AI591" s="63">
        <f t="shared" ref="AI591" si="2614">(X591*AD591+Y591*AC591+Z591*AD594+AA591*AC594)</f>
        <v>-3.7600052082910422</v>
      </c>
      <c r="AJ591" s="61">
        <f t="shared" ref="AJ591" si="2615">X591*AE591+Z591*AE594-Y591*AF591-AA591*AF594</f>
        <v>0</v>
      </c>
      <c r="AK591" s="62">
        <f t="shared" ref="AK591" si="2616">(X591*AF591+Y591*AE591+Z591*AF594+AA591*AE594)</f>
        <v>-3.7600052082910422</v>
      </c>
      <c r="AM591" s="67">
        <f t="shared" ref="AM591" si="2617">20*LOG(((1+$AD$8)/$AD$8)/((AH591+AH594)^2+(AI591+AI594)^2)^0.5)</f>
        <v>-12.62729173844852</v>
      </c>
      <c r="AO591" s="110">
        <f t="shared" ref="AO591" si="2618">((AH591^2+AI591^2)^0.5)/((AH594^2+AI594^2)^0.5)</f>
        <v>0.91038867912589505</v>
      </c>
      <c r="AP591" s="18"/>
      <c r="AQ591" s="68"/>
      <c r="AR591" s="68"/>
      <c r="AS591" s="68"/>
      <c r="AT591" s="68"/>
    </row>
    <row r="592" spans="2:46" ht="18.600000000000001" customHeight="1" thickBot="1">
      <c r="D592" s="69"/>
      <c r="G592" s="70"/>
      <c r="I592" s="69"/>
      <c r="L592" s="70"/>
      <c r="N592" s="69"/>
      <c r="Q592" s="70"/>
      <c r="S592" s="69"/>
      <c r="V592" s="70"/>
      <c r="X592" s="69"/>
      <c r="AA592" s="70"/>
      <c r="AC592" s="64"/>
      <c r="AD592" s="23"/>
      <c r="AE592" s="23"/>
      <c r="AF592" s="71"/>
      <c r="AH592" s="69"/>
      <c r="AK592" s="70"/>
      <c r="AO592" s="111"/>
      <c r="AP592" s="18"/>
      <c r="AQ592" s="68"/>
      <c r="AR592" s="68"/>
      <c r="AS592" s="68"/>
      <c r="AT592" s="68"/>
    </row>
    <row r="593" spans="2:46" ht="18.600000000000001" customHeight="1" thickBot="1">
      <c r="D593" s="265" t="s">
        <v>11</v>
      </c>
      <c r="E593" s="266"/>
      <c r="F593" s="267" t="s">
        <v>84</v>
      </c>
      <c r="G593" s="268"/>
      <c r="H593" s="263"/>
      <c r="I593" s="265" t="s">
        <v>85</v>
      </c>
      <c r="J593" s="266"/>
      <c r="K593" s="267" t="s">
        <v>86</v>
      </c>
      <c r="L593" s="268"/>
      <c r="N593" s="269" t="s">
        <v>12</v>
      </c>
      <c r="O593" s="270"/>
      <c r="P593" s="271" t="s">
        <v>13</v>
      </c>
      <c r="Q593" s="272"/>
      <c r="S593" s="265" t="s">
        <v>87</v>
      </c>
      <c r="T593" s="266"/>
      <c r="U593" s="267" t="s">
        <v>88</v>
      </c>
      <c r="V593" s="268"/>
      <c r="W593" s="10"/>
      <c r="X593" s="269" t="s">
        <v>89</v>
      </c>
      <c r="Y593" s="270"/>
      <c r="Z593" s="271" t="s">
        <v>90</v>
      </c>
      <c r="AA593" s="272"/>
      <c r="AB593" s="10"/>
      <c r="AC593" s="265" t="s">
        <v>14</v>
      </c>
      <c r="AD593" s="266"/>
      <c r="AE593" s="267" t="s">
        <v>15</v>
      </c>
      <c r="AF593" s="268"/>
      <c r="AG593" s="10"/>
      <c r="AH593" s="269" t="s">
        <v>91</v>
      </c>
      <c r="AI593" s="270"/>
      <c r="AJ593" s="271" t="s">
        <v>92</v>
      </c>
      <c r="AK593" s="272"/>
      <c r="AM593" s="76" t="s">
        <v>16</v>
      </c>
      <c r="AO593" s="112" t="s">
        <v>38</v>
      </c>
      <c r="AP593" s="18"/>
      <c r="AQ593" s="68"/>
      <c r="AR593" s="68"/>
      <c r="AS593" s="68"/>
      <c r="AT593" s="68"/>
    </row>
    <row r="594" spans="2:46" ht="18.600000000000001" customHeight="1" thickTop="1" thickBot="1">
      <c r="D594" s="59">
        <v>0</v>
      </c>
      <c r="E594" s="63">
        <v>0</v>
      </c>
      <c r="F594" s="61">
        <v>1</v>
      </c>
      <c r="G594" s="62">
        <v>0</v>
      </c>
      <c r="I594" s="59">
        <v>0</v>
      </c>
      <c r="J594" s="63">
        <f t="shared" ref="J594" si="2619">IF(0=(1-$J$8*$K$8*$B591^2),10^14,$B591*$K$8/(1-$J$8*$K$8*$B591^2))</f>
        <v>4.5614661683483488</v>
      </c>
      <c r="K594" s="61">
        <v>1</v>
      </c>
      <c r="L594" s="62">
        <v>0</v>
      </c>
      <c r="N594" s="59">
        <f t="shared" ref="N594" si="2620">D594*I591+F594*I594-E594*J591-G594*J594</f>
        <v>0</v>
      </c>
      <c r="O594" s="63">
        <f t="shared" ref="O594" si="2621">(D594*J591+E594*I591+F594*J594+G594*I594)</f>
        <v>4.5614661683483488</v>
      </c>
      <c r="P594" s="61">
        <f t="shared" ref="P594" si="2622">D594*K591+F594*K594-E594*L591-G594*L594</f>
        <v>1</v>
      </c>
      <c r="Q594" s="62">
        <f t="shared" ref="Q594" si="2623">(D594*L591+E594*K591+F594*L594+G594*K594)</f>
        <v>0</v>
      </c>
      <c r="S594" s="59">
        <v>0</v>
      </c>
      <c r="T594" s="63">
        <v>0</v>
      </c>
      <c r="U594" s="61">
        <v>1</v>
      </c>
      <c r="V594" s="62">
        <v>0</v>
      </c>
      <c r="X594" s="59">
        <f t="shared" ref="X594" si="2624">N594*S591+P594*S594-O594*T591-Q594*T594</f>
        <v>0</v>
      </c>
      <c r="Y594" s="63">
        <f t="shared" ref="Y594" si="2625">(N594*T591+O594*S591+P594*T594+Q594*S594)</f>
        <v>4.5614661683483488</v>
      </c>
      <c r="Z594" s="61">
        <f t="shared" ref="Z594" si="2626">N594*U591+P594*U594-O594*V591-Q594*V594</f>
        <v>-4.2604150678581982</v>
      </c>
      <c r="AA594" s="62">
        <f t="shared" ref="AA594" si="2627">(N594*V591+O594*U591+P594*V594+Q594*U594)</f>
        <v>0</v>
      </c>
      <c r="AB594" s="10"/>
      <c r="AC594" s="46">
        <f t="shared" ref="AC594" si="2628">1/$AD$8</f>
        <v>1</v>
      </c>
      <c r="AD594" s="77">
        <v>0</v>
      </c>
      <c r="AE594" s="78">
        <v>1</v>
      </c>
      <c r="AF594" s="79">
        <v>0</v>
      </c>
      <c r="AH594" s="59">
        <f t="shared" ref="AH594" si="2629">X594*AC591+Z594*AC594-Y594*AD591-AA594*AD594</f>
        <v>-4.2604150678581982</v>
      </c>
      <c r="AI594" s="63">
        <f t="shared" ref="AI594" si="2630">(X594*AD591+Y594*AC591+Z594*AD594+AA594*AC594)</f>
        <v>4.5614661683483488</v>
      </c>
      <c r="AJ594" s="61">
        <f t="shared" ref="AJ594" si="2631">X594*AE591+Z594*AE594-Y594*AF591-AA594*AF594</f>
        <v>-4.2604150678581982</v>
      </c>
      <c r="AK594" s="62">
        <f t="shared" ref="AK594" si="2632">(X594*AF591+Y594*AE591+Z594*AF594+AA594*AE594)</f>
        <v>0</v>
      </c>
      <c r="AM594" s="80">
        <f t="shared" ref="AM594" si="2633">(180/PI())*ATAN(-1*(AI591+AI594)/(AH591+AH594))</f>
        <v>5.3733760067414487</v>
      </c>
      <c r="AO594" s="113">
        <f t="shared" ref="AO594" si="2634">20*LOG(((1-(10^(AM591/20)^2)*(1-((1-AO591)/(1+AO591))^2))^0.5))</f>
        <v>-0.24333722944141079</v>
      </c>
      <c r="AP594" s="18"/>
      <c r="AQ594" s="68"/>
      <c r="AR594" s="68"/>
      <c r="AS594" s="68"/>
      <c r="AT594" s="68"/>
    </row>
    <row r="595" spans="2:46" ht="18.600000000000001" customHeight="1"/>
    <row r="596" spans="2:46" ht="18.600000000000001" customHeight="1" thickBot="1">
      <c r="D596" s="10" t="s">
        <v>63</v>
      </c>
      <c r="E596" s="10"/>
      <c r="F596" s="10"/>
      <c r="G596" s="10"/>
      <c r="H596" s="10"/>
      <c r="I596" s="10" t="s">
        <v>64</v>
      </c>
      <c r="J596" s="10"/>
      <c r="K596" s="10"/>
      <c r="L596" s="10"/>
      <c r="M596" s="55"/>
      <c r="N596" s="55"/>
      <c r="O596" s="54" t="s">
        <v>65</v>
      </c>
      <c r="P596" s="55"/>
      <c r="Q596" s="55"/>
      <c r="R596" s="55"/>
      <c r="S596" s="10"/>
      <c r="T596" s="10" t="s">
        <v>66</v>
      </c>
      <c r="U596" s="55"/>
      <c r="V596" s="55"/>
      <c r="W596" s="55"/>
      <c r="X596" s="55"/>
      <c r="Y596" s="54" t="s">
        <v>67</v>
      </c>
      <c r="Z596" s="55"/>
      <c r="AA596" s="55"/>
      <c r="AB596" s="55"/>
      <c r="AC596" s="54" t="s">
        <v>68</v>
      </c>
      <c r="AD596" s="10"/>
      <c r="AE596" s="10"/>
      <c r="AF596" s="10"/>
      <c r="AG596" s="10"/>
      <c r="AH596" s="55"/>
      <c r="AI596" s="54" t="s">
        <v>69</v>
      </c>
      <c r="AJ596" s="55"/>
      <c r="AK596" s="55"/>
    </row>
    <row r="597" spans="2:46" ht="18.600000000000001" customHeight="1" thickBot="1">
      <c r="B597" s="52"/>
      <c r="D597" s="273" t="s">
        <v>70</v>
      </c>
      <c r="E597" s="274"/>
      <c r="F597" s="275" t="s">
        <v>71</v>
      </c>
      <c r="G597" s="276"/>
      <c r="H597" s="263"/>
      <c r="I597" s="273" t="s">
        <v>72</v>
      </c>
      <c r="J597" s="274"/>
      <c r="K597" s="275" t="s">
        <v>73</v>
      </c>
      <c r="L597" s="276"/>
      <c r="M597" s="55"/>
      <c r="N597" s="269" t="s">
        <v>74</v>
      </c>
      <c r="O597" s="270"/>
      <c r="P597" s="271" t="s">
        <v>75</v>
      </c>
      <c r="Q597" s="272"/>
      <c r="R597" s="55"/>
      <c r="S597" s="273" t="s">
        <v>76</v>
      </c>
      <c r="T597" s="274"/>
      <c r="U597" s="275" t="s">
        <v>77</v>
      </c>
      <c r="V597" s="276"/>
      <c r="W597" s="10"/>
      <c r="X597" s="269" t="s">
        <v>78</v>
      </c>
      <c r="Y597" s="270"/>
      <c r="Z597" s="271" t="s">
        <v>79</v>
      </c>
      <c r="AA597" s="272"/>
      <c r="AB597" s="10"/>
      <c r="AC597" s="273" t="s">
        <v>80</v>
      </c>
      <c r="AD597" s="274"/>
      <c r="AE597" s="275" t="s">
        <v>81</v>
      </c>
      <c r="AF597" s="276"/>
      <c r="AG597" s="10"/>
      <c r="AH597" s="269" t="s">
        <v>82</v>
      </c>
      <c r="AI597" s="270"/>
      <c r="AJ597" s="271" t="s">
        <v>83</v>
      </c>
      <c r="AK597" s="272"/>
      <c r="AM597" s="57" t="s">
        <v>10</v>
      </c>
      <c r="AO597" s="109" t="s">
        <v>37</v>
      </c>
      <c r="AP597" s="18"/>
      <c r="AQ597" s="68"/>
      <c r="AR597" s="68"/>
      <c r="AS597" s="68"/>
      <c r="AT597" s="68"/>
    </row>
    <row r="598" spans="2:46" ht="18.600000000000001" customHeight="1" thickTop="1" thickBot="1">
      <c r="B598" s="81">
        <v>1.72</v>
      </c>
      <c r="D598" s="59">
        <v>1</v>
      </c>
      <c r="E598" s="60">
        <v>0</v>
      </c>
      <c r="F598" s="61">
        <v>0</v>
      </c>
      <c r="G598" s="62">
        <f t="shared" ref="G598" si="2635">$E$8*$B598</f>
        <v>1.1667964</v>
      </c>
      <c r="I598" s="59">
        <v>1</v>
      </c>
      <c r="J598" s="63">
        <v>0</v>
      </c>
      <c r="K598" s="61">
        <v>0</v>
      </c>
      <c r="L598" s="62">
        <v>0</v>
      </c>
      <c r="N598" s="59">
        <f t="shared" ref="N598" si="2636">D598*I598+F598*I601-E598*J598-G598*J601</f>
        <v>-4.6976777775319798</v>
      </c>
      <c r="O598" s="63">
        <f t="shared" ref="O598" si="2637">(D598*J598+E598*I598+F598*J601+G598*I601)</f>
        <v>0</v>
      </c>
      <c r="P598" s="61">
        <f t="shared" ref="P598" si="2638">D598*K598+F598*K601-E598*L598-G598*L601</f>
        <v>0</v>
      </c>
      <c r="Q598" s="62">
        <f t="shared" ref="Q598" si="2639">(D598*L598+E598*K598+F598*L601+G598*K601)</f>
        <v>1.1667964</v>
      </c>
      <c r="S598" s="59">
        <v>1</v>
      </c>
      <c r="T598" s="60">
        <v>0</v>
      </c>
      <c r="U598" s="61">
        <v>0</v>
      </c>
      <c r="V598" s="62">
        <f t="shared" ref="V598" si="2640">$T$8*$B598</f>
        <v>1.1667964</v>
      </c>
      <c r="X598" s="59">
        <f t="shared" ref="X598" si="2641">N598*S598+P598*S601-O598*T598-Q598*T601</f>
        <v>-4.6976777775319798</v>
      </c>
      <c r="Y598" s="63">
        <f t="shared" ref="Y598" si="2642">(N598*T598+O598*S598+P598*T601+Q598*S601)</f>
        <v>0</v>
      </c>
      <c r="Z598" s="61">
        <f t="shared" ref="Z598" si="2643">N598*U598+P598*U601-O598*V598-Q598*V601</f>
        <v>0</v>
      </c>
      <c r="AA598" s="62">
        <f t="shared" ref="AA598" si="2644">(N598*V598+O598*U598+P598*V601+Q598*U601)</f>
        <v>-4.3144371191843147</v>
      </c>
      <c r="AB598" s="10"/>
      <c r="AC598" s="64">
        <v>1</v>
      </c>
      <c r="AD598" s="65">
        <v>0</v>
      </c>
      <c r="AE598" s="23">
        <v>0</v>
      </c>
      <c r="AF598" s="66">
        <v>0</v>
      </c>
      <c r="AH598" s="59">
        <f t="shared" ref="AH598" si="2645">X598*AC598+Z598*AC601-Y598*AD598-AA598*AD601</f>
        <v>-4.6976777775319798</v>
      </c>
      <c r="AI598" s="63">
        <f t="shared" ref="AI598" si="2646">(X598*AD598+Y598*AC598+Z598*AD601+AA598*AC601)</f>
        <v>-4.3144371191843147</v>
      </c>
      <c r="AJ598" s="61">
        <f t="shared" ref="AJ598" si="2647">X598*AE598+Z598*AE601-Y598*AF598-AA598*AF601</f>
        <v>0</v>
      </c>
      <c r="AK598" s="62">
        <f t="shared" ref="AK598" si="2648">(X598*AF598+Y598*AE598+Z598*AF601+AA598*AE601)</f>
        <v>-4.3144371191843147</v>
      </c>
      <c r="AM598" s="67">
        <f t="shared" ref="AM598" si="2649">20*LOG(((1+$AD$8)/$AD$8)/((AH598+AH601)^2+(AI598+AI601)^2)^0.5)</f>
        <v>-13.453549828483373</v>
      </c>
      <c r="AO598" s="110">
        <f t="shared" ref="AO598" si="2650">((AH598^2+AI598^2)^0.5)/((AH601^2+AI601^2)^0.5)</f>
        <v>0.94131121155951514</v>
      </c>
      <c r="AP598" s="18"/>
      <c r="AQ598" s="68"/>
      <c r="AR598" s="68"/>
      <c r="AS598" s="68"/>
      <c r="AT598" s="68"/>
    </row>
    <row r="599" spans="2:46" ht="18.600000000000001" customHeight="1" thickBot="1">
      <c r="D599" s="69"/>
      <c r="G599" s="70"/>
      <c r="I599" s="69"/>
      <c r="L599" s="70"/>
      <c r="N599" s="69"/>
      <c r="Q599" s="70"/>
      <c r="S599" s="69"/>
      <c r="V599" s="70"/>
      <c r="X599" s="69"/>
      <c r="AA599" s="70"/>
      <c r="AC599" s="64"/>
      <c r="AD599" s="23"/>
      <c r="AE599" s="23"/>
      <c r="AF599" s="71"/>
      <c r="AH599" s="69"/>
      <c r="AK599" s="70"/>
      <c r="AO599" s="111"/>
      <c r="AP599" s="18"/>
      <c r="AQ599" s="68"/>
      <c r="AR599" s="68"/>
      <c r="AS599" s="68"/>
      <c r="AT599" s="68"/>
    </row>
    <row r="600" spans="2:46" ht="18.600000000000001" customHeight="1" thickBot="1">
      <c r="D600" s="265" t="s">
        <v>11</v>
      </c>
      <c r="E600" s="266"/>
      <c r="F600" s="267" t="s">
        <v>84</v>
      </c>
      <c r="G600" s="268"/>
      <c r="H600" s="263"/>
      <c r="I600" s="265" t="s">
        <v>85</v>
      </c>
      <c r="J600" s="266"/>
      <c r="K600" s="267" t="s">
        <v>86</v>
      </c>
      <c r="L600" s="268"/>
      <c r="N600" s="269" t="s">
        <v>12</v>
      </c>
      <c r="O600" s="270"/>
      <c r="P600" s="271" t="s">
        <v>13</v>
      </c>
      <c r="Q600" s="272"/>
      <c r="S600" s="265" t="s">
        <v>87</v>
      </c>
      <c r="T600" s="266"/>
      <c r="U600" s="267" t="s">
        <v>88</v>
      </c>
      <c r="V600" s="268"/>
      <c r="W600" s="10"/>
      <c r="X600" s="269" t="s">
        <v>89</v>
      </c>
      <c r="Y600" s="270"/>
      <c r="Z600" s="271" t="s">
        <v>90</v>
      </c>
      <c r="AA600" s="272"/>
      <c r="AB600" s="10"/>
      <c r="AC600" s="265" t="s">
        <v>14</v>
      </c>
      <c r="AD600" s="266"/>
      <c r="AE600" s="267" t="s">
        <v>15</v>
      </c>
      <c r="AF600" s="268"/>
      <c r="AG600" s="10"/>
      <c r="AH600" s="269" t="s">
        <v>91</v>
      </c>
      <c r="AI600" s="270"/>
      <c r="AJ600" s="271" t="s">
        <v>92</v>
      </c>
      <c r="AK600" s="272"/>
      <c r="AM600" s="76" t="s">
        <v>16</v>
      </c>
      <c r="AO600" s="112" t="s">
        <v>38</v>
      </c>
      <c r="AP600" s="18"/>
      <c r="AQ600" s="68"/>
      <c r="AR600" s="68"/>
      <c r="AS600" s="68"/>
      <c r="AT600" s="68"/>
    </row>
    <row r="601" spans="2:46" ht="18.600000000000001" customHeight="1" thickTop="1" thickBot="1">
      <c r="D601" s="59">
        <v>0</v>
      </c>
      <c r="E601" s="63">
        <v>0</v>
      </c>
      <c r="F601" s="61">
        <v>1</v>
      </c>
      <c r="G601" s="62">
        <v>0</v>
      </c>
      <c r="I601" s="59">
        <v>0</v>
      </c>
      <c r="J601" s="63">
        <f t="shared" ref="J601" si="2651">IF(0=(1-$J$8*$K$8*$B598^2),10^14,$B598*$K$8/(1-$J$8*$K$8*$B598^2))</f>
        <v>4.8831807996082093</v>
      </c>
      <c r="K601" s="61">
        <v>1</v>
      </c>
      <c r="L601" s="62">
        <v>0</v>
      </c>
      <c r="N601" s="59">
        <f t="shared" ref="N601" si="2652">D601*I598+F601*I601-E601*J598-G601*J601</f>
        <v>0</v>
      </c>
      <c r="O601" s="63">
        <f t="shared" ref="O601" si="2653">(D601*J598+E601*I598+F601*J601+G601*I601)</f>
        <v>4.8831807996082093</v>
      </c>
      <c r="P601" s="61">
        <f t="shared" ref="P601" si="2654">D601*K598+F601*K601-E601*L598-G601*L601</f>
        <v>1</v>
      </c>
      <c r="Q601" s="62">
        <f t="shared" ref="Q601" si="2655">(D601*L598+E601*K598+F601*L601+G601*K601)</f>
        <v>0</v>
      </c>
      <c r="S601" s="59">
        <v>0</v>
      </c>
      <c r="T601" s="63">
        <v>0</v>
      </c>
      <c r="U601" s="61">
        <v>1</v>
      </c>
      <c r="V601" s="62">
        <v>0</v>
      </c>
      <c r="X601" s="59">
        <f t="shared" ref="X601" si="2656">N601*S598+P601*S601-O601*T598-Q601*T601</f>
        <v>0</v>
      </c>
      <c r="Y601" s="63">
        <f t="shared" ref="Y601" si="2657">(N601*T598+O601*S598+P601*T601+Q601*S601)</f>
        <v>4.8831807996082093</v>
      </c>
      <c r="Z601" s="61">
        <f t="shared" ref="Z601" si="2658">N601*U598+P601*U601-O601*V598-Q601*V601</f>
        <v>-4.6976777775319798</v>
      </c>
      <c r="AA601" s="62">
        <f t="shared" ref="AA601" si="2659">(N601*V598+O601*U598+P601*V601+Q601*U601)</f>
        <v>0</v>
      </c>
      <c r="AB601" s="10"/>
      <c r="AC601" s="46">
        <f t="shared" ref="AC601" si="2660">1/$AD$8</f>
        <v>1</v>
      </c>
      <c r="AD601" s="77">
        <v>0</v>
      </c>
      <c r="AE601" s="78">
        <v>1</v>
      </c>
      <c r="AF601" s="79">
        <v>0</v>
      </c>
      <c r="AH601" s="59">
        <f t="shared" ref="AH601" si="2661">X601*AC598+Z601*AC601-Y601*AD598-AA601*AD601</f>
        <v>-4.6976777775319798</v>
      </c>
      <c r="AI601" s="63">
        <f t="shared" ref="AI601" si="2662">(X601*AD598+Y601*AC598+Z601*AD601+AA601*AC601)</f>
        <v>4.8831807996082093</v>
      </c>
      <c r="AJ601" s="61">
        <f t="shared" ref="AJ601" si="2663">X601*AE598+Z601*AE601-Y601*AF598-AA601*AF601</f>
        <v>-4.6976777775319798</v>
      </c>
      <c r="AK601" s="62">
        <f t="shared" ref="AK601" si="2664">(X601*AF598+Y601*AE598+Z601*AF601+AA601*AE601)</f>
        <v>0</v>
      </c>
      <c r="AM601" s="80">
        <f t="shared" ref="AM601" si="2665">(180/PI())*ATAN(-1*(AI598+AI601)/(AH598+AH601))</f>
        <v>3.4641473433073928</v>
      </c>
      <c r="AO601" s="113">
        <f t="shared" ref="AO601" si="2666">20*LOG(((1-(10^(AM598/20)^2)*(1-((1-AO598)/(1+AO598))^2))^0.5))</f>
        <v>-0.20045477882817803</v>
      </c>
      <c r="AP601" s="18"/>
      <c r="AQ601" s="68"/>
      <c r="AR601" s="68"/>
      <c r="AS601" s="68"/>
      <c r="AT601" s="68"/>
    </row>
    <row r="602" spans="2:46" ht="18.600000000000001" customHeight="1"/>
    <row r="603" spans="2:46" ht="18.600000000000001" customHeight="1" thickBot="1">
      <c r="D603" s="10" t="s">
        <v>63</v>
      </c>
      <c r="E603" s="10"/>
      <c r="F603" s="10"/>
      <c r="G603" s="10"/>
      <c r="H603" s="10"/>
      <c r="I603" s="10" t="s">
        <v>64</v>
      </c>
      <c r="J603" s="10"/>
      <c r="K603" s="10"/>
      <c r="L603" s="10"/>
      <c r="M603" s="55"/>
      <c r="N603" s="55"/>
      <c r="O603" s="54" t="s">
        <v>65</v>
      </c>
      <c r="P603" s="55"/>
      <c r="Q603" s="55"/>
      <c r="R603" s="55"/>
      <c r="S603" s="10"/>
      <c r="T603" s="10" t="s">
        <v>66</v>
      </c>
      <c r="U603" s="55"/>
      <c r="V603" s="55"/>
      <c r="W603" s="55"/>
      <c r="X603" s="55"/>
      <c r="Y603" s="54" t="s">
        <v>67</v>
      </c>
      <c r="Z603" s="55"/>
      <c r="AA603" s="55"/>
      <c r="AB603" s="55"/>
      <c r="AC603" s="54" t="s">
        <v>68</v>
      </c>
      <c r="AD603" s="10"/>
      <c r="AE603" s="10"/>
      <c r="AF603" s="10"/>
      <c r="AG603" s="10"/>
      <c r="AH603" s="55"/>
      <c r="AI603" s="54" t="s">
        <v>69</v>
      </c>
      <c r="AJ603" s="55"/>
      <c r="AK603" s="55"/>
    </row>
    <row r="604" spans="2:46" ht="18.600000000000001" customHeight="1" thickBot="1">
      <c r="B604" s="52"/>
      <c r="D604" s="273" t="s">
        <v>70</v>
      </c>
      <c r="E604" s="274"/>
      <c r="F604" s="275" t="s">
        <v>71</v>
      </c>
      <c r="G604" s="276"/>
      <c r="H604" s="263"/>
      <c r="I604" s="273" t="s">
        <v>72</v>
      </c>
      <c r="J604" s="274"/>
      <c r="K604" s="275" t="s">
        <v>73</v>
      </c>
      <c r="L604" s="276"/>
      <c r="M604" s="55"/>
      <c r="N604" s="269" t="s">
        <v>74</v>
      </c>
      <c r="O604" s="270"/>
      <c r="P604" s="271" t="s">
        <v>75</v>
      </c>
      <c r="Q604" s="272"/>
      <c r="R604" s="55"/>
      <c r="S604" s="273" t="s">
        <v>76</v>
      </c>
      <c r="T604" s="274"/>
      <c r="U604" s="275" t="s">
        <v>77</v>
      </c>
      <c r="V604" s="276"/>
      <c r="W604" s="10"/>
      <c r="X604" s="269" t="s">
        <v>78</v>
      </c>
      <c r="Y604" s="270"/>
      <c r="Z604" s="271" t="s">
        <v>79</v>
      </c>
      <c r="AA604" s="272"/>
      <c r="AB604" s="10"/>
      <c r="AC604" s="273" t="s">
        <v>80</v>
      </c>
      <c r="AD604" s="274"/>
      <c r="AE604" s="275" t="s">
        <v>81</v>
      </c>
      <c r="AF604" s="276"/>
      <c r="AG604" s="10"/>
      <c r="AH604" s="269" t="s">
        <v>82</v>
      </c>
      <c r="AI604" s="270"/>
      <c r="AJ604" s="271" t="s">
        <v>83</v>
      </c>
      <c r="AK604" s="272"/>
      <c r="AM604" s="57" t="s">
        <v>10</v>
      </c>
      <c r="AO604" s="109" t="s">
        <v>37</v>
      </c>
      <c r="AP604" s="18"/>
      <c r="AQ604" s="68"/>
      <c r="AR604" s="68"/>
      <c r="AS604" s="68"/>
      <c r="AT604" s="68"/>
    </row>
    <row r="605" spans="2:46" ht="18.600000000000001" customHeight="1" thickTop="1" thickBot="1">
      <c r="B605" s="81">
        <v>1.74</v>
      </c>
      <c r="D605" s="59">
        <v>1</v>
      </c>
      <c r="E605" s="60">
        <v>0</v>
      </c>
      <c r="F605" s="61">
        <v>0</v>
      </c>
      <c r="G605" s="62">
        <f t="shared" ref="G605" si="2667">$E$8*$B605</f>
        <v>1.1803638000000001</v>
      </c>
      <c r="I605" s="59">
        <v>1</v>
      </c>
      <c r="J605" s="63">
        <v>0</v>
      </c>
      <c r="K605" s="61">
        <v>0</v>
      </c>
      <c r="L605" s="62">
        <v>0</v>
      </c>
      <c r="N605" s="59">
        <f t="shared" ref="N605" si="2668">D605*I605+F605*I608-E605*J605-G605*J608</f>
        <v>-5.1949691386364139</v>
      </c>
      <c r="O605" s="63">
        <f t="shared" ref="O605" si="2669">(D605*J605+E605*I605+F605*J608+G605*I608)</f>
        <v>0</v>
      </c>
      <c r="P605" s="61">
        <f t="shared" ref="P605" si="2670">D605*K605+F605*K608-E605*L605-G605*L608</f>
        <v>0</v>
      </c>
      <c r="Q605" s="62">
        <f t="shared" ref="Q605" si="2671">(D605*L605+E605*K605+F605*L608+G605*K608)</f>
        <v>1.1803638000000001</v>
      </c>
      <c r="S605" s="59">
        <v>1</v>
      </c>
      <c r="T605" s="60">
        <v>0</v>
      </c>
      <c r="U605" s="61">
        <v>0</v>
      </c>
      <c r="V605" s="62">
        <f t="shared" ref="V605" si="2672">$T$8*$B605</f>
        <v>1.1803638000000001</v>
      </c>
      <c r="X605" s="59">
        <f t="shared" ref="X605" si="2673">N605*S605+P605*S608-O605*T605-Q605*T608</f>
        <v>-5.1949691386364139</v>
      </c>
      <c r="Y605" s="63">
        <f t="shared" ref="Y605" si="2674">(N605*T605+O605*S605+P605*T608+Q605*S608)</f>
        <v>0</v>
      </c>
      <c r="Z605" s="61">
        <f t="shared" ref="Z605" si="2675">N605*U605+P605*U608-O605*V605-Q605*V608</f>
        <v>0</v>
      </c>
      <c r="AA605" s="62">
        <f t="shared" ref="AA605" si="2676">(N605*V605+O605*U605+P605*V608+Q605*U608)</f>
        <v>-4.951589713363604</v>
      </c>
      <c r="AB605" s="10"/>
      <c r="AC605" s="64">
        <v>1</v>
      </c>
      <c r="AD605" s="65">
        <v>0</v>
      </c>
      <c r="AE605" s="23">
        <v>0</v>
      </c>
      <c r="AF605" s="66">
        <v>0</v>
      </c>
      <c r="AH605" s="59">
        <f t="shared" ref="AH605" si="2677">X605*AC605+Z605*AC608-Y605*AD605-AA605*AD608</f>
        <v>-5.1949691386364139</v>
      </c>
      <c r="AI605" s="63">
        <f t="shared" ref="AI605" si="2678">(X605*AD605+Y605*AC605+Z605*AD608+AA605*AC608)</f>
        <v>-4.951589713363604</v>
      </c>
      <c r="AJ605" s="61">
        <f t="shared" ref="AJ605" si="2679">X605*AE605+Z605*AE608-Y605*AF605-AA605*AF608</f>
        <v>0</v>
      </c>
      <c r="AK605" s="62">
        <f t="shared" ref="AK605" si="2680">(X605*AF605+Y605*AE605+Z605*AF608+AA605*AE608)</f>
        <v>-4.951589713363604</v>
      </c>
      <c r="AM605" s="67">
        <f t="shared" ref="AM605" si="2681">20*LOG(((1+$AD$8)/$AD$8)/((AH605+AH608)^2+(AI605+AI608)^2)^0.5)</f>
        <v>-14.315201121329778</v>
      </c>
      <c r="AO605" s="110">
        <f t="shared" ref="AO605" si="2682">((AH605^2+AI605^2)^0.5)/((AH608^2+AI608^2)^0.5)</f>
        <v>0.97184994456304563</v>
      </c>
      <c r="AP605" s="18"/>
      <c r="AQ605" s="68"/>
      <c r="AR605" s="68"/>
      <c r="AS605" s="68"/>
      <c r="AT605" s="68"/>
    </row>
    <row r="606" spans="2:46" ht="18.600000000000001" customHeight="1" thickBot="1">
      <c r="D606" s="69"/>
      <c r="G606" s="70"/>
      <c r="I606" s="69"/>
      <c r="L606" s="70"/>
      <c r="N606" s="69"/>
      <c r="Q606" s="70"/>
      <c r="S606" s="69"/>
      <c r="V606" s="70"/>
      <c r="X606" s="69"/>
      <c r="AA606" s="70"/>
      <c r="AC606" s="64"/>
      <c r="AD606" s="23"/>
      <c r="AE606" s="23"/>
      <c r="AF606" s="71"/>
      <c r="AH606" s="69"/>
      <c r="AK606" s="70"/>
      <c r="AO606" s="111"/>
      <c r="AP606" s="18"/>
      <c r="AQ606" s="68"/>
      <c r="AR606" s="68"/>
      <c r="AS606" s="68"/>
      <c r="AT606" s="68"/>
    </row>
    <row r="607" spans="2:46" ht="18.600000000000001" customHeight="1" thickBot="1">
      <c r="D607" s="265" t="s">
        <v>11</v>
      </c>
      <c r="E607" s="266"/>
      <c r="F607" s="267" t="s">
        <v>84</v>
      </c>
      <c r="G607" s="268"/>
      <c r="H607" s="263"/>
      <c r="I607" s="265" t="s">
        <v>85</v>
      </c>
      <c r="J607" s="266"/>
      <c r="K607" s="267" t="s">
        <v>86</v>
      </c>
      <c r="L607" s="268"/>
      <c r="N607" s="269" t="s">
        <v>12</v>
      </c>
      <c r="O607" s="270"/>
      <c r="P607" s="271" t="s">
        <v>13</v>
      </c>
      <c r="Q607" s="272"/>
      <c r="S607" s="265" t="s">
        <v>87</v>
      </c>
      <c r="T607" s="266"/>
      <c r="U607" s="267" t="s">
        <v>88</v>
      </c>
      <c r="V607" s="268"/>
      <c r="W607" s="10"/>
      <c r="X607" s="269" t="s">
        <v>89</v>
      </c>
      <c r="Y607" s="270"/>
      <c r="Z607" s="271" t="s">
        <v>90</v>
      </c>
      <c r="AA607" s="272"/>
      <c r="AB607" s="10"/>
      <c r="AC607" s="265" t="s">
        <v>14</v>
      </c>
      <c r="AD607" s="266"/>
      <c r="AE607" s="267" t="s">
        <v>15</v>
      </c>
      <c r="AF607" s="268"/>
      <c r="AG607" s="10"/>
      <c r="AH607" s="269" t="s">
        <v>91</v>
      </c>
      <c r="AI607" s="270"/>
      <c r="AJ607" s="271" t="s">
        <v>92</v>
      </c>
      <c r="AK607" s="272"/>
      <c r="AM607" s="76" t="s">
        <v>16</v>
      </c>
      <c r="AO607" s="112" t="s">
        <v>38</v>
      </c>
      <c r="AP607" s="18"/>
      <c r="AQ607" s="68"/>
      <c r="AR607" s="68"/>
      <c r="AS607" s="68"/>
      <c r="AT607" s="68"/>
    </row>
    <row r="608" spans="2:46" ht="18.600000000000001" customHeight="1" thickTop="1" thickBot="1">
      <c r="D608" s="59">
        <v>0</v>
      </c>
      <c r="E608" s="63">
        <v>0</v>
      </c>
      <c r="F608" s="61">
        <v>1</v>
      </c>
      <c r="G608" s="62">
        <v>0</v>
      </c>
      <c r="I608" s="59">
        <v>0</v>
      </c>
      <c r="J608" s="63">
        <f t="shared" ref="J608" si="2683">IF(0=(1-$J$8*$K$8*$B605^2),10^14,$B605*$K$8/(1-$J$8*$K$8*$B605^2))</f>
        <v>5.2483557515372921</v>
      </c>
      <c r="K608" s="61">
        <v>1</v>
      </c>
      <c r="L608" s="62">
        <v>0</v>
      </c>
      <c r="N608" s="59">
        <f t="shared" ref="N608" si="2684">D608*I605+F608*I608-E608*J605-G608*J608</f>
        <v>0</v>
      </c>
      <c r="O608" s="63">
        <f t="shared" ref="O608" si="2685">(D608*J605+E608*I605+F608*J608+G608*I608)</f>
        <v>5.2483557515372921</v>
      </c>
      <c r="P608" s="61">
        <f t="shared" ref="P608" si="2686">D608*K605+F608*K608-E608*L605-G608*L608</f>
        <v>1</v>
      </c>
      <c r="Q608" s="62">
        <f t="shared" ref="Q608" si="2687">(D608*L605+E608*K605+F608*L608+G608*K608)</f>
        <v>0</v>
      </c>
      <c r="S608" s="59">
        <v>0</v>
      </c>
      <c r="T608" s="63">
        <v>0</v>
      </c>
      <c r="U608" s="61">
        <v>1</v>
      </c>
      <c r="V608" s="62">
        <v>0</v>
      </c>
      <c r="X608" s="59">
        <f t="shared" ref="X608" si="2688">N608*S605+P608*S608-O608*T605-Q608*T608</f>
        <v>0</v>
      </c>
      <c r="Y608" s="63">
        <f t="shared" ref="Y608" si="2689">(N608*T605+O608*S605+P608*T608+Q608*S608)</f>
        <v>5.2483557515372921</v>
      </c>
      <c r="Z608" s="61">
        <f t="shared" ref="Z608" si="2690">N608*U605+P608*U608-O608*V605-Q608*V608</f>
        <v>-5.1949691386364139</v>
      </c>
      <c r="AA608" s="62">
        <f t="shared" ref="AA608" si="2691">(N608*V605+O608*U605+P608*V608+Q608*U608)</f>
        <v>0</v>
      </c>
      <c r="AB608" s="10"/>
      <c r="AC608" s="46">
        <f t="shared" ref="AC608" si="2692">1/$AD$8</f>
        <v>1</v>
      </c>
      <c r="AD608" s="77">
        <v>0</v>
      </c>
      <c r="AE608" s="78">
        <v>1</v>
      </c>
      <c r="AF608" s="79">
        <v>0</v>
      </c>
      <c r="AH608" s="59">
        <f t="shared" ref="AH608" si="2693">X608*AC605+Z608*AC608-Y608*AD605-AA608*AD608</f>
        <v>-5.1949691386364139</v>
      </c>
      <c r="AI608" s="63">
        <f t="shared" ref="AI608" si="2694">(X608*AD605+Y608*AC605+Z608*AD608+AA608*AC608)</f>
        <v>5.2483557515372921</v>
      </c>
      <c r="AJ608" s="61">
        <f t="shared" ref="AJ608" si="2695">X608*AE605+Z608*AE608-Y608*AF605-AA608*AF608</f>
        <v>-5.1949691386364139</v>
      </c>
      <c r="AK608" s="62">
        <f t="shared" ref="AK608" si="2696">(X608*AF605+Y608*AE605+Z608*AF608+AA608*AE608)</f>
        <v>0</v>
      </c>
      <c r="AM608" s="80">
        <f t="shared" ref="AM608" si="2697">(180/PI())*ATAN(-1*(AI605+AI608)/(AH605+AH608))</f>
        <v>1.6360847674344503</v>
      </c>
      <c r="AO608" s="113">
        <f t="shared" ref="AO608" si="2698">20*LOG(((1-(10^(AM605/20)^2)*(1-((1-AO605)/(1+AO605))^2))^0.5))</f>
        <v>-0.16381000961872288</v>
      </c>
      <c r="AP608" s="18"/>
      <c r="AQ608" s="68"/>
      <c r="AR608" s="68"/>
      <c r="AS608" s="68"/>
      <c r="AT608" s="68"/>
    </row>
    <row r="609" spans="2:46" ht="18.600000000000001" customHeight="1"/>
    <row r="610" spans="2:46" ht="18.600000000000001" customHeight="1" thickBot="1">
      <c r="D610" s="10" t="s">
        <v>63</v>
      </c>
      <c r="E610" s="10"/>
      <c r="F610" s="10"/>
      <c r="G610" s="10"/>
      <c r="H610" s="10"/>
      <c r="I610" s="10" t="s">
        <v>64</v>
      </c>
      <c r="J610" s="10"/>
      <c r="K610" s="10"/>
      <c r="L610" s="10"/>
      <c r="M610" s="55"/>
      <c r="N610" s="55"/>
      <c r="O610" s="54" t="s">
        <v>65</v>
      </c>
      <c r="P610" s="55"/>
      <c r="Q610" s="55"/>
      <c r="R610" s="55"/>
      <c r="S610" s="10"/>
      <c r="T610" s="10" t="s">
        <v>66</v>
      </c>
      <c r="U610" s="55"/>
      <c r="V610" s="55"/>
      <c r="W610" s="55"/>
      <c r="X610" s="55"/>
      <c r="Y610" s="54" t="s">
        <v>67</v>
      </c>
      <c r="Z610" s="55"/>
      <c r="AA610" s="55"/>
      <c r="AB610" s="55"/>
      <c r="AC610" s="54" t="s">
        <v>68</v>
      </c>
      <c r="AD610" s="10"/>
      <c r="AE610" s="10"/>
      <c r="AF610" s="10"/>
      <c r="AG610" s="10"/>
      <c r="AH610" s="55"/>
      <c r="AI610" s="54" t="s">
        <v>69</v>
      </c>
      <c r="AJ610" s="55"/>
      <c r="AK610" s="55"/>
    </row>
    <row r="611" spans="2:46" ht="18.600000000000001" customHeight="1" thickBot="1">
      <c r="B611" s="52"/>
      <c r="D611" s="273" t="s">
        <v>70</v>
      </c>
      <c r="E611" s="274"/>
      <c r="F611" s="275" t="s">
        <v>71</v>
      </c>
      <c r="G611" s="276"/>
      <c r="H611" s="263"/>
      <c r="I611" s="273" t="s">
        <v>72</v>
      </c>
      <c r="J611" s="274"/>
      <c r="K611" s="275" t="s">
        <v>73</v>
      </c>
      <c r="L611" s="276"/>
      <c r="M611" s="55"/>
      <c r="N611" s="269" t="s">
        <v>74</v>
      </c>
      <c r="O611" s="270"/>
      <c r="P611" s="271" t="s">
        <v>75</v>
      </c>
      <c r="Q611" s="272"/>
      <c r="R611" s="55"/>
      <c r="S611" s="273" t="s">
        <v>76</v>
      </c>
      <c r="T611" s="274"/>
      <c r="U611" s="275" t="s">
        <v>77</v>
      </c>
      <c r="V611" s="276"/>
      <c r="W611" s="10"/>
      <c r="X611" s="269" t="s">
        <v>78</v>
      </c>
      <c r="Y611" s="270"/>
      <c r="Z611" s="271" t="s">
        <v>79</v>
      </c>
      <c r="AA611" s="272"/>
      <c r="AB611" s="10"/>
      <c r="AC611" s="273" t="s">
        <v>80</v>
      </c>
      <c r="AD611" s="274"/>
      <c r="AE611" s="275" t="s">
        <v>81</v>
      </c>
      <c r="AF611" s="276"/>
      <c r="AG611" s="10"/>
      <c r="AH611" s="269" t="s">
        <v>82</v>
      </c>
      <c r="AI611" s="270"/>
      <c r="AJ611" s="271" t="s">
        <v>83</v>
      </c>
      <c r="AK611" s="272"/>
      <c r="AM611" s="57" t="s">
        <v>10</v>
      </c>
      <c r="AO611" s="109" t="s">
        <v>37</v>
      </c>
      <c r="AP611" s="18"/>
      <c r="AQ611" s="68"/>
      <c r="AR611" s="68"/>
      <c r="AS611" s="68"/>
      <c r="AT611" s="68"/>
    </row>
    <row r="612" spans="2:46" ht="18.600000000000001" customHeight="1" thickTop="1" thickBot="1">
      <c r="B612" s="81">
        <v>1.76</v>
      </c>
      <c r="D612" s="59">
        <v>1</v>
      </c>
      <c r="E612" s="60">
        <v>0</v>
      </c>
      <c r="F612" s="61">
        <v>0</v>
      </c>
      <c r="G612" s="62">
        <f t="shared" ref="G612" si="2699">$E$8*$B612</f>
        <v>1.1939312</v>
      </c>
      <c r="I612" s="59">
        <v>1</v>
      </c>
      <c r="J612" s="63">
        <v>0</v>
      </c>
      <c r="K612" s="61">
        <v>0</v>
      </c>
      <c r="L612" s="62">
        <v>0</v>
      </c>
      <c r="N612" s="59">
        <f t="shared" ref="N612" si="2700">D612*I612+F612*I615-E612*J612-G612*J615</f>
        <v>-5.765438729288646</v>
      </c>
      <c r="O612" s="63">
        <f t="shared" ref="O612" si="2701">(D612*J612+E612*I612+F612*J615+G612*I615)</f>
        <v>0</v>
      </c>
      <c r="P612" s="61">
        <f t="shared" ref="P612" si="2702">D612*K612+F612*K615-E612*L612-G612*L615</f>
        <v>0</v>
      </c>
      <c r="Q612" s="62">
        <f t="shared" ref="Q612" si="2703">(D612*L612+E612*K612+F612*L615+G612*K615)</f>
        <v>1.1939312</v>
      </c>
      <c r="S612" s="59">
        <v>1</v>
      </c>
      <c r="T612" s="60">
        <v>0</v>
      </c>
      <c r="U612" s="61">
        <v>0</v>
      </c>
      <c r="V612" s="62">
        <f t="shared" ref="V612" si="2704">$T$8*$B612</f>
        <v>1.1939312</v>
      </c>
      <c r="X612" s="59">
        <f t="shared" ref="X612" si="2705">N612*S612+P612*S615-O612*T612-Q612*T615</f>
        <v>-5.765438729288646</v>
      </c>
      <c r="Y612" s="63">
        <f t="shared" ref="Y612" si="2706">(N612*T612+O612*S612+P612*T615+Q612*S615)</f>
        <v>0</v>
      </c>
      <c r="Z612" s="61">
        <f t="shared" ref="Z612" si="2707">N612*U612+P612*U615-O612*V612-Q612*V615</f>
        <v>0</v>
      </c>
      <c r="AA612" s="62">
        <f t="shared" ref="AA612" si="2708">(N612*V612+O612*U612+P612*V615+Q612*U615)</f>
        <v>-5.6896059805860686</v>
      </c>
      <c r="AB612" s="10"/>
      <c r="AC612" s="64">
        <v>1</v>
      </c>
      <c r="AD612" s="65">
        <v>0</v>
      </c>
      <c r="AE612" s="23">
        <v>0</v>
      </c>
      <c r="AF612" s="66">
        <v>0</v>
      </c>
      <c r="AH612" s="59">
        <f t="shared" ref="AH612" si="2709">X612*AC612+Z612*AC615-Y612*AD612-AA612*AD615</f>
        <v>-5.765438729288646</v>
      </c>
      <c r="AI612" s="63">
        <f t="shared" ref="AI612" si="2710">(X612*AD612+Y612*AC612+Z612*AD615+AA612*AC615)</f>
        <v>-5.6896059805860686</v>
      </c>
      <c r="AJ612" s="61">
        <f t="shared" ref="AJ612" si="2711">X612*AE612+Z612*AE615-Y612*AF612-AA612*AF615</f>
        <v>0</v>
      </c>
      <c r="AK612" s="62">
        <f t="shared" ref="AK612" si="2712">(X612*AF612+Y612*AE612+Z612*AF615+AA612*AE615)</f>
        <v>-5.6896059805860686</v>
      </c>
      <c r="AM612" s="67">
        <f t="shared" ref="AM612" si="2713">20*LOG(((1+$AD$8)/$AD$8)/((AH612+AH615)^2+(AI612+AI615)^2)^0.5)</f>
        <v>-15.216664626512681</v>
      </c>
      <c r="AO612" s="110">
        <f t="shared" ref="AO612" si="2714">((AH612^2+AI612^2)^0.5)/((AH615^2+AI615^2)^0.5)</f>
        <v>1.002003601500338</v>
      </c>
      <c r="AP612" s="18"/>
      <c r="AQ612" s="68"/>
      <c r="AR612" s="68"/>
      <c r="AS612" s="68"/>
      <c r="AT612" s="68"/>
    </row>
    <row r="613" spans="2:46" ht="18.600000000000001" customHeight="1" thickBot="1">
      <c r="D613" s="69"/>
      <c r="G613" s="70"/>
      <c r="I613" s="69"/>
      <c r="L613" s="70"/>
      <c r="N613" s="69"/>
      <c r="Q613" s="70"/>
      <c r="S613" s="69"/>
      <c r="V613" s="70"/>
      <c r="X613" s="69"/>
      <c r="AA613" s="70"/>
      <c r="AC613" s="64"/>
      <c r="AD613" s="23"/>
      <c r="AE613" s="23"/>
      <c r="AF613" s="71"/>
      <c r="AH613" s="69"/>
      <c r="AK613" s="70"/>
      <c r="AO613" s="111"/>
      <c r="AP613" s="18"/>
      <c r="AQ613" s="68"/>
      <c r="AR613" s="68"/>
      <c r="AS613" s="68"/>
      <c r="AT613" s="68"/>
    </row>
    <row r="614" spans="2:46" ht="18.600000000000001" customHeight="1" thickBot="1">
      <c r="D614" s="265" t="s">
        <v>11</v>
      </c>
      <c r="E614" s="266"/>
      <c r="F614" s="267" t="s">
        <v>84</v>
      </c>
      <c r="G614" s="268"/>
      <c r="H614" s="263"/>
      <c r="I614" s="265" t="s">
        <v>85</v>
      </c>
      <c r="J614" s="266"/>
      <c r="K614" s="267" t="s">
        <v>86</v>
      </c>
      <c r="L614" s="268"/>
      <c r="N614" s="269" t="s">
        <v>12</v>
      </c>
      <c r="O614" s="270"/>
      <c r="P614" s="271" t="s">
        <v>13</v>
      </c>
      <c r="Q614" s="272"/>
      <c r="S614" s="265" t="s">
        <v>87</v>
      </c>
      <c r="T614" s="266"/>
      <c r="U614" s="267" t="s">
        <v>88</v>
      </c>
      <c r="V614" s="268"/>
      <c r="W614" s="10"/>
      <c r="X614" s="269" t="s">
        <v>89</v>
      </c>
      <c r="Y614" s="270"/>
      <c r="Z614" s="271" t="s">
        <v>90</v>
      </c>
      <c r="AA614" s="272"/>
      <c r="AB614" s="10"/>
      <c r="AC614" s="265" t="s">
        <v>14</v>
      </c>
      <c r="AD614" s="266"/>
      <c r="AE614" s="267" t="s">
        <v>15</v>
      </c>
      <c r="AF614" s="268"/>
      <c r="AG614" s="10"/>
      <c r="AH614" s="269" t="s">
        <v>91</v>
      </c>
      <c r="AI614" s="270"/>
      <c r="AJ614" s="271" t="s">
        <v>92</v>
      </c>
      <c r="AK614" s="272"/>
      <c r="AM614" s="76" t="s">
        <v>16</v>
      </c>
      <c r="AO614" s="112" t="s">
        <v>38</v>
      </c>
      <c r="AP614" s="18"/>
      <c r="AQ614" s="68"/>
      <c r="AR614" s="68"/>
      <c r="AS614" s="68"/>
      <c r="AT614" s="68"/>
    </row>
    <row r="615" spans="2:46" ht="18.600000000000001" customHeight="1" thickTop="1" thickBot="1">
      <c r="D615" s="59">
        <v>0</v>
      </c>
      <c r="E615" s="63">
        <v>0</v>
      </c>
      <c r="F615" s="61">
        <v>1</v>
      </c>
      <c r="G615" s="62">
        <v>0</v>
      </c>
      <c r="I615" s="59">
        <v>0</v>
      </c>
      <c r="J615" s="63">
        <f t="shared" ref="J615" si="2715">IF(0=(1-$J$8*$K$8*$B612^2),10^14,$B612*$K$8/(1-$J$8*$K$8*$B612^2))</f>
        <v>5.6665231039180872</v>
      </c>
      <c r="K615" s="61">
        <v>1</v>
      </c>
      <c r="L615" s="62">
        <v>0</v>
      </c>
      <c r="N615" s="59">
        <f t="shared" ref="N615" si="2716">D615*I612+F615*I615-E615*J612-G615*J615</f>
        <v>0</v>
      </c>
      <c r="O615" s="63">
        <f t="shared" ref="O615" si="2717">(D615*J612+E615*I612+F615*J615+G615*I615)</f>
        <v>5.6665231039180872</v>
      </c>
      <c r="P615" s="61">
        <f t="shared" ref="P615" si="2718">D615*K612+F615*K615-E615*L612-G615*L615</f>
        <v>1</v>
      </c>
      <c r="Q615" s="62">
        <f t="shared" ref="Q615" si="2719">(D615*L612+E615*K612+F615*L615+G615*K615)</f>
        <v>0</v>
      </c>
      <c r="S615" s="59">
        <v>0</v>
      </c>
      <c r="T615" s="63">
        <v>0</v>
      </c>
      <c r="U615" s="61">
        <v>1</v>
      </c>
      <c r="V615" s="62">
        <v>0</v>
      </c>
      <c r="X615" s="59">
        <f t="shared" ref="X615" si="2720">N615*S612+P615*S615-O615*T612-Q615*T615</f>
        <v>0</v>
      </c>
      <c r="Y615" s="63">
        <f t="shared" ref="Y615" si="2721">(N615*T612+O615*S612+P615*T615+Q615*S615)</f>
        <v>5.6665231039180872</v>
      </c>
      <c r="Z615" s="61">
        <f t="shared" ref="Z615" si="2722">N615*U612+P615*U615-O615*V612-Q615*V615</f>
        <v>-5.765438729288646</v>
      </c>
      <c r="AA615" s="62">
        <f t="shared" ref="AA615" si="2723">(N615*V612+O615*U612+P615*V615+Q615*U615)</f>
        <v>0</v>
      </c>
      <c r="AB615" s="10"/>
      <c r="AC615" s="46">
        <f t="shared" ref="AC615" si="2724">1/$AD$8</f>
        <v>1</v>
      </c>
      <c r="AD615" s="77">
        <v>0</v>
      </c>
      <c r="AE615" s="78">
        <v>1</v>
      </c>
      <c r="AF615" s="79">
        <v>0</v>
      </c>
      <c r="AH615" s="59">
        <f t="shared" ref="AH615" si="2725">X615*AC612+Z615*AC615-Y615*AD612-AA615*AD615</f>
        <v>-5.765438729288646</v>
      </c>
      <c r="AI615" s="63">
        <f t="shared" ref="AI615" si="2726">(X615*AD612+Y615*AC612+Z615*AD615+AA615*AC615)</f>
        <v>5.6665231039180872</v>
      </c>
      <c r="AJ615" s="61">
        <f t="shared" ref="AJ615" si="2727">X615*AE612+Z615*AE615-Y615*AF612-AA615*AF615</f>
        <v>-5.765438729288646</v>
      </c>
      <c r="AK615" s="62">
        <f t="shared" ref="AK615" si="2728">(X615*AF612+Y615*AE612+Z615*AF615+AA615*AE615)</f>
        <v>0</v>
      </c>
      <c r="AM615" s="80">
        <f t="shared" ref="AM615" si="2729">(180/PI())*ATAN(-1*(AI612+AI615)/(AH612+AH615))</f>
        <v>-0.11469635768987493</v>
      </c>
      <c r="AO615" s="113">
        <f t="shared" ref="AO615" si="2730">20*LOG(((1-(10^(AM612/20)^2)*(1-((1-AO612)/(1+AO612))^2))^0.5))</f>
        <v>-0.13265799519765986</v>
      </c>
      <c r="AP615" s="18"/>
      <c r="AQ615" s="68"/>
      <c r="AR615" s="68"/>
      <c r="AS615" s="68"/>
      <c r="AT615" s="68"/>
    </row>
    <row r="616" spans="2:46" ht="18.600000000000001" customHeight="1"/>
    <row r="617" spans="2:46" ht="18.600000000000001" customHeight="1" thickBot="1">
      <c r="D617" s="10" t="s">
        <v>63</v>
      </c>
      <c r="E617" s="10"/>
      <c r="F617" s="10"/>
      <c r="G617" s="10"/>
      <c r="H617" s="10"/>
      <c r="I617" s="10" t="s">
        <v>64</v>
      </c>
      <c r="J617" s="10"/>
      <c r="K617" s="10"/>
      <c r="L617" s="10"/>
      <c r="M617" s="55"/>
      <c r="N617" s="55"/>
      <c r="O617" s="54" t="s">
        <v>65</v>
      </c>
      <c r="P617" s="55"/>
      <c r="Q617" s="55"/>
      <c r="R617" s="55"/>
      <c r="S617" s="10"/>
      <c r="T617" s="10" t="s">
        <v>66</v>
      </c>
      <c r="U617" s="55"/>
      <c r="V617" s="55"/>
      <c r="W617" s="55"/>
      <c r="X617" s="55"/>
      <c r="Y617" s="54" t="s">
        <v>67</v>
      </c>
      <c r="Z617" s="55"/>
      <c r="AA617" s="55"/>
      <c r="AB617" s="55"/>
      <c r="AC617" s="54" t="s">
        <v>68</v>
      </c>
      <c r="AD617" s="10"/>
      <c r="AE617" s="10"/>
      <c r="AF617" s="10"/>
      <c r="AG617" s="10"/>
      <c r="AH617" s="55"/>
      <c r="AI617" s="54" t="s">
        <v>69</v>
      </c>
      <c r="AJ617" s="55"/>
      <c r="AK617" s="55"/>
    </row>
    <row r="618" spans="2:46" ht="18.600000000000001" customHeight="1" thickBot="1">
      <c r="B618" s="52"/>
      <c r="D618" s="273" t="s">
        <v>70</v>
      </c>
      <c r="E618" s="274"/>
      <c r="F618" s="275" t="s">
        <v>71</v>
      </c>
      <c r="G618" s="276"/>
      <c r="H618" s="263"/>
      <c r="I618" s="273" t="s">
        <v>72</v>
      </c>
      <c r="J618" s="274"/>
      <c r="K618" s="275" t="s">
        <v>73</v>
      </c>
      <c r="L618" s="276"/>
      <c r="M618" s="55"/>
      <c r="N618" s="269" t="s">
        <v>74</v>
      </c>
      <c r="O618" s="270"/>
      <c r="P618" s="271" t="s">
        <v>75</v>
      </c>
      <c r="Q618" s="272"/>
      <c r="R618" s="55"/>
      <c r="S618" s="273" t="s">
        <v>76</v>
      </c>
      <c r="T618" s="274"/>
      <c r="U618" s="275" t="s">
        <v>77</v>
      </c>
      <c r="V618" s="276"/>
      <c r="W618" s="10"/>
      <c r="X618" s="269" t="s">
        <v>78</v>
      </c>
      <c r="Y618" s="270"/>
      <c r="Z618" s="271" t="s">
        <v>79</v>
      </c>
      <c r="AA618" s="272"/>
      <c r="AB618" s="10"/>
      <c r="AC618" s="273" t="s">
        <v>80</v>
      </c>
      <c r="AD618" s="274"/>
      <c r="AE618" s="275" t="s">
        <v>81</v>
      </c>
      <c r="AF618" s="276"/>
      <c r="AG618" s="10"/>
      <c r="AH618" s="269" t="s">
        <v>82</v>
      </c>
      <c r="AI618" s="270"/>
      <c r="AJ618" s="271" t="s">
        <v>83</v>
      </c>
      <c r="AK618" s="272"/>
      <c r="AM618" s="57" t="s">
        <v>10</v>
      </c>
      <c r="AO618" s="109" t="s">
        <v>37</v>
      </c>
      <c r="AP618" s="18"/>
      <c r="AQ618" s="68"/>
      <c r="AR618" s="68"/>
      <c r="AS618" s="68"/>
      <c r="AT618" s="68"/>
    </row>
    <row r="619" spans="2:46" ht="18.600000000000001" customHeight="1" thickTop="1" thickBot="1">
      <c r="B619" s="81">
        <v>1.78</v>
      </c>
      <c r="D619" s="59">
        <v>1</v>
      </c>
      <c r="E619" s="60">
        <v>0</v>
      </c>
      <c r="F619" s="61">
        <v>0</v>
      </c>
      <c r="G619" s="62">
        <f t="shared" ref="G619" si="2731">$E$8*$B619</f>
        <v>1.2074986000000001</v>
      </c>
      <c r="I619" s="59">
        <v>1</v>
      </c>
      <c r="J619" s="63">
        <v>0</v>
      </c>
      <c r="K619" s="61">
        <v>0</v>
      </c>
      <c r="L619" s="62">
        <v>0</v>
      </c>
      <c r="N619" s="59">
        <f t="shared" ref="N619" si="2732">D619*I619+F619*I622-E619*J619-G619*J622</f>
        <v>-6.4263822688518166</v>
      </c>
      <c r="O619" s="63">
        <f t="shared" ref="O619" si="2733">(D619*J619+E619*I619+F619*J622+G619*I622)</f>
        <v>0</v>
      </c>
      <c r="P619" s="61">
        <f t="shared" ref="P619" si="2734">D619*K619+F619*K622-E619*L619-G619*L622</f>
        <v>0</v>
      </c>
      <c r="Q619" s="62">
        <f t="shared" ref="Q619" si="2735">(D619*L619+E619*K619+F619*L622+G619*K622)</f>
        <v>1.2074986000000001</v>
      </c>
      <c r="S619" s="59">
        <v>1</v>
      </c>
      <c r="T619" s="60">
        <v>0</v>
      </c>
      <c r="U619" s="61">
        <v>0</v>
      </c>
      <c r="V619" s="62">
        <f t="shared" ref="V619" si="2736">$T$8*$B619</f>
        <v>1.2074986000000001</v>
      </c>
      <c r="X619" s="59">
        <f t="shared" ref="X619" si="2737">N619*S619+P619*S622-O619*T619-Q619*T622</f>
        <v>-6.4263822688518166</v>
      </c>
      <c r="Y619" s="63">
        <f t="shared" ref="Y619" si="2738">(N619*T619+O619*S619+P619*T622+Q619*S622)</f>
        <v>0</v>
      </c>
      <c r="Z619" s="61">
        <f t="shared" ref="Z619" si="2739">N619*U619+P619*U622-O619*V619-Q619*V622</f>
        <v>0</v>
      </c>
      <c r="AA619" s="62">
        <f t="shared" ref="AA619" si="2740">(N619*V619+O619*U619+P619*V622+Q619*U622)</f>
        <v>-6.5523489927033927</v>
      </c>
      <c r="AB619" s="10"/>
      <c r="AC619" s="64">
        <v>1</v>
      </c>
      <c r="AD619" s="65">
        <v>0</v>
      </c>
      <c r="AE619" s="23">
        <v>0</v>
      </c>
      <c r="AF619" s="66">
        <v>0</v>
      </c>
      <c r="AH619" s="59">
        <f t="shared" ref="AH619" si="2741">X619*AC619+Z619*AC622-Y619*AD619-AA619*AD622</f>
        <v>-6.4263822688518166</v>
      </c>
      <c r="AI619" s="63">
        <f t="shared" ref="AI619" si="2742">(X619*AD619+Y619*AC619+Z619*AD622+AA619*AC622)</f>
        <v>-6.5523489927033927</v>
      </c>
      <c r="AJ619" s="61">
        <f t="shared" ref="AJ619" si="2743">X619*AE619+Z619*AE622-Y619*AF619-AA619*AF622</f>
        <v>0</v>
      </c>
      <c r="AK619" s="62">
        <f t="shared" ref="AK619" si="2744">(X619*AF619+Y619*AE619+Z619*AF622+AA619*AE622)</f>
        <v>-6.5523489927033927</v>
      </c>
      <c r="AM619" s="67">
        <f t="shared" ref="AM619" si="2745">20*LOG(((1+$AD$8)/$AD$8)/((AH619+AH622)^2+(AI619+AI622)^2)^0.5)</f>
        <v>-16.163580332525804</v>
      </c>
      <c r="AO619" s="110">
        <f t="shared" ref="AO619" si="2746">((AH619^2+AI619^2)^0.5)/((AH622^2+AI622^2)^0.5)</f>
        <v>1.0317742474798863</v>
      </c>
      <c r="AP619" s="18"/>
      <c r="AQ619" s="68"/>
      <c r="AR619" s="68"/>
      <c r="AS619" s="68"/>
      <c r="AT619" s="68"/>
    </row>
    <row r="620" spans="2:46" ht="18.600000000000001" customHeight="1" thickBot="1">
      <c r="D620" s="69"/>
      <c r="G620" s="70"/>
      <c r="I620" s="69"/>
      <c r="L620" s="70"/>
      <c r="N620" s="69"/>
      <c r="Q620" s="70"/>
      <c r="S620" s="69"/>
      <c r="V620" s="70"/>
      <c r="X620" s="69"/>
      <c r="AA620" s="70"/>
      <c r="AC620" s="64"/>
      <c r="AD620" s="23"/>
      <c r="AE620" s="23"/>
      <c r="AF620" s="71"/>
      <c r="AH620" s="69"/>
      <c r="AK620" s="70"/>
      <c r="AO620" s="111"/>
      <c r="AP620" s="18"/>
      <c r="AQ620" s="68"/>
      <c r="AR620" s="68"/>
      <c r="AS620" s="68"/>
      <c r="AT620" s="68"/>
    </row>
    <row r="621" spans="2:46" ht="18.600000000000001" customHeight="1" thickBot="1">
      <c r="D621" s="265" t="s">
        <v>11</v>
      </c>
      <c r="E621" s="266"/>
      <c r="F621" s="267" t="s">
        <v>84</v>
      </c>
      <c r="G621" s="268"/>
      <c r="H621" s="263"/>
      <c r="I621" s="265" t="s">
        <v>85</v>
      </c>
      <c r="J621" s="266"/>
      <c r="K621" s="267" t="s">
        <v>86</v>
      </c>
      <c r="L621" s="268"/>
      <c r="N621" s="269" t="s">
        <v>12</v>
      </c>
      <c r="O621" s="270"/>
      <c r="P621" s="271" t="s">
        <v>13</v>
      </c>
      <c r="Q621" s="272"/>
      <c r="S621" s="265" t="s">
        <v>87</v>
      </c>
      <c r="T621" s="266"/>
      <c r="U621" s="267" t="s">
        <v>88</v>
      </c>
      <c r="V621" s="268"/>
      <c r="W621" s="10"/>
      <c r="X621" s="269" t="s">
        <v>89</v>
      </c>
      <c r="Y621" s="270"/>
      <c r="Z621" s="271" t="s">
        <v>90</v>
      </c>
      <c r="AA621" s="272"/>
      <c r="AB621" s="10"/>
      <c r="AC621" s="265" t="s">
        <v>14</v>
      </c>
      <c r="AD621" s="266"/>
      <c r="AE621" s="267" t="s">
        <v>15</v>
      </c>
      <c r="AF621" s="268"/>
      <c r="AG621" s="10"/>
      <c r="AH621" s="269" t="s">
        <v>91</v>
      </c>
      <c r="AI621" s="270"/>
      <c r="AJ621" s="271" t="s">
        <v>92</v>
      </c>
      <c r="AK621" s="272"/>
      <c r="AM621" s="76" t="s">
        <v>16</v>
      </c>
      <c r="AO621" s="112" t="s">
        <v>38</v>
      </c>
      <c r="AP621" s="18"/>
      <c r="AQ621" s="68"/>
      <c r="AR621" s="68"/>
      <c r="AS621" s="68"/>
      <c r="AT621" s="68"/>
    </row>
    <row r="622" spans="2:46" ht="18.600000000000001" customHeight="1" thickTop="1" thickBot="1">
      <c r="D622" s="59">
        <v>0</v>
      </c>
      <c r="E622" s="63">
        <v>0</v>
      </c>
      <c r="F622" s="61">
        <v>1</v>
      </c>
      <c r="G622" s="62">
        <v>0</v>
      </c>
      <c r="I622" s="59">
        <v>0</v>
      </c>
      <c r="J622" s="63">
        <f t="shared" ref="J622" si="2747">IF(0=(1-$J$8*$K$8*$B619^2),10^14,$B619*$K$8/(1-$J$8*$K$8*$B619^2))</f>
        <v>6.1502201897806064</v>
      </c>
      <c r="K622" s="61">
        <v>1</v>
      </c>
      <c r="L622" s="62">
        <v>0</v>
      </c>
      <c r="N622" s="59">
        <f t="shared" ref="N622" si="2748">D622*I619+F622*I622-E622*J619-G622*J622</f>
        <v>0</v>
      </c>
      <c r="O622" s="63">
        <f t="shared" ref="O622" si="2749">(D622*J619+E622*I619+F622*J622+G622*I622)</f>
        <v>6.1502201897806064</v>
      </c>
      <c r="P622" s="61">
        <f t="shared" ref="P622" si="2750">D622*K619+F622*K622-E622*L619-G622*L622</f>
        <v>1</v>
      </c>
      <c r="Q622" s="62">
        <f t="shared" ref="Q622" si="2751">(D622*L619+E622*K619+F622*L622+G622*K622)</f>
        <v>0</v>
      </c>
      <c r="S622" s="59">
        <v>0</v>
      </c>
      <c r="T622" s="63">
        <v>0</v>
      </c>
      <c r="U622" s="61">
        <v>1</v>
      </c>
      <c r="V622" s="62">
        <v>0</v>
      </c>
      <c r="X622" s="59">
        <f t="shared" ref="X622" si="2752">N622*S619+P622*S622-O622*T619-Q622*T622</f>
        <v>0</v>
      </c>
      <c r="Y622" s="63">
        <f t="shared" ref="Y622" si="2753">(N622*T619+O622*S619+P622*T622+Q622*S622)</f>
        <v>6.1502201897806064</v>
      </c>
      <c r="Z622" s="61">
        <f t="shared" ref="Z622" si="2754">N622*U619+P622*U622-O622*V619-Q622*V622</f>
        <v>-6.4263822688518166</v>
      </c>
      <c r="AA622" s="62">
        <f t="shared" ref="AA622" si="2755">(N622*V619+O622*U619+P622*V622+Q622*U622)</f>
        <v>0</v>
      </c>
      <c r="AB622" s="10"/>
      <c r="AC622" s="46">
        <f t="shared" ref="AC622" si="2756">1/$AD$8</f>
        <v>1</v>
      </c>
      <c r="AD622" s="77">
        <v>0</v>
      </c>
      <c r="AE622" s="78">
        <v>1</v>
      </c>
      <c r="AF622" s="79">
        <v>0</v>
      </c>
      <c r="AH622" s="59">
        <f t="shared" ref="AH622" si="2757">X622*AC619+Z622*AC622-Y622*AD619-AA622*AD622</f>
        <v>-6.4263822688518166</v>
      </c>
      <c r="AI622" s="63">
        <f t="shared" ref="AI622" si="2758">(X622*AD619+Y622*AC619+Z622*AD622+AA622*AC622)</f>
        <v>6.1502201897806064</v>
      </c>
      <c r="AJ622" s="61">
        <f t="shared" ref="AJ622" si="2759">X622*AE619+Z622*AE622-Y622*AF619-AA622*AF622</f>
        <v>-6.4263822688518166</v>
      </c>
      <c r="AK622" s="62">
        <f t="shared" ref="AK622" si="2760">(X622*AF619+Y622*AE619+Z622*AF622+AA622*AE622)</f>
        <v>0</v>
      </c>
      <c r="AM622" s="80">
        <f t="shared" ref="AM622" si="2761">(180/PI())*ATAN(-1*(AI619+AI622)/(AH619+AH622))</f>
        <v>-1.7920478934464674</v>
      </c>
      <c r="AO622" s="113">
        <f t="shared" ref="AO622" si="2762">20*LOG(((1-(10^(AM619/20)^2)*(1-((1-AO619)/(1+AO619))^2))^0.5))</f>
        <v>-0.10632253721652316</v>
      </c>
      <c r="AP622" s="18"/>
      <c r="AQ622" s="68"/>
      <c r="AR622" s="68"/>
      <c r="AS622" s="68"/>
      <c r="AT622" s="68"/>
    </row>
    <row r="623" spans="2:46" ht="18.600000000000001" customHeight="1"/>
    <row r="624" spans="2:46" ht="18.600000000000001" customHeight="1" thickBot="1">
      <c r="D624" s="10" t="s">
        <v>63</v>
      </c>
      <c r="E624" s="10"/>
      <c r="F624" s="10"/>
      <c r="G624" s="10"/>
      <c r="H624" s="10"/>
      <c r="I624" s="10" t="s">
        <v>64</v>
      </c>
      <c r="J624" s="10"/>
      <c r="K624" s="10"/>
      <c r="L624" s="10"/>
      <c r="M624" s="55"/>
      <c r="N624" s="55"/>
      <c r="O624" s="54" t="s">
        <v>65</v>
      </c>
      <c r="P624" s="55"/>
      <c r="Q624" s="55"/>
      <c r="R624" s="55"/>
      <c r="S624" s="10"/>
      <c r="T624" s="10" t="s">
        <v>66</v>
      </c>
      <c r="U624" s="55"/>
      <c r="V624" s="55"/>
      <c r="W624" s="55"/>
      <c r="X624" s="55"/>
      <c r="Y624" s="54" t="s">
        <v>67</v>
      </c>
      <c r="Z624" s="55"/>
      <c r="AA624" s="55"/>
      <c r="AB624" s="55"/>
      <c r="AC624" s="54" t="s">
        <v>68</v>
      </c>
      <c r="AD624" s="10"/>
      <c r="AE624" s="10"/>
      <c r="AF624" s="10"/>
      <c r="AG624" s="10"/>
      <c r="AH624" s="55"/>
      <c r="AI624" s="54" t="s">
        <v>69</v>
      </c>
      <c r="AJ624" s="55"/>
      <c r="AK624" s="55"/>
    </row>
    <row r="625" spans="2:46" ht="18.600000000000001" customHeight="1" thickBot="1">
      <c r="B625" s="52"/>
      <c r="D625" s="273" t="s">
        <v>70</v>
      </c>
      <c r="E625" s="274"/>
      <c r="F625" s="275" t="s">
        <v>71</v>
      </c>
      <c r="G625" s="276"/>
      <c r="H625" s="263"/>
      <c r="I625" s="273" t="s">
        <v>72</v>
      </c>
      <c r="J625" s="274"/>
      <c r="K625" s="275" t="s">
        <v>73</v>
      </c>
      <c r="L625" s="276"/>
      <c r="M625" s="55"/>
      <c r="N625" s="269" t="s">
        <v>74</v>
      </c>
      <c r="O625" s="270"/>
      <c r="P625" s="271" t="s">
        <v>75</v>
      </c>
      <c r="Q625" s="272"/>
      <c r="R625" s="55"/>
      <c r="S625" s="273" t="s">
        <v>76</v>
      </c>
      <c r="T625" s="274"/>
      <c r="U625" s="275" t="s">
        <v>77</v>
      </c>
      <c r="V625" s="276"/>
      <c r="W625" s="10"/>
      <c r="X625" s="269" t="s">
        <v>78</v>
      </c>
      <c r="Y625" s="270"/>
      <c r="Z625" s="271" t="s">
        <v>79</v>
      </c>
      <c r="AA625" s="272"/>
      <c r="AB625" s="10"/>
      <c r="AC625" s="273" t="s">
        <v>80</v>
      </c>
      <c r="AD625" s="274"/>
      <c r="AE625" s="275" t="s">
        <v>81</v>
      </c>
      <c r="AF625" s="276"/>
      <c r="AG625" s="10"/>
      <c r="AH625" s="269" t="s">
        <v>82</v>
      </c>
      <c r="AI625" s="270"/>
      <c r="AJ625" s="271" t="s">
        <v>83</v>
      </c>
      <c r="AK625" s="272"/>
      <c r="AM625" s="57" t="s">
        <v>10</v>
      </c>
      <c r="AO625" s="109" t="s">
        <v>37</v>
      </c>
      <c r="AP625" s="18"/>
      <c r="AQ625" s="68"/>
      <c r="AR625" s="68"/>
      <c r="AS625" s="68"/>
      <c r="AT625" s="68"/>
    </row>
    <row r="626" spans="2:46" ht="18.600000000000001" customHeight="1" thickTop="1" thickBot="1">
      <c r="B626" s="81">
        <v>1.8</v>
      </c>
      <c r="D626" s="59">
        <v>1</v>
      </c>
      <c r="E626" s="60">
        <v>0</v>
      </c>
      <c r="F626" s="61">
        <v>0</v>
      </c>
      <c r="G626" s="62">
        <f t="shared" ref="G626" si="2763">$E$8*$B626</f>
        <v>1.221066</v>
      </c>
      <c r="I626" s="59">
        <v>1</v>
      </c>
      <c r="J626" s="63">
        <v>0</v>
      </c>
      <c r="K626" s="61">
        <v>0</v>
      </c>
      <c r="L626" s="62">
        <v>0</v>
      </c>
      <c r="N626" s="59">
        <f t="shared" ref="N626" si="2764">D626*I626+F626*I629-E626*J626-G626*J629</f>
        <v>-7.201015491100959</v>
      </c>
      <c r="O626" s="63">
        <f t="shared" ref="O626" si="2765">(D626*J626+E626*I626+F626*J629+G626*I629)</f>
        <v>0</v>
      </c>
      <c r="P626" s="61">
        <f t="shared" ref="P626" si="2766">D626*K626+F626*K629-E626*L626-G626*L629</f>
        <v>0</v>
      </c>
      <c r="Q626" s="62">
        <f t="shared" ref="Q626" si="2767">(D626*L626+E626*K626+F626*L629+G626*K629)</f>
        <v>1.221066</v>
      </c>
      <c r="S626" s="59">
        <v>1</v>
      </c>
      <c r="T626" s="60">
        <v>0</v>
      </c>
      <c r="U626" s="61">
        <v>0</v>
      </c>
      <c r="V626" s="62">
        <f t="shared" ref="V626" si="2768">$T$8*$B626</f>
        <v>1.221066</v>
      </c>
      <c r="X626" s="59">
        <f t="shared" ref="X626" si="2769">N626*S626+P626*S629-O626*T626-Q626*T629</f>
        <v>-7.201015491100959</v>
      </c>
      <c r="Y626" s="63">
        <f t="shared" ref="Y626" si="2770">(N626*T626+O626*S626+P626*T629+Q626*S629)</f>
        <v>0</v>
      </c>
      <c r="Z626" s="61">
        <f t="shared" ref="Z626" si="2771">N626*U626+P626*U629-O626*V626-Q626*V629</f>
        <v>0</v>
      </c>
      <c r="AA626" s="62">
        <f t="shared" ref="AA626" si="2772">(N626*V626+O626*U626+P626*V629+Q626*U629)</f>
        <v>-7.5718491816566829</v>
      </c>
      <c r="AB626" s="10"/>
      <c r="AC626" s="64">
        <v>1</v>
      </c>
      <c r="AD626" s="65">
        <v>0</v>
      </c>
      <c r="AE626" s="23">
        <v>0</v>
      </c>
      <c r="AF626" s="66">
        <v>0</v>
      </c>
      <c r="AH626" s="59">
        <f t="shared" ref="AH626" si="2773">X626*AC626+Z626*AC629-Y626*AD626-AA626*AD629</f>
        <v>-7.201015491100959</v>
      </c>
      <c r="AI626" s="63">
        <f t="shared" ref="AI626" si="2774">(X626*AD626+Y626*AC626+Z626*AD629+AA626*AC629)</f>
        <v>-7.5718491816566829</v>
      </c>
      <c r="AJ626" s="61">
        <f t="shared" ref="AJ626" si="2775">X626*AE626+Z626*AE629-Y626*AF626-AA626*AF629</f>
        <v>0</v>
      </c>
      <c r="AK626" s="62">
        <f t="shared" ref="AK626" si="2776">(X626*AF626+Y626*AE626+Z626*AF629+AA626*AE629)</f>
        <v>-7.5718491816566829</v>
      </c>
      <c r="AM626" s="67">
        <f t="shared" ref="AM626" si="2777">20*LOG(((1+$AD$8)/$AD$8)/((AH626+AH629)^2+(AI626+AI629)^2)^0.5)</f>
        <v>-17.163174733219819</v>
      </c>
      <c r="AO626" s="110">
        <f t="shared" ref="AO626" si="2778">((AH626^2+AI626^2)^0.5)/((AH629^2+AI629^2)^0.5)</f>
        <v>1.0611665080694537</v>
      </c>
      <c r="AP626" s="18"/>
      <c r="AQ626" s="68"/>
      <c r="AR626" s="68"/>
      <c r="AS626" s="68"/>
      <c r="AT626" s="68"/>
    </row>
    <row r="627" spans="2:46" ht="18.600000000000001" customHeight="1" thickBot="1">
      <c r="D627" s="69"/>
      <c r="G627" s="70"/>
      <c r="I627" s="69"/>
      <c r="L627" s="70"/>
      <c r="N627" s="69"/>
      <c r="Q627" s="70"/>
      <c r="S627" s="69"/>
      <c r="V627" s="70"/>
      <c r="X627" s="69"/>
      <c r="AA627" s="70"/>
      <c r="AC627" s="64"/>
      <c r="AD627" s="23"/>
      <c r="AE627" s="23"/>
      <c r="AF627" s="71"/>
      <c r="AH627" s="69"/>
      <c r="AK627" s="70"/>
      <c r="AO627" s="111"/>
      <c r="AP627" s="18"/>
      <c r="AQ627" s="68"/>
      <c r="AR627" s="68"/>
      <c r="AS627" s="68"/>
      <c r="AT627" s="68"/>
    </row>
    <row r="628" spans="2:46" ht="18.600000000000001" customHeight="1" thickBot="1">
      <c r="D628" s="265" t="s">
        <v>11</v>
      </c>
      <c r="E628" s="266"/>
      <c r="F628" s="267" t="s">
        <v>84</v>
      </c>
      <c r="G628" s="268"/>
      <c r="H628" s="263"/>
      <c r="I628" s="265" t="s">
        <v>85</v>
      </c>
      <c r="J628" s="266"/>
      <c r="K628" s="267" t="s">
        <v>86</v>
      </c>
      <c r="L628" s="268"/>
      <c r="N628" s="269" t="s">
        <v>12</v>
      </c>
      <c r="O628" s="270"/>
      <c r="P628" s="271" t="s">
        <v>13</v>
      </c>
      <c r="Q628" s="272"/>
      <c r="S628" s="265" t="s">
        <v>87</v>
      </c>
      <c r="T628" s="266"/>
      <c r="U628" s="267" t="s">
        <v>88</v>
      </c>
      <c r="V628" s="268"/>
      <c r="W628" s="10"/>
      <c r="X628" s="269" t="s">
        <v>89</v>
      </c>
      <c r="Y628" s="270"/>
      <c r="Z628" s="271" t="s">
        <v>90</v>
      </c>
      <c r="AA628" s="272"/>
      <c r="AB628" s="10"/>
      <c r="AC628" s="265" t="s">
        <v>14</v>
      </c>
      <c r="AD628" s="266"/>
      <c r="AE628" s="267" t="s">
        <v>15</v>
      </c>
      <c r="AF628" s="268"/>
      <c r="AG628" s="10"/>
      <c r="AH628" s="269" t="s">
        <v>91</v>
      </c>
      <c r="AI628" s="270"/>
      <c r="AJ628" s="271" t="s">
        <v>92</v>
      </c>
      <c r="AK628" s="272"/>
      <c r="AM628" s="76" t="s">
        <v>16</v>
      </c>
      <c r="AO628" s="112" t="s">
        <v>38</v>
      </c>
      <c r="AP628" s="18"/>
      <c r="AQ628" s="68"/>
      <c r="AR628" s="68"/>
      <c r="AS628" s="68"/>
      <c r="AT628" s="68"/>
    </row>
    <row r="629" spans="2:46" ht="18.600000000000001" customHeight="1" thickTop="1" thickBot="1">
      <c r="D629" s="59">
        <v>0</v>
      </c>
      <c r="E629" s="63">
        <v>0</v>
      </c>
      <c r="F629" s="61">
        <v>1</v>
      </c>
      <c r="G629" s="62">
        <v>0</v>
      </c>
      <c r="I629" s="59">
        <v>0</v>
      </c>
      <c r="J629" s="63">
        <f t="shared" ref="J629" si="2779">IF(0=(1-$J$8*$K$8*$B626^2),10^14,$B626*$K$8/(1-$J$8*$K$8*$B626^2))</f>
        <v>6.7162753619386333</v>
      </c>
      <c r="K629" s="61">
        <v>1</v>
      </c>
      <c r="L629" s="62">
        <v>0</v>
      </c>
      <c r="N629" s="59">
        <f t="shared" ref="N629" si="2780">D629*I626+F629*I629-E629*J626-G629*J629</f>
        <v>0</v>
      </c>
      <c r="O629" s="63">
        <f t="shared" ref="O629" si="2781">(D629*J626+E629*I626+F629*J629+G629*I629)</f>
        <v>6.7162753619386333</v>
      </c>
      <c r="P629" s="61">
        <f t="shared" ref="P629" si="2782">D629*K626+F629*K629-E629*L626-G629*L629</f>
        <v>1</v>
      </c>
      <c r="Q629" s="62">
        <f t="shared" ref="Q629" si="2783">(D629*L626+E629*K626+F629*L629+G629*K629)</f>
        <v>0</v>
      </c>
      <c r="S629" s="59">
        <v>0</v>
      </c>
      <c r="T629" s="63">
        <v>0</v>
      </c>
      <c r="U629" s="61">
        <v>1</v>
      </c>
      <c r="V629" s="62">
        <v>0</v>
      </c>
      <c r="X629" s="59">
        <f t="shared" ref="X629" si="2784">N629*S626+P629*S629-O629*T626-Q629*T629</f>
        <v>0</v>
      </c>
      <c r="Y629" s="63">
        <f t="shared" ref="Y629" si="2785">(N629*T626+O629*S626+P629*T629+Q629*S629)</f>
        <v>6.7162753619386333</v>
      </c>
      <c r="Z629" s="61">
        <f t="shared" ref="Z629" si="2786">N629*U626+P629*U629-O629*V626-Q629*V629</f>
        <v>-7.201015491100959</v>
      </c>
      <c r="AA629" s="62">
        <f t="shared" ref="AA629" si="2787">(N629*V626+O629*U626+P629*V629+Q629*U629)</f>
        <v>0</v>
      </c>
      <c r="AB629" s="10"/>
      <c r="AC629" s="46">
        <f t="shared" ref="AC629" si="2788">1/$AD$8</f>
        <v>1</v>
      </c>
      <c r="AD629" s="77">
        <v>0</v>
      </c>
      <c r="AE629" s="78">
        <v>1</v>
      </c>
      <c r="AF629" s="79">
        <v>0</v>
      </c>
      <c r="AH629" s="59">
        <f t="shared" ref="AH629" si="2789">X629*AC626+Z629*AC629-Y629*AD626-AA629*AD629</f>
        <v>-7.201015491100959</v>
      </c>
      <c r="AI629" s="63">
        <f t="shared" ref="AI629" si="2790">(X629*AD626+Y629*AC626+Z629*AD629+AA629*AC629)</f>
        <v>6.7162753619386333</v>
      </c>
      <c r="AJ629" s="61">
        <f t="shared" ref="AJ629" si="2791">X629*AE626+Z629*AE629-Y629*AF626-AA629*AF629</f>
        <v>-7.201015491100959</v>
      </c>
      <c r="AK629" s="62">
        <f t="shared" ref="AK629" si="2792">(X629*AF626+Y629*AE626+Z629*AF629+AA629*AE629)</f>
        <v>0</v>
      </c>
      <c r="AM629" s="80">
        <f t="shared" ref="AM629" si="2793">(180/PI())*ATAN(-1*(AI626+AI629)/(AH626+AH629))</f>
        <v>-3.3997443781807983</v>
      </c>
      <c r="AO629" s="113">
        <f t="shared" ref="AO629" si="2794">20*LOG(((1-(10^(AM626/20)^2)*(1-((1-AO626)/(1+AO626))^2))^0.5))</f>
        <v>-8.4195167878425084E-2</v>
      </c>
      <c r="AP629" s="18"/>
      <c r="AQ629" s="68"/>
      <c r="AR629" s="68"/>
      <c r="AS629" s="68"/>
      <c r="AT629" s="68"/>
    </row>
    <row r="630" spans="2:46" ht="18.600000000000001" customHeight="1"/>
    <row r="631" spans="2:46" ht="18.600000000000001" customHeight="1" thickBot="1">
      <c r="D631" s="10" t="s">
        <v>63</v>
      </c>
      <c r="E631" s="10"/>
      <c r="F631" s="10"/>
      <c r="G631" s="10"/>
      <c r="H631" s="10"/>
      <c r="I631" s="10" t="s">
        <v>64</v>
      </c>
      <c r="J631" s="10"/>
      <c r="K631" s="10"/>
      <c r="L631" s="10"/>
      <c r="M631" s="55"/>
      <c r="N631" s="55"/>
      <c r="O631" s="54" t="s">
        <v>65</v>
      </c>
      <c r="P631" s="55"/>
      <c r="Q631" s="55"/>
      <c r="R631" s="55"/>
      <c r="S631" s="10"/>
      <c r="T631" s="10" t="s">
        <v>66</v>
      </c>
      <c r="U631" s="55"/>
      <c r="V631" s="55"/>
      <c r="W631" s="55"/>
      <c r="X631" s="55"/>
      <c r="Y631" s="54" t="s">
        <v>67</v>
      </c>
      <c r="Z631" s="55"/>
      <c r="AA631" s="55"/>
      <c r="AB631" s="55"/>
      <c r="AC631" s="54" t="s">
        <v>68</v>
      </c>
      <c r="AD631" s="10"/>
      <c r="AE631" s="10"/>
      <c r="AF631" s="10"/>
      <c r="AG631" s="10"/>
      <c r="AH631" s="55"/>
      <c r="AI631" s="54" t="s">
        <v>69</v>
      </c>
      <c r="AJ631" s="55"/>
      <c r="AK631" s="55"/>
    </row>
    <row r="632" spans="2:46" ht="18.600000000000001" customHeight="1" thickBot="1">
      <c r="B632" s="52"/>
      <c r="D632" s="273" t="s">
        <v>70</v>
      </c>
      <c r="E632" s="274"/>
      <c r="F632" s="275" t="s">
        <v>71</v>
      </c>
      <c r="G632" s="276"/>
      <c r="H632" s="263"/>
      <c r="I632" s="273" t="s">
        <v>72</v>
      </c>
      <c r="J632" s="274"/>
      <c r="K632" s="275" t="s">
        <v>73</v>
      </c>
      <c r="L632" s="276"/>
      <c r="M632" s="55"/>
      <c r="N632" s="269" t="s">
        <v>74</v>
      </c>
      <c r="O632" s="270"/>
      <c r="P632" s="271" t="s">
        <v>75</v>
      </c>
      <c r="Q632" s="272"/>
      <c r="R632" s="55"/>
      <c r="S632" s="273" t="s">
        <v>76</v>
      </c>
      <c r="T632" s="274"/>
      <c r="U632" s="275" t="s">
        <v>77</v>
      </c>
      <c r="V632" s="276"/>
      <c r="W632" s="10"/>
      <c r="X632" s="269" t="s">
        <v>78</v>
      </c>
      <c r="Y632" s="270"/>
      <c r="Z632" s="271" t="s">
        <v>79</v>
      </c>
      <c r="AA632" s="272"/>
      <c r="AB632" s="10"/>
      <c r="AC632" s="273" t="s">
        <v>80</v>
      </c>
      <c r="AD632" s="274"/>
      <c r="AE632" s="275" t="s">
        <v>81</v>
      </c>
      <c r="AF632" s="276"/>
      <c r="AG632" s="10"/>
      <c r="AH632" s="269" t="s">
        <v>82</v>
      </c>
      <c r="AI632" s="270"/>
      <c r="AJ632" s="271" t="s">
        <v>83</v>
      </c>
      <c r="AK632" s="272"/>
      <c r="AM632" s="57" t="s">
        <v>10</v>
      </c>
      <c r="AO632" s="109" t="s">
        <v>37</v>
      </c>
      <c r="AP632" s="18"/>
      <c r="AQ632" s="68"/>
      <c r="AR632" s="68"/>
      <c r="AS632" s="68"/>
      <c r="AT632" s="68"/>
    </row>
    <row r="633" spans="2:46" ht="18.600000000000001" customHeight="1" thickTop="1" thickBot="1">
      <c r="B633" s="81">
        <v>1.82</v>
      </c>
      <c r="D633" s="59">
        <v>1</v>
      </c>
      <c r="E633" s="60">
        <v>0</v>
      </c>
      <c r="F633" s="61">
        <v>0</v>
      </c>
      <c r="G633" s="62">
        <f t="shared" ref="G633" si="2795">$E$8*$B633</f>
        <v>1.2346334000000001</v>
      </c>
      <c r="I633" s="59">
        <v>1</v>
      </c>
      <c r="J633" s="63">
        <v>0</v>
      </c>
      <c r="K633" s="61">
        <v>0</v>
      </c>
      <c r="L633" s="62">
        <v>0</v>
      </c>
      <c r="N633" s="59">
        <f t="shared" ref="N633" si="2796">D633*I633+F633*I636-E633*J633-G633*J636</f>
        <v>-8.1212439548710105</v>
      </c>
      <c r="O633" s="63">
        <f t="shared" ref="O633" si="2797">(D633*J633+E633*I633+F633*J636+G633*I636)</f>
        <v>0</v>
      </c>
      <c r="P633" s="61">
        <f t="shared" ref="P633" si="2798">D633*K633+F633*K636-E633*L633-G633*L636</f>
        <v>0</v>
      </c>
      <c r="Q633" s="62">
        <f t="shared" ref="Q633" si="2799">(D633*L633+E633*K633+F633*L636+G633*K636)</f>
        <v>1.2346334000000001</v>
      </c>
      <c r="S633" s="59">
        <v>1</v>
      </c>
      <c r="T633" s="60">
        <v>0</v>
      </c>
      <c r="U633" s="61">
        <v>0</v>
      </c>
      <c r="V633" s="62">
        <f t="shared" ref="V633" si="2800">$T$8*$B633</f>
        <v>1.2346334000000001</v>
      </c>
      <c r="X633" s="59">
        <f t="shared" ref="X633" si="2801">N633*S633+P633*S636-O633*T633-Q633*T636</f>
        <v>-8.1212439548710105</v>
      </c>
      <c r="Y633" s="63">
        <f t="shared" ref="Y633" si="2802">(N633*T633+O633*S633+P633*T636+Q633*S636)</f>
        <v>0</v>
      </c>
      <c r="Z633" s="61">
        <f t="shared" ref="Z633" si="2803">N633*U633+P633*U636-O633*V633-Q633*V636</f>
        <v>0</v>
      </c>
      <c r="AA633" s="62">
        <f t="shared" ref="AA633" si="2804">(N633*V633+O633*U633+P633*V636+Q633*U636)</f>
        <v>-8.7921256362318427</v>
      </c>
      <c r="AB633" s="10"/>
      <c r="AC633" s="64">
        <v>1</v>
      </c>
      <c r="AD633" s="65">
        <v>0</v>
      </c>
      <c r="AE633" s="23">
        <v>0</v>
      </c>
      <c r="AF633" s="66">
        <v>0</v>
      </c>
      <c r="AH633" s="59">
        <f t="shared" ref="AH633" si="2805">X633*AC633+Z633*AC636-Y633*AD633-AA633*AD636</f>
        <v>-8.1212439548710105</v>
      </c>
      <c r="AI633" s="63">
        <f t="shared" ref="AI633" si="2806">(X633*AD633+Y633*AC633+Z633*AD636+AA633*AC636)</f>
        <v>-8.7921256362318427</v>
      </c>
      <c r="AJ633" s="61">
        <f t="shared" ref="AJ633" si="2807">X633*AE633+Z633*AE636-Y633*AF633-AA633*AF636</f>
        <v>0</v>
      </c>
      <c r="AK633" s="62">
        <f t="shared" ref="AK633" si="2808">(X633*AF633+Y633*AE633+Z633*AF636+AA633*AE636)</f>
        <v>-8.7921256362318427</v>
      </c>
      <c r="AM633" s="67">
        <f t="shared" ref="AM633" si="2809">20*LOG(((1+$AD$8)/$AD$8)/((AH633+AH636)^2+(AI633+AI636)^2)^0.5)</f>
        <v>-18.224794628701488</v>
      </c>
      <c r="AO633" s="110">
        <f t="shared" ref="AO633" si="2810">((AH633^2+AI633^2)^0.5)/((AH636^2+AI636^2)^0.5)</f>
        <v>1.0901869497377121</v>
      </c>
      <c r="AP633" s="18"/>
      <c r="AQ633" s="68"/>
      <c r="AR633" s="68"/>
      <c r="AS633" s="68"/>
      <c r="AT633" s="68"/>
    </row>
    <row r="634" spans="2:46" ht="18.600000000000001" customHeight="1" thickBot="1">
      <c r="D634" s="69"/>
      <c r="G634" s="70"/>
      <c r="I634" s="69"/>
      <c r="L634" s="70"/>
      <c r="N634" s="69"/>
      <c r="Q634" s="70"/>
      <c r="S634" s="69"/>
      <c r="V634" s="70"/>
      <c r="X634" s="69"/>
      <c r="AA634" s="70"/>
      <c r="AC634" s="64"/>
      <c r="AD634" s="23"/>
      <c r="AE634" s="23"/>
      <c r="AF634" s="71"/>
      <c r="AH634" s="69"/>
      <c r="AK634" s="70"/>
      <c r="AO634" s="111"/>
      <c r="AP634" s="18"/>
      <c r="AQ634" s="68"/>
      <c r="AR634" s="68"/>
      <c r="AS634" s="68"/>
      <c r="AT634" s="68"/>
    </row>
    <row r="635" spans="2:46" ht="18.600000000000001" customHeight="1" thickBot="1">
      <c r="D635" s="265" t="s">
        <v>11</v>
      </c>
      <c r="E635" s="266"/>
      <c r="F635" s="267" t="s">
        <v>84</v>
      </c>
      <c r="G635" s="268"/>
      <c r="H635" s="263"/>
      <c r="I635" s="265" t="s">
        <v>85</v>
      </c>
      <c r="J635" s="266"/>
      <c r="K635" s="267" t="s">
        <v>86</v>
      </c>
      <c r="L635" s="268"/>
      <c r="N635" s="269" t="s">
        <v>12</v>
      </c>
      <c r="O635" s="270"/>
      <c r="P635" s="271" t="s">
        <v>13</v>
      </c>
      <c r="Q635" s="272"/>
      <c r="S635" s="265" t="s">
        <v>87</v>
      </c>
      <c r="T635" s="266"/>
      <c r="U635" s="267" t="s">
        <v>88</v>
      </c>
      <c r="V635" s="268"/>
      <c r="W635" s="10"/>
      <c r="X635" s="269" t="s">
        <v>89</v>
      </c>
      <c r="Y635" s="270"/>
      <c r="Z635" s="271" t="s">
        <v>90</v>
      </c>
      <c r="AA635" s="272"/>
      <c r="AB635" s="10"/>
      <c r="AC635" s="265" t="s">
        <v>14</v>
      </c>
      <c r="AD635" s="266"/>
      <c r="AE635" s="267" t="s">
        <v>15</v>
      </c>
      <c r="AF635" s="268"/>
      <c r="AG635" s="10"/>
      <c r="AH635" s="269" t="s">
        <v>91</v>
      </c>
      <c r="AI635" s="270"/>
      <c r="AJ635" s="271" t="s">
        <v>92</v>
      </c>
      <c r="AK635" s="272"/>
      <c r="AM635" s="76" t="s">
        <v>16</v>
      </c>
      <c r="AO635" s="112" t="s">
        <v>38</v>
      </c>
      <c r="AP635" s="18"/>
      <c r="AQ635" s="68"/>
      <c r="AR635" s="68"/>
      <c r="AS635" s="68"/>
      <c r="AT635" s="68"/>
    </row>
    <row r="636" spans="2:46" ht="18.600000000000001" customHeight="1" thickTop="1" thickBot="1">
      <c r="D636" s="59">
        <v>0</v>
      </c>
      <c r="E636" s="63">
        <v>0</v>
      </c>
      <c r="F636" s="61">
        <v>1</v>
      </c>
      <c r="G636" s="62">
        <v>0</v>
      </c>
      <c r="I636" s="59">
        <v>0</v>
      </c>
      <c r="J636" s="63">
        <f t="shared" ref="J636" si="2811">IF(0=(1-$J$8*$K$8*$B633^2),10^14,$B633*$K$8/(1-$J$8*$K$8*$B633^2))</f>
        <v>7.3878156502740078</v>
      </c>
      <c r="K636" s="61">
        <v>1</v>
      </c>
      <c r="L636" s="62">
        <v>0</v>
      </c>
      <c r="N636" s="59">
        <f t="shared" ref="N636" si="2812">D636*I633+F636*I636-E636*J633-G636*J636</f>
        <v>0</v>
      </c>
      <c r="O636" s="63">
        <f t="shared" ref="O636" si="2813">(D636*J633+E636*I633+F636*J636+G636*I636)</f>
        <v>7.3878156502740078</v>
      </c>
      <c r="P636" s="61">
        <f t="shared" ref="P636" si="2814">D636*K633+F636*K636-E636*L633-G636*L636</f>
        <v>1</v>
      </c>
      <c r="Q636" s="62">
        <f t="shared" ref="Q636" si="2815">(D636*L633+E636*K633+F636*L636+G636*K636)</f>
        <v>0</v>
      </c>
      <c r="S636" s="59">
        <v>0</v>
      </c>
      <c r="T636" s="63">
        <v>0</v>
      </c>
      <c r="U636" s="61">
        <v>1</v>
      </c>
      <c r="V636" s="62">
        <v>0</v>
      </c>
      <c r="X636" s="59">
        <f t="shared" ref="X636" si="2816">N636*S633+P636*S636-O636*T633-Q636*T636</f>
        <v>0</v>
      </c>
      <c r="Y636" s="63">
        <f t="shared" ref="Y636" si="2817">(N636*T633+O636*S633+P636*T636+Q636*S636)</f>
        <v>7.3878156502740078</v>
      </c>
      <c r="Z636" s="61">
        <f t="shared" ref="Z636" si="2818">N636*U633+P636*U636-O636*V633-Q636*V636</f>
        <v>-8.1212439548710105</v>
      </c>
      <c r="AA636" s="62">
        <f t="shared" ref="AA636" si="2819">(N636*V633+O636*U633+P636*V636+Q636*U636)</f>
        <v>0</v>
      </c>
      <c r="AB636" s="10"/>
      <c r="AC636" s="46">
        <f t="shared" ref="AC636" si="2820">1/$AD$8</f>
        <v>1</v>
      </c>
      <c r="AD636" s="77">
        <v>0</v>
      </c>
      <c r="AE636" s="78">
        <v>1</v>
      </c>
      <c r="AF636" s="79">
        <v>0</v>
      </c>
      <c r="AH636" s="59">
        <f t="shared" ref="AH636" si="2821">X636*AC633+Z636*AC636-Y636*AD633-AA636*AD636</f>
        <v>-8.1212439548710105</v>
      </c>
      <c r="AI636" s="63">
        <f t="shared" ref="AI636" si="2822">(X636*AD633+Y636*AC633+Z636*AD636+AA636*AC636)</f>
        <v>7.3878156502740078</v>
      </c>
      <c r="AJ636" s="61">
        <f t="shared" ref="AJ636" si="2823">X636*AE633+Z636*AE636-Y636*AF633-AA636*AF636</f>
        <v>-8.1212439548710105</v>
      </c>
      <c r="AK636" s="62">
        <f t="shared" ref="AK636" si="2824">(X636*AF633+Y636*AE633+Z636*AF636+AA636*AE636)</f>
        <v>0</v>
      </c>
      <c r="AM636" s="80">
        <f t="shared" ref="AM636" si="2825">(180/PI())*ATAN(-1*(AI633+AI636)/(AH633+AH636))</f>
        <v>-4.9414500817820679</v>
      </c>
      <c r="AO636" s="113">
        <f t="shared" ref="AO636" si="2826">20*LOG(((1-(10^(AM633/20)^2)*(1-((1-AO633)/(1+AO633))^2))^0.5))</f>
        <v>-6.573217737601228E-2</v>
      </c>
      <c r="AP636" s="18"/>
      <c r="AQ636" s="68"/>
      <c r="AR636" s="68"/>
      <c r="AS636" s="68"/>
      <c r="AT636" s="68"/>
    </row>
    <row r="637" spans="2:46" ht="18.600000000000001" customHeight="1"/>
    <row r="638" spans="2:46" ht="18.600000000000001" customHeight="1" thickBot="1">
      <c r="D638" s="10" t="s">
        <v>63</v>
      </c>
      <c r="E638" s="10"/>
      <c r="F638" s="10"/>
      <c r="G638" s="10"/>
      <c r="H638" s="10"/>
      <c r="I638" s="10" t="s">
        <v>64</v>
      </c>
      <c r="J638" s="10"/>
      <c r="K638" s="10"/>
      <c r="L638" s="10"/>
      <c r="M638" s="55"/>
      <c r="N638" s="55"/>
      <c r="O638" s="54" t="s">
        <v>65</v>
      </c>
      <c r="P638" s="55"/>
      <c r="Q638" s="55"/>
      <c r="R638" s="55"/>
      <c r="S638" s="10"/>
      <c r="T638" s="10" t="s">
        <v>66</v>
      </c>
      <c r="U638" s="55"/>
      <c r="V638" s="55"/>
      <c r="W638" s="55"/>
      <c r="X638" s="55"/>
      <c r="Y638" s="54" t="s">
        <v>67</v>
      </c>
      <c r="Z638" s="55"/>
      <c r="AA638" s="55"/>
      <c r="AB638" s="55"/>
      <c r="AC638" s="54" t="s">
        <v>68</v>
      </c>
      <c r="AD638" s="10"/>
      <c r="AE638" s="10"/>
      <c r="AF638" s="10"/>
      <c r="AG638" s="10"/>
      <c r="AH638" s="55"/>
      <c r="AI638" s="54" t="s">
        <v>69</v>
      </c>
      <c r="AJ638" s="55"/>
      <c r="AK638" s="55"/>
    </row>
    <row r="639" spans="2:46" ht="18.600000000000001" customHeight="1" thickBot="1">
      <c r="B639" s="52"/>
      <c r="D639" s="273" t="s">
        <v>70</v>
      </c>
      <c r="E639" s="274"/>
      <c r="F639" s="275" t="s">
        <v>71</v>
      </c>
      <c r="G639" s="276"/>
      <c r="H639" s="263"/>
      <c r="I639" s="273" t="s">
        <v>72</v>
      </c>
      <c r="J639" s="274"/>
      <c r="K639" s="275" t="s">
        <v>73</v>
      </c>
      <c r="L639" s="276"/>
      <c r="M639" s="55"/>
      <c r="N639" s="269" t="s">
        <v>74</v>
      </c>
      <c r="O639" s="270"/>
      <c r="P639" s="271" t="s">
        <v>75</v>
      </c>
      <c r="Q639" s="272"/>
      <c r="R639" s="55"/>
      <c r="S639" s="273" t="s">
        <v>76</v>
      </c>
      <c r="T639" s="274"/>
      <c r="U639" s="275" t="s">
        <v>77</v>
      </c>
      <c r="V639" s="276"/>
      <c r="W639" s="10"/>
      <c r="X639" s="269" t="s">
        <v>78</v>
      </c>
      <c r="Y639" s="270"/>
      <c r="Z639" s="271" t="s">
        <v>79</v>
      </c>
      <c r="AA639" s="272"/>
      <c r="AB639" s="10"/>
      <c r="AC639" s="273" t="s">
        <v>80</v>
      </c>
      <c r="AD639" s="274"/>
      <c r="AE639" s="275" t="s">
        <v>81</v>
      </c>
      <c r="AF639" s="276"/>
      <c r="AG639" s="10"/>
      <c r="AH639" s="269" t="s">
        <v>82</v>
      </c>
      <c r="AI639" s="270"/>
      <c r="AJ639" s="271" t="s">
        <v>83</v>
      </c>
      <c r="AK639" s="272"/>
      <c r="AM639" s="57" t="s">
        <v>10</v>
      </c>
      <c r="AO639" s="109" t="s">
        <v>37</v>
      </c>
      <c r="AP639" s="18"/>
      <c r="AQ639" s="68"/>
      <c r="AR639" s="68"/>
      <c r="AS639" s="68"/>
      <c r="AT639" s="68"/>
    </row>
    <row r="640" spans="2:46" ht="18.600000000000001" customHeight="1" thickTop="1" thickBot="1">
      <c r="B640" s="81">
        <v>1.84</v>
      </c>
      <c r="D640" s="59">
        <v>1</v>
      </c>
      <c r="E640" s="60">
        <v>0</v>
      </c>
      <c r="F640" s="61">
        <v>0</v>
      </c>
      <c r="G640" s="62">
        <f t="shared" ref="G640" si="2827">$E$8*$B640</f>
        <v>1.2482008</v>
      </c>
      <c r="I640" s="59">
        <v>1</v>
      </c>
      <c r="J640" s="63">
        <v>0</v>
      </c>
      <c r="K640" s="61">
        <v>0</v>
      </c>
      <c r="L640" s="62">
        <v>0</v>
      </c>
      <c r="N640" s="59">
        <f t="shared" ref="N640" si="2828">D640*I640+F640*I643-E640*J640-G640*J643</f>
        <v>-9.2321485000578782</v>
      </c>
      <c r="O640" s="63">
        <f t="shared" ref="O640" si="2829">(D640*J640+E640*I640+F640*J643+G640*I643)</f>
        <v>0</v>
      </c>
      <c r="P640" s="61">
        <f t="shared" ref="P640" si="2830">D640*K640+F640*K643-E640*L640-G640*L643</f>
        <v>0</v>
      </c>
      <c r="Q640" s="62">
        <f t="shared" ref="Q640" si="2831">(D640*L640+E640*K640+F640*L643+G640*K643)</f>
        <v>1.2482008</v>
      </c>
      <c r="S640" s="59">
        <v>1</v>
      </c>
      <c r="T640" s="60">
        <v>0</v>
      </c>
      <c r="U640" s="61">
        <v>0</v>
      </c>
      <c r="V640" s="62">
        <f t="shared" ref="V640" si="2832">$T$8*$B640</f>
        <v>1.2482008</v>
      </c>
      <c r="X640" s="59">
        <f t="shared" ref="X640" si="2833">N640*S640+P640*S643-O640*T640-Q640*T643</f>
        <v>-9.2321485000578782</v>
      </c>
      <c r="Y640" s="63">
        <f t="shared" ref="Y640" si="2834">(N640*T640+O640*S640+P640*T643+Q640*S643)</f>
        <v>0</v>
      </c>
      <c r="Z640" s="61">
        <f t="shared" ref="Z640" si="2835">N640*U640+P640*U643-O640*V640-Q640*V643</f>
        <v>0</v>
      </c>
      <c r="AA640" s="62">
        <f t="shared" ref="AA640" si="2836">(N640*V640+O640*U640+P640*V643+Q640*U643)</f>
        <v>-10.275374343491045</v>
      </c>
      <c r="AB640" s="10"/>
      <c r="AC640" s="64">
        <v>1</v>
      </c>
      <c r="AD640" s="65">
        <v>0</v>
      </c>
      <c r="AE640" s="23">
        <v>0</v>
      </c>
      <c r="AF640" s="66">
        <v>0</v>
      </c>
      <c r="AH640" s="59">
        <f t="shared" ref="AH640" si="2837">X640*AC640+Z640*AC643-Y640*AD640-AA640*AD643</f>
        <v>-9.2321485000578782</v>
      </c>
      <c r="AI640" s="63">
        <f t="shared" ref="AI640" si="2838">(X640*AD640+Y640*AC640+Z640*AD643+AA640*AC643)</f>
        <v>-10.275374343491045</v>
      </c>
      <c r="AJ640" s="61">
        <f t="shared" ref="AJ640" si="2839">X640*AE640+Z640*AE643-Y640*AF640-AA640*AF643</f>
        <v>0</v>
      </c>
      <c r="AK640" s="62">
        <f t="shared" ref="AK640" si="2840">(X640*AF640+Y640*AE640+Z640*AF643+AA640*AE643)</f>
        <v>-10.275374343491045</v>
      </c>
      <c r="AM640" s="67">
        <f t="shared" ref="AM640" si="2841">20*LOG(((1+$AD$8)/$AD$8)/((AH640+AH643)^2+(AI640+AI643)^2)^0.5)</f>
        <v>-19.360708665874689</v>
      </c>
      <c r="AO640" s="110">
        <f t="shared" ref="AO640" si="2842">((AH640^2+AI640^2)^0.5)/((AH643^2+AI643^2)^0.5)</f>
        <v>1.1188435877835521</v>
      </c>
      <c r="AP640" s="18"/>
      <c r="AQ640" s="68"/>
      <c r="AR640" s="68"/>
      <c r="AS640" s="68"/>
      <c r="AT640" s="68"/>
    </row>
    <row r="641" spans="2:46" ht="18.600000000000001" customHeight="1" thickBot="1">
      <c r="D641" s="69"/>
      <c r="G641" s="70"/>
      <c r="I641" s="69"/>
      <c r="L641" s="70"/>
      <c r="N641" s="69"/>
      <c r="Q641" s="70"/>
      <c r="S641" s="69"/>
      <c r="V641" s="70"/>
      <c r="X641" s="69"/>
      <c r="AA641" s="70"/>
      <c r="AC641" s="64"/>
      <c r="AD641" s="23"/>
      <c r="AE641" s="23"/>
      <c r="AF641" s="71"/>
      <c r="AH641" s="69"/>
      <c r="AK641" s="70"/>
      <c r="AO641" s="111"/>
      <c r="AP641" s="18"/>
      <c r="AQ641" s="68"/>
      <c r="AR641" s="68"/>
      <c r="AS641" s="68"/>
      <c r="AT641" s="68"/>
    </row>
    <row r="642" spans="2:46" ht="18.600000000000001" customHeight="1" thickBot="1">
      <c r="D642" s="265" t="s">
        <v>11</v>
      </c>
      <c r="E642" s="266"/>
      <c r="F642" s="267" t="s">
        <v>84</v>
      </c>
      <c r="G642" s="268"/>
      <c r="H642" s="263"/>
      <c r="I642" s="265" t="s">
        <v>85</v>
      </c>
      <c r="J642" s="266"/>
      <c r="K642" s="267" t="s">
        <v>86</v>
      </c>
      <c r="L642" s="268"/>
      <c r="N642" s="269" t="s">
        <v>12</v>
      </c>
      <c r="O642" s="270"/>
      <c r="P642" s="271" t="s">
        <v>13</v>
      </c>
      <c r="Q642" s="272"/>
      <c r="S642" s="265" t="s">
        <v>87</v>
      </c>
      <c r="T642" s="266"/>
      <c r="U642" s="267" t="s">
        <v>88</v>
      </c>
      <c r="V642" s="268"/>
      <c r="W642" s="10"/>
      <c r="X642" s="269" t="s">
        <v>89</v>
      </c>
      <c r="Y642" s="270"/>
      <c r="Z642" s="271" t="s">
        <v>90</v>
      </c>
      <c r="AA642" s="272"/>
      <c r="AB642" s="10"/>
      <c r="AC642" s="265" t="s">
        <v>14</v>
      </c>
      <c r="AD642" s="266"/>
      <c r="AE642" s="267" t="s">
        <v>15</v>
      </c>
      <c r="AF642" s="268"/>
      <c r="AG642" s="10"/>
      <c r="AH642" s="269" t="s">
        <v>91</v>
      </c>
      <c r="AI642" s="270"/>
      <c r="AJ642" s="271" t="s">
        <v>92</v>
      </c>
      <c r="AK642" s="272"/>
      <c r="AM642" s="76" t="s">
        <v>16</v>
      </c>
      <c r="AO642" s="112" t="s">
        <v>38</v>
      </c>
      <c r="AP642" s="18"/>
      <c r="AQ642" s="68"/>
      <c r="AR642" s="68"/>
      <c r="AS642" s="68"/>
      <c r="AT642" s="68"/>
    </row>
    <row r="643" spans="2:46" ht="18.600000000000001" customHeight="1" thickTop="1" thickBot="1">
      <c r="D643" s="59">
        <v>0</v>
      </c>
      <c r="E643" s="63">
        <v>0</v>
      </c>
      <c r="F643" s="61">
        <v>1</v>
      </c>
      <c r="G643" s="62">
        <v>0</v>
      </c>
      <c r="I643" s="59">
        <v>0</v>
      </c>
      <c r="J643" s="63">
        <f t="shared" ref="J643" si="2843">IF(0=(1-$J$8*$K$8*$B640^2),10^14,$B640*$K$8/(1-$J$8*$K$8*$B640^2))</f>
        <v>8.1975179795253119</v>
      </c>
      <c r="K643" s="61">
        <v>1</v>
      </c>
      <c r="L643" s="62">
        <v>0</v>
      </c>
      <c r="N643" s="59">
        <f t="shared" ref="N643" si="2844">D643*I640+F643*I643-E643*J640-G643*J643</f>
        <v>0</v>
      </c>
      <c r="O643" s="63">
        <f t="shared" ref="O643" si="2845">(D643*J640+E643*I640+F643*J643+G643*I643)</f>
        <v>8.1975179795253119</v>
      </c>
      <c r="P643" s="61">
        <f t="shared" ref="P643" si="2846">D643*K640+F643*K643-E643*L640-G643*L643</f>
        <v>1</v>
      </c>
      <c r="Q643" s="62">
        <f t="shared" ref="Q643" si="2847">(D643*L640+E643*K640+F643*L643+G643*K643)</f>
        <v>0</v>
      </c>
      <c r="S643" s="59">
        <v>0</v>
      </c>
      <c r="T643" s="63">
        <v>0</v>
      </c>
      <c r="U643" s="61">
        <v>1</v>
      </c>
      <c r="V643" s="62">
        <v>0</v>
      </c>
      <c r="X643" s="59">
        <f t="shared" ref="X643" si="2848">N643*S640+P643*S643-O643*T640-Q643*T643</f>
        <v>0</v>
      </c>
      <c r="Y643" s="63">
        <f t="shared" ref="Y643" si="2849">(N643*T640+O643*S640+P643*T643+Q643*S643)</f>
        <v>8.1975179795253119</v>
      </c>
      <c r="Z643" s="61">
        <f t="shared" ref="Z643" si="2850">N643*U640+P643*U643-O643*V640-Q643*V643</f>
        <v>-9.2321485000578782</v>
      </c>
      <c r="AA643" s="62">
        <f t="shared" ref="AA643" si="2851">(N643*V640+O643*U640+P643*V643+Q643*U643)</f>
        <v>0</v>
      </c>
      <c r="AB643" s="10"/>
      <c r="AC643" s="46">
        <f t="shared" ref="AC643" si="2852">1/$AD$8</f>
        <v>1</v>
      </c>
      <c r="AD643" s="77">
        <v>0</v>
      </c>
      <c r="AE643" s="78">
        <v>1</v>
      </c>
      <c r="AF643" s="79">
        <v>0</v>
      </c>
      <c r="AH643" s="59">
        <f t="shared" ref="AH643" si="2853">X643*AC640+Z643*AC643-Y643*AD640-AA643*AD643</f>
        <v>-9.2321485000578782</v>
      </c>
      <c r="AI643" s="63">
        <f t="shared" ref="AI643" si="2854">(X643*AD640+Y643*AC640+Z643*AD643+AA643*AC643)</f>
        <v>8.1975179795253119</v>
      </c>
      <c r="AJ643" s="61">
        <f t="shared" ref="AJ643" si="2855">X643*AE640+Z643*AE643-Y643*AF640-AA643*AF643</f>
        <v>-9.2321485000578782</v>
      </c>
      <c r="AK643" s="62">
        <f t="shared" ref="AK643" si="2856">(X643*AF640+Y643*AE640+Z643*AF643+AA643*AE643)</f>
        <v>0</v>
      </c>
      <c r="AM643" s="80">
        <f t="shared" ref="AM643" si="2857">(180/PI())*ATAN(-1*(AI640+AI643)/(AH640+AH643))</f>
        <v>-6.420695617952676</v>
      </c>
      <c r="AO643" s="113">
        <f t="shared" ref="AO643" si="2858">20*LOG(((1-(10^(AM640/20)^2)*(1-((1-AO640)/(1+AO640))^2))^0.5))</f>
        <v>-5.0450456146407668E-2</v>
      </c>
      <c r="AP643" s="18"/>
      <c r="AQ643" s="68"/>
      <c r="AR643" s="68"/>
      <c r="AS643" s="68"/>
      <c r="AT643" s="68"/>
    </row>
    <row r="644" spans="2:46" ht="18.600000000000001" customHeight="1"/>
    <row r="645" spans="2:46" ht="18.600000000000001" customHeight="1" thickBot="1">
      <c r="D645" s="10" t="s">
        <v>63</v>
      </c>
      <c r="E645" s="10"/>
      <c r="F645" s="10"/>
      <c r="G645" s="10"/>
      <c r="H645" s="10"/>
      <c r="I645" s="10" t="s">
        <v>64</v>
      </c>
      <c r="J645" s="10"/>
      <c r="K645" s="10"/>
      <c r="L645" s="10"/>
      <c r="M645" s="55"/>
      <c r="N645" s="55"/>
      <c r="O645" s="54" t="s">
        <v>65</v>
      </c>
      <c r="P645" s="55"/>
      <c r="Q645" s="55"/>
      <c r="R645" s="55"/>
      <c r="S645" s="10"/>
      <c r="T645" s="10" t="s">
        <v>66</v>
      </c>
      <c r="U645" s="55"/>
      <c r="V645" s="55"/>
      <c r="W645" s="55"/>
      <c r="X645" s="55"/>
      <c r="Y645" s="54" t="s">
        <v>67</v>
      </c>
      <c r="Z645" s="55"/>
      <c r="AA645" s="55"/>
      <c r="AB645" s="55"/>
      <c r="AC645" s="54" t="s">
        <v>68</v>
      </c>
      <c r="AD645" s="10"/>
      <c r="AE645" s="10"/>
      <c r="AF645" s="10"/>
      <c r="AG645" s="10"/>
      <c r="AH645" s="55"/>
      <c r="AI645" s="54" t="s">
        <v>69</v>
      </c>
      <c r="AJ645" s="55"/>
      <c r="AK645" s="55"/>
    </row>
    <row r="646" spans="2:46" ht="18.600000000000001" customHeight="1" thickBot="1">
      <c r="B646" s="52"/>
      <c r="D646" s="273" t="s">
        <v>70</v>
      </c>
      <c r="E646" s="274"/>
      <c r="F646" s="275" t="s">
        <v>71</v>
      </c>
      <c r="G646" s="276"/>
      <c r="H646" s="263"/>
      <c r="I646" s="273" t="s">
        <v>72</v>
      </c>
      <c r="J646" s="274"/>
      <c r="K646" s="275" t="s">
        <v>73</v>
      </c>
      <c r="L646" s="276"/>
      <c r="M646" s="55"/>
      <c r="N646" s="269" t="s">
        <v>74</v>
      </c>
      <c r="O646" s="270"/>
      <c r="P646" s="271" t="s">
        <v>75</v>
      </c>
      <c r="Q646" s="272"/>
      <c r="R646" s="55"/>
      <c r="S646" s="273" t="s">
        <v>76</v>
      </c>
      <c r="T646" s="274"/>
      <c r="U646" s="275" t="s">
        <v>77</v>
      </c>
      <c r="V646" s="276"/>
      <c r="W646" s="10"/>
      <c r="X646" s="269" t="s">
        <v>78</v>
      </c>
      <c r="Y646" s="270"/>
      <c r="Z646" s="271" t="s">
        <v>79</v>
      </c>
      <c r="AA646" s="272"/>
      <c r="AB646" s="10"/>
      <c r="AC646" s="273" t="s">
        <v>80</v>
      </c>
      <c r="AD646" s="274"/>
      <c r="AE646" s="275" t="s">
        <v>81</v>
      </c>
      <c r="AF646" s="276"/>
      <c r="AG646" s="10"/>
      <c r="AH646" s="269" t="s">
        <v>82</v>
      </c>
      <c r="AI646" s="270"/>
      <c r="AJ646" s="271" t="s">
        <v>83</v>
      </c>
      <c r="AK646" s="272"/>
      <c r="AM646" s="57" t="s">
        <v>10</v>
      </c>
      <c r="AO646" s="109" t="s">
        <v>37</v>
      </c>
      <c r="AP646" s="18"/>
      <c r="AQ646" s="68"/>
      <c r="AR646" s="68"/>
      <c r="AS646" s="68"/>
      <c r="AT646" s="68"/>
    </row>
    <row r="647" spans="2:46" ht="18.600000000000001" customHeight="1" thickTop="1" thickBot="1">
      <c r="B647" s="81">
        <v>1.86</v>
      </c>
      <c r="D647" s="59">
        <v>1</v>
      </c>
      <c r="E647" s="60">
        <v>0</v>
      </c>
      <c r="F647" s="61">
        <v>0</v>
      </c>
      <c r="G647" s="62">
        <f t="shared" ref="G647" si="2859">$E$8*$B647</f>
        <v>1.2617682000000001</v>
      </c>
      <c r="I647" s="59">
        <v>1</v>
      </c>
      <c r="J647" s="63">
        <v>0</v>
      </c>
      <c r="K647" s="61">
        <v>0</v>
      </c>
      <c r="L647" s="62">
        <v>0</v>
      </c>
      <c r="N647" s="59">
        <f t="shared" ref="N647" si="2860">D647*I647+F647*I650-E647*J647-G647*J650</f>
        <v>-10.599568873836729</v>
      </c>
      <c r="O647" s="63">
        <f t="shared" ref="O647" si="2861">(D647*J647+E647*I647+F647*J650+G647*I650)</f>
        <v>0</v>
      </c>
      <c r="P647" s="61">
        <f t="shared" ref="P647" si="2862">D647*K647+F647*K650-E647*L647-G647*L650</f>
        <v>0</v>
      </c>
      <c r="Q647" s="62">
        <f t="shared" ref="Q647" si="2863">(D647*L647+E647*K647+F647*L650+G647*K650)</f>
        <v>1.2617682000000001</v>
      </c>
      <c r="S647" s="59">
        <v>1</v>
      </c>
      <c r="T647" s="60">
        <v>0</v>
      </c>
      <c r="U647" s="61">
        <v>0</v>
      </c>
      <c r="V647" s="62">
        <f t="shared" ref="V647" si="2864">$T$8*$B647</f>
        <v>1.2617682000000001</v>
      </c>
      <c r="X647" s="59">
        <f t="shared" ref="X647" si="2865">N647*S647+P647*S650-O647*T647-Q647*T650</f>
        <v>-10.599568873836729</v>
      </c>
      <c r="Y647" s="63">
        <f t="shared" ref="Y647" si="2866">(N647*T647+O647*S647+P647*T650+Q647*S650)</f>
        <v>0</v>
      </c>
      <c r="Z647" s="61">
        <f t="shared" ref="Z647" si="2867">N647*U647+P647*U650-O647*V647-Q647*V650</f>
        <v>0</v>
      </c>
      <c r="AA647" s="62">
        <f t="shared" ref="AA647" si="2868">(N647*V647+O647*U647+P647*V650+Q647*U650)</f>
        <v>-12.112430738716997</v>
      </c>
      <c r="AB647" s="10"/>
      <c r="AC647" s="64">
        <v>1</v>
      </c>
      <c r="AD647" s="65">
        <v>0</v>
      </c>
      <c r="AE647" s="23">
        <v>0</v>
      </c>
      <c r="AF647" s="66">
        <v>0</v>
      </c>
      <c r="AH647" s="59">
        <f t="shared" ref="AH647" si="2869">X647*AC647+Z647*AC650-Y647*AD647-AA647*AD650</f>
        <v>-10.599568873836729</v>
      </c>
      <c r="AI647" s="63">
        <f t="shared" ref="AI647" si="2870">(X647*AD647+Y647*AC647+Z647*AD650+AA647*AC650)</f>
        <v>-12.112430738716997</v>
      </c>
      <c r="AJ647" s="61">
        <f t="shared" ref="AJ647" si="2871">X647*AE647+Z647*AE650-Y647*AF647-AA647*AF650</f>
        <v>0</v>
      </c>
      <c r="AK647" s="62">
        <f t="shared" ref="AK647" si="2872">(X647*AF647+Y647*AE647+Z647*AF650+AA647*AE650)</f>
        <v>-12.112430738716997</v>
      </c>
      <c r="AM647" s="67">
        <f t="shared" ref="AM647" si="2873">20*LOG(((1+$AD$8)/$AD$8)/((AH647+AH650)^2+(AI647+AI650)^2)^0.5)</f>
        <v>-20.587352143053881</v>
      </c>
      <c r="AO647" s="110">
        <f t="shared" ref="AO647" si="2874">((AH647^2+AI647^2)^0.5)/((AH650^2+AI650^2)^0.5)</f>
        <v>1.1471454951964797</v>
      </c>
      <c r="AP647" s="18"/>
      <c r="AQ647" s="68"/>
      <c r="AR647" s="68"/>
      <c r="AS647" s="68"/>
      <c r="AT647" s="68"/>
    </row>
    <row r="648" spans="2:46" ht="18.600000000000001" customHeight="1" thickBot="1">
      <c r="D648" s="69"/>
      <c r="G648" s="70"/>
      <c r="I648" s="69"/>
      <c r="L648" s="70"/>
      <c r="N648" s="69"/>
      <c r="Q648" s="70"/>
      <c r="S648" s="69"/>
      <c r="V648" s="70"/>
      <c r="X648" s="69"/>
      <c r="AA648" s="70"/>
      <c r="AC648" s="64"/>
      <c r="AD648" s="23"/>
      <c r="AE648" s="23"/>
      <c r="AF648" s="71"/>
      <c r="AH648" s="69"/>
      <c r="AK648" s="70"/>
      <c r="AO648" s="111"/>
      <c r="AP648" s="18"/>
      <c r="AQ648" s="68"/>
      <c r="AR648" s="68"/>
      <c r="AS648" s="68"/>
      <c r="AT648" s="68"/>
    </row>
    <row r="649" spans="2:46" ht="18.600000000000001" customHeight="1" thickBot="1">
      <c r="D649" s="265" t="s">
        <v>11</v>
      </c>
      <c r="E649" s="266"/>
      <c r="F649" s="267" t="s">
        <v>84</v>
      </c>
      <c r="G649" s="268"/>
      <c r="H649" s="263"/>
      <c r="I649" s="265" t="s">
        <v>85</v>
      </c>
      <c r="J649" s="266"/>
      <c r="K649" s="267" t="s">
        <v>86</v>
      </c>
      <c r="L649" s="268"/>
      <c r="N649" s="269" t="s">
        <v>12</v>
      </c>
      <c r="O649" s="270"/>
      <c r="P649" s="271" t="s">
        <v>13</v>
      </c>
      <c r="Q649" s="272"/>
      <c r="S649" s="265" t="s">
        <v>87</v>
      </c>
      <c r="T649" s="266"/>
      <c r="U649" s="267" t="s">
        <v>88</v>
      </c>
      <c r="V649" s="268"/>
      <c r="W649" s="10"/>
      <c r="X649" s="269" t="s">
        <v>89</v>
      </c>
      <c r="Y649" s="270"/>
      <c r="Z649" s="271" t="s">
        <v>90</v>
      </c>
      <c r="AA649" s="272"/>
      <c r="AB649" s="10"/>
      <c r="AC649" s="265" t="s">
        <v>14</v>
      </c>
      <c r="AD649" s="266"/>
      <c r="AE649" s="267" t="s">
        <v>15</v>
      </c>
      <c r="AF649" s="268"/>
      <c r="AG649" s="10"/>
      <c r="AH649" s="269" t="s">
        <v>91</v>
      </c>
      <c r="AI649" s="270"/>
      <c r="AJ649" s="271" t="s">
        <v>92</v>
      </c>
      <c r="AK649" s="272"/>
      <c r="AM649" s="76" t="s">
        <v>16</v>
      </c>
      <c r="AO649" s="112" t="s">
        <v>38</v>
      </c>
      <c r="AP649" s="18"/>
      <c r="AQ649" s="68"/>
      <c r="AR649" s="68"/>
      <c r="AS649" s="68"/>
      <c r="AT649" s="68"/>
    </row>
    <row r="650" spans="2:46" ht="18.600000000000001" customHeight="1" thickTop="1" thickBot="1">
      <c r="D650" s="59">
        <v>0</v>
      </c>
      <c r="E650" s="63">
        <v>0</v>
      </c>
      <c r="F650" s="61">
        <v>1</v>
      </c>
      <c r="G650" s="62">
        <v>0</v>
      </c>
      <c r="I650" s="59">
        <v>0</v>
      </c>
      <c r="J650" s="63">
        <f t="shared" ref="J650" si="2875">IF(0=(1-$J$8*$K$8*$B647^2),10^14,$B647*$K$8/(1-$J$8*$K$8*$B647^2))</f>
        <v>9.1931060505699289</v>
      </c>
      <c r="K650" s="61">
        <v>1</v>
      </c>
      <c r="L650" s="62">
        <v>0</v>
      </c>
      <c r="N650" s="59">
        <f t="shared" ref="N650" si="2876">D650*I647+F650*I650-E650*J647-G650*J650</f>
        <v>0</v>
      </c>
      <c r="O650" s="63">
        <f t="shared" ref="O650" si="2877">(D650*J647+E650*I647+F650*J650+G650*I650)</f>
        <v>9.1931060505699289</v>
      </c>
      <c r="P650" s="61">
        <f t="shared" ref="P650" si="2878">D650*K647+F650*K650-E650*L647-G650*L650</f>
        <v>1</v>
      </c>
      <c r="Q650" s="62">
        <f t="shared" ref="Q650" si="2879">(D650*L647+E650*K647+F650*L650+G650*K650)</f>
        <v>0</v>
      </c>
      <c r="S650" s="59">
        <v>0</v>
      </c>
      <c r="T650" s="63">
        <v>0</v>
      </c>
      <c r="U650" s="61">
        <v>1</v>
      </c>
      <c r="V650" s="62">
        <v>0</v>
      </c>
      <c r="X650" s="59">
        <f t="shared" ref="X650" si="2880">N650*S647+P650*S650-O650*T647-Q650*T650</f>
        <v>0</v>
      </c>
      <c r="Y650" s="63">
        <f t="shared" ref="Y650" si="2881">(N650*T647+O650*S647+P650*T650+Q650*S650)</f>
        <v>9.1931060505699289</v>
      </c>
      <c r="Z650" s="61">
        <f t="shared" ref="Z650" si="2882">N650*U647+P650*U650-O650*V647-Q650*V650</f>
        <v>-10.599568873836729</v>
      </c>
      <c r="AA650" s="62">
        <f t="shared" ref="AA650" si="2883">(N650*V647+O650*U647+P650*V650+Q650*U650)</f>
        <v>0</v>
      </c>
      <c r="AB650" s="10"/>
      <c r="AC650" s="46">
        <f t="shared" ref="AC650" si="2884">1/$AD$8</f>
        <v>1</v>
      </c>
      <c r="AD650" s="77">
        <v>0</v>
      </c>
      <c r="AE650" s="78">
        <v>1</v>
      </c>
      <c r="AF650" s="79">
        <v>0</v>
      </c>
      <c r="AH650" s="59">
        <f t="shared" ref="AH650" si="2885">X650*AC647+Z650*AC650-Y650*AD647-AA650*AD650</f>
        <v>-10.599568873836729</v>
      </c>
      <c r="AI650" s="63">
        <f t="shared" ref="AI650" si="2886">(X650*AD647+Y650*AC647+Z650*AD650+AA650*AC650)</f>
        <v>9.1931060505699289</v>
      </c>
      <c r="AJ650" s="61">
        <f t="shared" ref="AJ650" si="2887">X650*AE647+Z650*AE650-Y650*AF647-AA650*AF650</f>
        <v>-10.599568873836729</v>
      </c>
      <c r="AK650" s="62">
        <f t="shared" ref="AK650" si="2888">(X650*AF647+Y650*AE647+Z650*AF650+AA650*AE650)</f>
        <v>0</v>
      </c>
      <c r="AM650" s="80">
        <f t="shared" ref="AM650" si="2889">(180/PI())*ATAN(-1*(AI647+AI650)/(AH647+AH650))</f>
        <v>-7.8408622935365555</v>
      </c>
      <c r="AO650" s="113">
        <f t="shared" ref="AO650" si="2890">20*LOG(((1-(10^(AM647/20)^2)*(1-((1-AO647)/(1+AO647))^2))^0.5))</f>
        <v>-3.7922713051008972E-2</v>
      </c>
      <c r="AP650" s="18"/>
      <c r="AQ650" s="68"/>
      <c r="AR650" s="68"/>
      <c r="AS650" s="68"/>
      <c r="AT650" s="68"/>
    </row>
    <row r="651" spans="2:46" ht="18.600000000000001" customHeight="1"/>
    <row r="652" spans="2:46" ht="18.600000000000001" customHeight="1" thickBot="1">
      <c r="D652" s="10" t="s">
        <v>63</v>
      </c>
      <c r="E652" s="10"/>
      <c r="F652" s="10"/>
      <c r="G652" s="10"/>
      <c r="H652" s="10"/>
      <c r="I652" s="10" t="s">
        <v>64</v>
      </c>
      <c r="J652" s="10"/>
      <c r="K652" s="10"/>
      <c r="L652" s="10"/>
      <c r="M652" s="55"/>
      <c r="N652" s="55"/>
      <c r="O652" s="54" t="s">
        <v>65</v>
      </c>
      <c r="P652" s="55"/>
      <c r="Q652" s="55"/>
      <c r="R652" s="55"/>
      <c r="S652" s="10"/>
      <c r="T652" s="10" t="s">
        <v>66</v>
      </c>
      <c r="U652" s="55"/>
      <c r="V652" s="55"/>
      <c r="W652" s="55"/>
      <c r="X652" s="55"/>
      <c r="Y652" s="54" t="s">
        <v>67</v>
      </c>
      <c r="Z652" s="55"/>
      <c r="AA652" s="55"/>
      <c r="AB652" s="55"/>
      <c r="AC652" s="54" t="s">
        <v>68</v>
      </c>
      <c r="AD652" s="10"/>
      <c r="AE652" s="10"/>
      <c r="AF652" s="10"/>
      <c r="AG652" s="10"/>
      <c r="AH652" s="55"/>
      <c r="AI652" s="54" t="s">
        <v>69</v>
      </c>
      <c r="AJ652" s="55"/>
      <c r="AK652" s="55"/>
    </row>
    <row r="653" spans="2:46" ht="18.600000000000001" customHeight="1" thickBot="1">
      <c r="B653" s="52"/>
      <c r="D653" s="273" t="s">
        <v>70</v>
      </c>
      <c r="E653" s="274"/>
      <c r="F653" s="275" t="s">
        <v>71</v>
      </c>
      <c r="G653" s="276"/>
      <c r="H653" s="263"/>
      <c r="I653" s="273" t="s">
        <v>72</v>
      </c>
      <c r="J653" s="274"/>
      <c r="K653" s="275" t="s">
        <v>73</v>
      </c>
      <c r="L653" s="276"/>
      <c r="M653" s="55"/>
      <c r="N653" s="269" t="s">
        <v>74</v>
      </c>
      <c r="O653" s="270"/>
      <c r="P653" s="271" t="s">
        <v>75</v>
      </c>
      <c r="Q653" s="272"/>
      <c r="R653" s="55"/>
      <c r="S653" s="273" t="s">
        <v>76</v>
      </c>
      <c r="T653" s="274"/>
      <c r="U653" s="275" t="s">
        <v>77</v>
      </c>
      <c r="V653" s="276"/>
      <c r="W653" s="10"/>
      <c r="X653" s="269" t="s">
        <v>78</v>
      </c>
      <c r="Y653" s="270"/>
      <c r="Z653" s="271" t="s">
        <v>79</v>
      </c>
      <c r="AA653" s="272"/>
      <c r="AB653" s="10"/>
      <c r="AC653" s="273" t="s">
        <v>80</v>
      </c>
      <c r="AD653" s="274"/>
      <c r="AE653" s="275" t="s">
        <v>81</v>
      </c>
      <c r="AF653" s="276"/>
      <c r="AG653" s="10"/>
      <c r="AH653" s="269" t="s">
        <v>82</v>
      </c>
      <c r="AI653" s="270"/>
      <c r="AJ653" s="271" t="s">
        <v>83</v>
      </c>
      <c r="AK653" s="272"/>
      <c r="AM653" s="57" t="s">
        <v>10</v>
      </c>
      <c r="AO653" s="109" t="s">
        <v>37</v>
      </c>
      <c r="AP653" s="18"/>
      <c r="AQ653" s="68"/>
      <c r="AR653" s="68"/>
      <c r="AS653" s="68"/>
      <c r="AT653" s="68"/>
    </row>
    <row r="654" spans="2:46" ht="18.600000000000001" customHeight="1" thickTop="1" thickBot="1">
      <c r="B654" s="81">
        <v>1.88</v>
      </c>
      <c r="D654" s="59">
        <v>1</v>
      </c>
      <c r="E654" s="60">
        <v>0</v>
      </c>
      <c r="F654" s="61">
        <v>0</v>
      </c>
      <c r="G654" s="62">
        <f t="shared" ref="G654" si="2891">$E$8*$B654</f>
        <v>1.2753356</v>
      </c>
      <c r="I654" s="59">
        <v>1</v>
      </c>
      <c r="J654" s="63">
        <v>0</v>
      </c>
      <c r="K654" s="61">
        <v>0</v>
      </c>
      <c r="L654" s="62">
        <v>0</v>
      </c>
      <c r="N654" s="59">
        <f t="shared" ref="N654" si="2892">D654*I654+F654*I657-E654*J654-G654*J657</f>
        <v>-12.323606935064822</v>
      </c>
      <c r="O654" s="63">
        <f t="shared" ref="O654" si="2893">(D654*J654+E654*I654+F654*J657+G654*I657)</f>
        <v>0</v>
      </c>
      <c r="P654" s="61">
        <f t="shared" ref="P654" si="2894">D654*K654+F654*K657-E654*L654-G654*L657</f>
        <v>0</v>
      </c>
      <c r="Q654" s="62">
        <f t="shared" ref="Q654" si="2895">(D654*L654+E654*K654+F654*L657+G654*K657)</f>
        <v>1.2753356</v>
      </c>
      <c r="S654" s="59">
        <v>1</v>
      </c>
      <c r="T654" s="60">
        <v>0</v>
      </c>
      <c r="U654" s="61">
        <v>0</v>
      </c>
      <c r="V654" s="62">
        <f t="shared" ref="V654" si="2896">$T$8*$B654</f>
        <v>1.2753356</v>
      </c>
      <c r="X654" s="59">
        <f t="shared" ref="X654" si="2897">N654*S654+P654*S657-O654*T654-Q654*T657</f>
        <v>-12.323606935064822</v>
      </c>
      <c r="Y654" s="63">
        <f t="shared" ref="Y654" si="2898">(N654*T654+O654*S654+P654*T657+Q654*S657)</f>
        <v>0</v>
      </c>
      <c r="Z654" s="61">
        <f t="shared" ref="Z654" si="2899">N654*U654+P654*U657-O654*V654-Q654*V657</f>
        <v>0</v>
      </c>
      <c r="AA654" s="62">
        <f t="shared" ref="AA654" si="2900">(N654*V654+O654*U654+P654*V657+Q654*U657)</f>
        <v>-14.441399044695055</v>
      </c>
      <c r="AB654" s="10"/>
      <c r="AC654" s="64">
        <v>1</v>
      </c>
      <c r="AD654" s="65">
        <v>0</v>
      </c>
      <c r="AE654" s="23">
        <v>0</v>
      </c>
      <c r="AF654" s="66">
        <v>0</v>
      </c>
      <c r="AH654" s="59">
        <f t="shared" ref="AH654" si="2901">X654*AC654+Z654*AC657-Y654*AD654-AA654*AD657</f>
        <v>-12.323606935064822</v>
      </c>
      <c r="AI654" s="63">
        <f t="shared" ref="AI654" si="2902">(X654*AD654+Y654*AC654+Z654*AD657+AA654*AC657)</f>
        <v>-14.441399044695055</v>
      </c>
      <c r="AJ654" s="61">
        <f t="shared" ref="AJ654" si="2903">X654*AE654+Z654*AE657-Y654*AF654-AA654*AF657</f>
        <v>0</v>
      </c>
      <c r="AK654" s="62">
        <f t="shared" ref="AK654" si="2904">(X654*AF654+Y654*AE654+Z654*AF657+AA654*AE657)</f>
        <v>-14.441399044695055</v>
      </c>
      <c r="AM654" s="67">
        <f t="shared" ref="AM654" si="2905">20*LOG(((1+$AD$8)/$AD$8)/((AH654+AH657)^2+(AI654+AI657)^2)^0.5)</f>
        <v>-21.927341656899696</v>
      </c>
      <c r="AO654" s="110">
        <f t="shared" ref="AO654" si="2906">((AH654^2+AI654^2)^0.5)/((AH657^2+AI657^2)^0.5)</f>
        <v>1.1751024917384842</v>
      </c>
      <c r="AP654" s="18"/>
      <c r="AQ654" s="68"/>
      <c r="AR654" s="68"/>
      <c r="AS654" s="68"/>
      <c r="AT654" s="68"/>
    </row>
    <row r="655" spans="2:46" ht="18.600000000000001" customHeight="1" thickBot="1">
      <c r="D655" s="69"/>
      <c r="G655" s="70"/>
      <c r="I655" s="69"/>
      <c r="L655" s="70"/>
      <c r="N655" s="69"/>
      <c r="Q655" s="70"/>
      <c r="S655" s="69"/>
      <c r="V655" s="70"/>
      <c r="X655" s="69"/>
      <c r="AA655" s="70"/>
      <c r="AC655" s="64"/>
      <c r="AD655" s="23"/>
      <c r="AE655" s="23"/>
      <c r="AF655" s="71"/>
      <c r="AH655" s="69"/>
      <c r="AK655" s="70"/>
      <c r="AO655" s="111"/>
      <c r="AP655" s="18"/>
      <c r="AQ655" s="68"/>
      <c r="AR655" s="68"/>
      <c r="AS655" s="68"/>
      <c r="AT655" s="68"/>
    </row>
    <row r="656" spans="2:46" ht="18.600000000000001" customHeight="1" thickBot="1">
      <c r="D656" s="265" t="s">
        <v>11</v>
      </c>
      <c r="E656" s="266"/>
      <c r="F656" s="267" t="s">
        <v>84</v>
      </c>
      <c r="G656" s="268"/>
      <c r="H656" s="263"/>
      <c r="I656" s="265" t="s">
        <v>85</v>
      </c>
      <c r="J656" s="266"/>
      <c r="K656" s="267" t="s">
        <v>86</v>
      </c>
      <c r="L656" s="268"/>
      <c r="N656" s="269" t="s">
        <v>12</v>
      </c>
      <c r="O656" s="270"/>
      <c r="P656" s="271" t="s">
        <v>13</v>
      </c>
      <c r="Q656" s="272"/>
      <c r="S656" s="265" t="s">
        <v>87</v>
      </c>
      <c r="T656" s="266"/>
      <c r="U656" s="267" t="s">
        <v>88</v>
      </c>
      <c r="V656" s="268"/>
      <c r="W656" s="10"/>
      <c r="X656" s="269" t="s">
        <v>89</v>
      </c>
      <c r="Y656" s="270"/>
      <c r="Z656" s="271" t="s">
        <v>90</v>
      </c>
      <c r="AA656" s="272"/>
      <c r="AB656" s="10"/>
      <c r="AC656" s="265" t="s">
        <v>14</v>
      </c>
      <c r="AD656" s="266"/>
      <c r="AE656" s="267" t="s">
        <v>15</v>
      </c>
      <c r="AF656" s="268"/>
      <c r="AG656" s="10"/>
      <c r="AH656" s="269" t="s">
        <v>91</v>
      </c>
      <c r="AI656" s="270"/>
      <c r="AJ656" s="271" t="s">
        <v>92</v>
      </c>
      <c r="AK656" s="272"/>
      <c r="AM656" s="76" t="s">
        <v>16</v>
      </c>
      <c r="AO656" s="112" t="s">
        <v>38</v>
      </c>
      <c r="AP656" s="18"/>
      <c r="AQ656" s="68"/>
      <c r="AR656" s="68"/>
      <c r="AS656" s="68"/>
      <c r="AT656" s="68"/>
    </row>
    <row r="657" spans="2:46" ht="18.600000000000001" customHeight="1" thickTop="1" thickBot="1">
      <c r="D657" s="59">
        <v>0</v>
      </c>
      <c r="E657" s="63">
        <v>0</v>
      </c>
      <c r="F657" s="61">
        <v>1</v>
      </c>
      <c r="G657" s="62">
        <v>0</v>
      </c>
      <c r="I657" s="59">
        <v>0</v>
      </c>
      <c r="J657" s="63">
        <f t="shared" ref="J657" si="2907">IF(0=(1-$J$8*$K$8*$B654^2),10^14,$B654*$K$8/(1-$J$8*$K$8*$B654^2))</f>
        <v>10.447137941624794</v>
      </c>
      <c r="K657" s="61">
        <v>1</v>
      </c>
      <c r="L657" s="62">
        <v>0</v>
      </c>
      <c r="N657" s="59">
        <f t="shared" ref="N657" si="2908">D657*I654+F657*I657-E657*J654-G657*J657</f>
        <v>0</v>
      </c>
      <c r="O657" s="63">
        <f t="shared" ref="O657" si="2909">(D657*J654+E657*I654+F657*J657+G657*I657)</f>
        <v>10.447137941624794</v>
      </c>
      <c r="P657" s="61">
        <f t="shared" ref="P657" si="2910">D657*K654+F657*K657-E657*L654-G657*L657</f>
        <v>1</v>
      </c>
      <c r="Q657" s="62">
        <f t="shared" ref="Q657" si="2911">(D657*L654+E657*K654+F657*L657+G657*K657)</f>
        <v>0</v>
      </c>
      <c r="S657" s="59">
        <v>0</v>
      </c>
      <c r="T657" s="63">
        <v>0</v>
      </c>
      <c r="U657" s="61">
        <v>1</v>
      </c>
      <c r="V657" s="62">
        <v>0</v>
      </c>
      <c r="X657" s="59">
        <f t="shared" ref="X657" si="2912">N657*S654+P657*S657-O657*T654-Q657*T657</f>
        <v>0</v>
      </c>
      <c r="Y657" s="63">
        <f t="shared" ref="Y657" si="2913">(N657*T654+O657*S654+P657*T657+Q657*S657)</f>
        <v>10.447137941624794</v>
      </c>
      <c r="Z657" s="61">
        <f t="shared" ref="Z657" si="2914">N657*U654+P657*U657-O657*V654-Q657*V657</f>
        <v>-12.323606935064822</v>
      </c>
      <c r="AA657" s="62">
        <f t="shared" ref="AA657" si="2915">(N657*V654+O657*U654+P657*V657+Q657*U657)</f>
        <v>0</v>
      </c>
      <c r="AB657" s="10"/>
      <c r="AC657" s="46">
        <f t="shared" ref="AC657" si="2916">1/$AD$8</f>
        <v>1</v>
      </c>
      <c r="AD657" s="77">
        <v>0</v>
      </c>
      <c r="AE657" s="78">
        <v>1</v>
      </c>
      <c r="AF657" s="79">
        <v>0</v>
      </c>
      <c r="AH657" s="59">
        <f t="shared" ref="AH657" si="2917">X657*AC654+Z657*AC657-Y657*AD654-AA657*AD657</f>
        <v>-12.323606935064822</v>
      </c>
      <c r="AI657" s="63">
        <f t="shared" ref="AI657" si="2918">(X657*AD654+Y657*AC654+Z657*AD657+AA657*AC657)</f>
        <v>10.447137941624794</v>
      </c>
      <c r="AJ657" s="61">
        <f t="shared" ref="AJ657" si="2919">X657*AE654+Z657*AE657-Y657*AF654-AA657*AF657</f>
        <v>-12.323606935064822</v>
      </c>
      <c r="AK657" s="62">
        <f t="shared" ref="AK657" si="2920">(X657*AF654+Y657*AE654+Z657*AF657+AA657*AE657)</f>
        <v>0</v>
      </c>
      <c r="AM657" s="80">
        <f t="shared" ref="AM657" si="2921">(180/PI())*ATAN(-1*(AI654+AI657)/(AH654+AH657))</f>
        <v>-9.2051726170179151</v>
      </c>
      <c r="AO657" s="113">
        <f t="shared" ref="AO657" si="2922">20*LOG(((1-(10^(AM654/20)^2)*(1-((1-AO654)/(1+AO654))^2))^0.5))</f>
        <v>-2.7772457776660313E-2</v>
      </c>
      <c r="AP657" s="18"/>
      <c r="AQ657" s="68"/>
      <c r="AR657" s="68"/>
      <c r="AS657" s="68"/>
      <c r="AT657" s="68"/>
    </row>
    <row r="658" spans="2:46" ht="18.600000000000001" customHeight="1"/>
    <row r="659" spans="2:46" ht="18.600000000000001" customHeight="1" thickBot="1">
      <c r="D659" s="10" t="s">
        <v>63</v>
      </c>
      <c r="E659" s="10"/>
      <c r="F659" s="10"/>
      <c r="G659" s="10"/>
      <c r="H659" s="10"/>
      <c r="I659" s="10" t="s">
        <v>64</v>
      </c>
      <c r="J659" s="10"/>
      <c r="K659" s="10"/>
      <c r="L659" s="10"/>
      <c r="M659" s="55"/>
      <c r="N659" s="55"/>
      <c r="O659" s="54" t="s">
        <v>65</v>
      </c>
      <c r="P659" s="55"/>
      <c r="Q659" s="55"/>
      <c r="R659" s="55"/>
      <c r="S659" s="10"/>
      <c r="T659" s="10" t="s">
        <v>66</v>
      </c>
      <c r="U659" s="55"/>
      <c r="V659" s="55"/>
      <c r="W659" s="55"/>
      <c r="X659" s="55"/>
      <c r="Y659" s="54" t="s">
        <v>67</v>
      </c>
      <c r="Z659" s="55"/>
      <c r="AA659" s="55"/>
      <c r="AB659" s="55"/>
      <c r="AC659" s="54" t="s">
        <v>68</v>
      </c>
      <c r="AD659" s="10"/>
      <c r="AE659" s="10"/>
      <c r="AF659" s="10"/>
      <c r="AG659" s="10"/>
      <c r="AH659" s="55"/>
      <c r="AI659" s="54" t="s">
        <v>69</v>
      </c>
      <c r="AJ659" s="55"/>
      <c r="AK659" s="55"/>
    </row>
    <row r="660" spans="2:46" ht="18.600000000000001" customHeight="1" thickBot="1">
      <c r="B660" s="52"/>
      <c r="D660" s="273" t="s">
        <v>70</v>
      </c>
      <c r="E660" s="274"/>
      <c r="F660" s="275" t="s">
        <v>71</v>
      </c>
      <c r="G660" s="276"/>
      <c r="H660" s="263"/>
      <c r="I660" s="273" t="s">
        <v>72</v>
      </c>
      <c r="J660" s="274"/>
      <c r="K660" s="275" t="s">
        <v>73</v>
      </c>
      <c r="L660" s="276"/>
      <c r="M660" s="55"/>
      <c r="N660" s="269" t="s">
        <v>74</v>
      </c>
      <c r="O660" s="270"/>
      <c r="P660" s="271" t="s">
        <v>75</v>
      </c>
      <c r="Q660" s="272"/>
      <c r="R660" s="55"/>
      <c r="S660" s="273" t="s">
        <v>76</v>
      </c>
      <c r="T660" s="274"/>
      <c r="U660" s="275" t="s">
        <v>77</v>
      </c>
      <c r="V660" s="276"/>
      <c r="W660" s="10"/>
      <c r="X660" s="269" t="s">
        <v>78</v>
      </c>
      <c r="Y660" s="270"/>
      <c r="Z660" s="271" t="s">
        <v>79</v>
      </c>
      <c r="AA660" s="272"/>
      <c r="AB660" s="10"/>
      <c r="AC660" s="273" t="s">
        <v>80</v>
      </c>
      <c r="AD660" s="274"/>
      <c r="AE660" s="275" t="s">
        <v>81</v>
      </c>
      <c r="AF660" s="276"/>
      <c r="AG660" s="10"/>
      <c r="AH660" s="269" t="s">
        <v>82</v>
      </c>
      <c r="AI660" s="270"/>
      <c r="AJ660" s="271" t="s">
        <v>83</v>
      </c>
      <c r="AK660" s="272"/>
      <c r="AM660" s="57" t="s">
        <v>10</v>
      </c>
      <c r="AO660" s="109" t="s">
        <v>37</v>
      </c>
      <c r="AP660" s="18"/>
      <c r="AQ660" s="68"/>
      <c r="AR660" s="68"/>
      <c r="AS660" s="68"/>
      <c r="AT660" s="68"/>
    </row>
    <row r="661" spans="2:46" ht="18.600000000000001" customHeight="1" thickTop="1" thickBot="1">
      <c r="B661" s="81">
        <v>1.9</v>
      </c>
      <c r="D661" s="59">
        <v>1</v>
      </c>
      <c r="E661" s="60">
        <v>0</v>
      </c>
      <c r="F661" s="61">
        <v>0</v>
      </c>
      <c r="G661" s="62">
        <f t="shared" ref="G661" si="2923">$E$8*$B661</f>
        <v>1.2889029999999999</v>
      </c>
      <c r="I661" s="59">
        <v>1</v>
      </c>
      <c r="J661" s="63">
        <v>0</v>
      </c>
      <c r="K661" s="61">
        <v>0</v>
      </c>
      <c r="L661" s="62">
        <v>0</v>
      </c>
      <c r="N661" s="59">
        <f t="shared" ref="N661" si="2924">D661*I661+F661*I664-E661*J661-G661*J664</f>
        <v>-14.564246413276738</v>
      </c>
      <c r="O661" s="63">
        <f t="shared" ref="O661" si="2925">(D661*J661+E661*I661+F661*J664+G661*I664)</f>
        <v>0</v>
      </c>
      <c r="P661" s="61">
        <f t="shared" ref="P661" si="2926">D661*K661+F661*K664-E661*L661-G661*L664</f>
        <v>0</v>
      </c>
      <c r="Q661" s="62">
        <f t="shared" ref="Q661" si="2927">(D661*L661+E661*K661+F661*L664+G661*K664)</f>
        <v>1.2889029999999999</v>
      </c>
      <c r="S661" s="59">
        <v>1</v>
      </c>
      <c r="T661" s="60">
        <v>0</v>
      </c>
      <c r="U661" s="61">
        <v>0</v>
      </c>
      <c r="V661" s="62">
        <f t="shared" ref="V661" si="2928">$T$8*$B661</f>
        <v>1.2889029999999999</v>
      </c>
      <c r="X661" s="59">
        <f t="shared" ref="X661" si="2929">N661*S661+P661*S664-O661*T661-Q661*T664</f>
        <v>-14.564246413276738</v>
      </c>
      <c r="Y661" s="63">
        <f t="shared" ref="Y661" si="2930">(N661*T661+O661*S661+P661*T664+Q661*S664)</f>
        <v>0</v>
      </c>
      <c r="Z661" s="61">
        <f t="shared" ref="Z661" si="2931">N661*U661+P661*U664-O661*V661-Q661*V664</f>
        <v>0</v>
      </c>
      <c r="AA661" s="62">
        <f t="shared" ref="AA661" si="2932">(N661*V661+O661*U661+P661*V664+Q661*U664)</f>
        <v>-17.482997894811625</v>
      </c>
      <c r="AB661" s="10"/>
      <c r="AC661" s="64">
        <v>1</v>
      </c>
      <c r="AD661" s="65">
        <v>0</v>
      </c>
      <c r="AE661" s="23">
        <v>0</v>
      </c>
      <c r="AF661" s="66">
        <v>0</v>
      </c>
      <c r="AH661" s="59">
        <f t="shared" ref="AH661" si="2933">X661*AC661+Z661*AC664-Y661*AD661-AA661*AD664</f>
        <v>-14.564246413276738</v>
      </c>
      <c r="AI661" s="63">
        <f t="shared" ref="AI661" si="2934">(X661*AD661+Y661*AC661+Z661*AD664+AA661*AC664)</f>
        <v>-17.482997894811625</v>
      </c>
      <c r="AJ661" s="61">
        <f t="shared" ref="AJ661" si="2935">X661*AE661+Z661*AE664-Y661*AF661-AA661*AF664</f>
        <v>0</v>
      </c>
      <c r="AK661" s="62">
        <f t="shared" ref="AK661" si="2936">(X661*AF661+Y661*AE661+Z661*AF664+AA661*AE664)</f>
        <v>-17.482997894811625</v>
      </c>
      <c r="AM661" s="67">
        <f t="shared" ref="AM661" si="2937">20*LOG(((1+$AD$8)/$AD$8)/((AH661+AH664)^2+(AI661+AI664)^2)^0.5)</f>
        <v>-23.412907104883367</v>
      </c>
      <c r="AO661" s="110">
        <f t="shared" ref="AO661" si="2938">((AH661^2+AI661^2)^0.5)/((AH664^2+AI664^2)^0.5)</f>
        <v>1.202724897011733</v>
      </c>
      <c r="AP661" s="18"/>
      <c r="AQ661" s="68"/>
      <c r="AR661" s="68"/>
      <c r="AS661" s="68"/>
      <c r="AT661" s="68"/>
    </row>
    <row r="662" spans="2:46" ht="18.600000000000001" customHeight="1" thickBot="1">
      <c r="D662" s="69"/>
      <c r="G662" s="70"/>
      <c r="I662" s="69"/>
      <c r="L662" s="70"/>
      <c r="N662" s="69"/>
      <c r="Q662" s="70"/>
      <c r="S662" s="69"/>
      <c r="V662" s="70"/>
      <c r="X662" s="69"/>
      <c r="AA662" s="70"/>
      <c r="AC662" s="64"/>
      <c r="AD662" s="23"/>
      <c r="AE662" s="23"/>
      <c r="AF662" s="71"/>
      <c r="AH662" s="69"/>
      <c r="AK662" s="70"/>
      <c r="AO662" s="111"/>
      <c r="AP662" s="18"/>
      <c r="AQ662" s="68"/>
      <c r="AR662" s="68"/>
      <c r="AS662" s="68"/>
      <c r="AT662" s="68"/>
    </row>
    <row r="663" spans="2:46" ht="18.600000000000001" customHeight="1" thickBot="1">
      <c r="D663" s="265" t="s">
        <v>11</v>
      </c>
      <c r="E663" s="266"/>
      <c r="F663" s="267" t="s">
        <v>84</v>
      </c>
      <c r="G663" s="268"/>
      <c r="H663" s="263"/>
      <c r="I663" s="265" t="s">
        <v>85</v>
      </c>
      <c r="J663" s="266"/>
      <c r="K663" s="267" t="s">
        <v>86</v>
      </c>
      <c r="L663" s="268"/>
      <c r="N663" s="269" t="s">
        <v>12</v>
      </c>
      <c r="O663" s="270"/>
      <c r="P663" s="271" t="s">
        <v>13</v>
      </c>
      <c r="Q663" s="272"/>
      <c r="S663" s="265" t="s">
        <v>87</v>
      </c>
      <c r="T663" s="266"/>
      <c r="U663" s="267" t="s">
        <v>88</v>
      </c>
      <c r="V663" s="268"/>
      <c r="W663" s="10"/>
      <c r="X663" s="269" t="s">
        <v>89</v>
      </c>
      <c r="Y663" s="270"/>
      <c r="Z663" s="271" t="s">
        <v>90</v>
      </c>
      <c r="AA663" s="272"/>
      <c r="AB663" s="10"/>
      <c r="AC663" s="265" t="s">
        <v>14</v>
      </c>
      <c r="AD663" s="266"/>
      <c r="AE663" s="267" t="s">
        <v>15</v>
      </c>
      <c r="AF663" s="268"/>
      <c r="AG663" s="10"/>
      <c r="AH663" s="269" t="s">
        <v>91</v>
      </c>
      <c r="AI663" s="270"/>
      <c r="AJ663" s="271" t="s">
        <v>92</v>
      </c>
      <c r="AK663" s="272"/>
      <c r="AM663" s="76" t="s">
        <v>16</v>
      </c>
      <c r="AO663" s="112" t="s">
        <v>38</v>
      </c>
      <c r="AP663" s="18"/>
      <c r="AQ663" s="68"/>
      <c r="AR663" s="68"/>
      <c r="AS663" s="68"/>
      <c r="AT663" s="68"/>
    </row>
    <row r="664" spans="2:46" ht="18.600000000000001" customHeight="1" thickTop="1" thickBot="1">
      <c r="D664" s="59">
        <v>0</v>
      </c>
      <c r="E664" s="63">
        <v>0</v>
      </c>
      <c r="F664" s="61">
        <v>1</v>
      </c>
      <c r="G664" s="62">
        <v>0</v>
      </c>
      <c r="I664" s="59">
        <v>0</v>
      </c>
      <c r="J664" s="63">
        <f t="shared" ref="J664" si="2939">IF(0=(1-$J$8*$K$8*$B661^2),10^14,$B661*$K$8/(1-$J$8*$K$8*$B661^2))</f>
        <v>12.075576217354401</v>
      </c>
      <c r="K664" s="61">
        <v>1</v>
      </c>
      <c r="L664" s="62">
        <v>0</v>
      </c>
      <c r="N664" s="59">
        <f t="shared" ref="N664" si="2940">D664*I661+F664*I664-E664*J661-G664*J664</f>
        <v>0</v>
      </c>
      <c r="O664" s="63">
        <f t="shared" ref="O664" si="2941">(D664*J661+E664*I661+F664*J664+G664*I664)</f>
        <v>12.075576217354401</v>
      </c>
      <c r="P664" s="61">
        <f t="shared" ref="P664" si="2942">D664*K661+F664*K664-E664*L661-G664*L664</f>
        <v>1</v>
      </c>
      <c r="Q664" s="62">
        <f t="shared" ref="Q664" si="2943">(D664*L661+E664*K661+F664*L664+G664*K664)</f>
        <v>0</v>
      </c>
      <c r="S664" s="59">
        <v>0</v>
      </c>
      <c r="T664" s="63">
        <v>0</v>
      </c>
      <c r="U664" s="61">
        <v>1</v>
      </c>
      <c r="V664" s="62">
        <v>0</v>
      </c>
      <c r="X664" s="59">
        <f t="shared" ref="X664" si="2944">N664*S661+P664*S664-O664*T661-Q664*T664</f>
        <v>0</v>
      </c>
      <c r="Y664" s="63">
        <f t="shared" ref="Y664" si="2945">(N664*T661+O664*S661+P664*T664+Q664*S664)</f>
        <v>12.075576217354401</v>
      </c>
      <c r="Z664" s="61">
        <f t="shared" ref="Z664" si="2946">N664*U661+P664*U664-O664*V661-Q664*V664</f>
        <v>-14.564246413276738</v>
      </c>
      <c r="AA664" s="62">
        <f t="shared" ref="AA664" si="2947">(N664*V661+O664*U661+P664*V664+Q664*U664)</f>
        <v>0</v>
      </c>
      <c r="AB664" s="10"/>
      <c r="AC664" s="46">
        <f t="shared" ref="AC664" si="2948">1/$AD$8</f>
        <v>1</v>
      </c>
      <c r="AD664" s="77">
        <v>0</v>
      </c>
      <c r="AE664" s="78">
        <v>1</v>
      </c>
      <c r="AF664" s="79">
        <v>0</v>
      </c>
      <c r="AH664" s="59">
        <f t="shared" ref="AH664" si="2949">X664*AC661+Z664*AC664-Y664*AD661-AA664*AD664</f>
        <v>-14.564246413276738</v>
      </c>
      <c r="AI664" s="63">
        <f t="shared" ref="AI664" si="2950">(X664*AD661+Y664*AC661+Z664*AD664+AA664*AC664)</f>
        <v>12.075576217354401</v>
      </c>
      <c r="AJ664" s="61">
        <f t="shared" ref="AJ664" si="2951">X664*AE661+Z664*AE664-Y664*AF661-AA664*AF664</f>
        <v>-14.564246413276738</v>
      </c>
      <c r="AK664" s="62">
        <f t="shared" ref="AK664" si="2952">(X664*AF661+Y664*AE661+Z664*AF664+AA664*AE664)</f>
        <v>0</v>
      </c>
      <c r="AM664" s="80">
        <f t="shared" ref="AM664" si="2953">(180/PI())*ATAN(-1*(AI661+AI664)/(AH661+AH664))</f>
        <v>-10.516685627888908</v>
      </c>
      <c r="AO664" s="113">
        <f t="shared" ref="AO664" si="2954">20*LOG(((1-(10^(AM661/20)^2)*(1-((1-AO661)/(1+AO661))^2))^0.5))</f>
        <v>-1.9669007746910279E-2</v>
      </c>
      <c r="AP664" s="18"/>
      <c r="AQ664" s="68"/>
      <c r="AR664" s="68"/>
      <c r="AS664" s="68"/>
      <c r="AT664" s="68"/>
    </row>
    <row r="665" spans="2:46" ht="18.600000000000001" customHeight="1"/>
    <row r="666" spans="2:46" ht="18.600000000000001" customHeight="1" thickBot="1">
      <c r="D666" s="10" t="s">
        <v>63</v>
      </c>
      <c r="E666" s="10"/>
      <c r="F666" s="10"/>
      <c r="G666" s="10"/>
      <c r="H666" s="10"/>
      <c r="I666" s="10" t="s">
        <v>64</v>
      </c>
      <c r="J666" s="10"/>
      <c r="K666" s="10"/>
      <c r="L666" s="10"/>
      <c r="M666" s="55"/>
      <c r="N666" s="55"/>
      <c r="O666" s="54" t="s">
        <v>65</v>
      </c>
      <c r="P666" s="55"/>
      <c r="Q666" s="55"/>
      <c r="R666" s="55"/>
      <c r="S666" s="10"/>
      <c r="T666" s="10" t="s">
        <v>66</v>
      </c>
      <c r="U666" s="55"/>
      <c r="V666" s="55"/>
      <c r="W666" s="55"/>
      <c r="X666" s="55"/>
      <c r="Y666" s="54" t="s">
        <v>67</v>
      </c>
      <c r="Z666" s="55"/>
      <c r="AA666" s="55"/>
      <c r="AB666" s="55"/>
      <c r="AC666" s="54" t="s">
        <v>68</v>
      </c>
      <c r="AD666" s="10"/>
      <c r="AE666" s="10"/>
      <c r="AF666" s="10"/>
      <c r="AG666" s="10"/>
      <c r="AH666" s="55"/>
      <c r="AI666" s="54" t="s">
        <v>69</v>
      </c>
      <c r="AJ666" s="55"/>
      <c r="AK666" s="55"/>
    </row>
    <row r="667" spans="2:46" ht="18.600000000000001" customHeight="1" thickBot="1">
      <c r="B667" s="52"/>
      <c r="D667" s="273" t="s">
        <v>70</v>
      </c>
      <c r="E667" s="274"/>
      <c r="F667" s="275" t="s">
        <v>71</v>
      </c>
      <c r="G667" s="276"/>
      <c r="H667" s="263"/>
      <c r="I667" s="273" t="s">
        <v>72</v>
      </c>
      <c r="J667" s="274"/>
      <c r="K667" s="275" t="s">
        <v>73</v>
      </c>
      <c r="L667" s="276"/>
      <c r="M667" s="55"/>
      <c r="N667" s="269" t="s">
        <v>74</v>
      </c>
      <c r="O667" s="270"/>
      <c r="P667" s="271" t="s">
        <v>75</v>
      </c>
      <c r="Q667" s="272"/>
      <c r="R667" s="55"/>
      <c r="S667" s="273" t="s">
        <v>76</v>
      </c>
      <c r="T667" s="274"/>
      <c r="U667" s="275" t="s">
        <v>77</v>
      </c>
      <c r="V667" s="276"/>
      <c r="W667" s="10"/>
      <c r="X667" s="269" t="s">
        <v>78</v>
      </c>
      <c r="Y667" s="270"/>
      <c r="Z667" s="271" t="s">
        <v>79</v>
      </c>
      <c r="AA667" s="272"/>
      <c r="AB667" s="10"/>
      <c r="AC667" s="273" t="s">
        <v>80</v>
      </c>
      <c r="AD667" s="274"/>
      <c r="AE667" s="275" t="s">
        <v>81</v>
      </c>
      <c r="AF667" s="276"/>
      <c r="AG667" s="10"/>
      <c r="AH667" s="269" t="s">
        <v>82</v>
      </c>
      <c r="AI667" s="270"/>
      <c r="AJ667" s="271" t="s">
        <v>83</v>
      </c>
      <c r="AK667" s="272"/>
      <c r="AM667" s="57" t="s">
        <v>10</v>
      </c>
      <c r="AO667" s="109" t="s">
        <v>37</v>
      </c>
      <c r="AP667" s="18"/>
      <c r="AQ667" s="68"/>
      <c r="AR667" s="68"/>
      <c r="AS667" s="68"/>
      <c r="AT667" s="68"/>
    </row>
    <row r="668" spans="2:46" ht="18.600000000000001" customHeight="1" thickTop="1" thickBot="1">
      <c r="B668" s="81">
        <v>1.92</v>
      </c>
      <c r="D668" s="59">
        <v>1</v>
      </c>
      <c r="E668" s="60">
        <v>0</v>
      </c>
      <c r="F668" s="61">
        <v>0</v>
      </c>
      <c r="G668" s="62">
        <f t="shared" ref="G668" si="2955">$E$8*$B668</f>
        <v>1.3024704</v>
      </c>
      <c r="I668" s="59">
        <v>1</v>
      </c>
      <c r="J668" s="63">
        <v>0</v>
      </c>
      <c r="K668" s="61">
        <v>0</v>
      </c>
      <c r="L668" s="62">
        <v>0</v>
      </c>
      <c r="N668" s="59">
        <f t="shared" ref="N668" si="2956">D668*I668+F668*I671-E668*J668-G668*J671</f>
        <v>-17.594004119093032</v>
      </c>
      <c r="O668" s="63">
        <f t="shared" ref="O668" si="2957">(D668*J668+E668*I668+F668*J671+G668*I671)</f>
        <v>0</v>
      </c>
      <c r="P668" s="61">
        <f t="shared" ref="P668" si="2958">D668*K668+F668*K671-E668*L668-G668*L671</f>
        <v>0</v>
      </c>
      <c r="Q668" s="62">
        <f t="shared" ref="Q668" si="2959">(D668*L668+E668*K668+F668*L671+G668*K671)</f>
        <v>1.3024704</v>
      </c>
      <c r="S668" s="59">
        <v>1</v>
      </c>
      <c r="T668" s="60">
        <v>0</v>
      </c>
      <c r="U668" s="61">
        <v>0</v>
      </c>
      <c r="V668" s="62">
        <f t="shared" ref="V668" si="2960">$T$8*$B668</f>
        <v>1.3024704</v>
      </c>
      <c r="X668" s="59">
        <f t="shared" ref="X668" si="2961">N668*S668+P668*S671-O668*T668-Q668*T671</f>
        <v>-17.594004119093032</v>
      </c>
      <c r="Y668" s="63">
        <f t="shared" ref="Y668" si="2962">(N668*T668+O668*S668+P668*T671+Q668*S671)</f>
        <v>0</v>
      </c>
      <c r="Z668" s="61">
        <f t="shared" ref="Z668" si="2963">N668*U668+P668*U671-O668*V668-Q668*V671</f>
        <v>0</v>
      </c>
      <c r="AA668" s="62">
        <f t="shared" ref="AA668" si="2964">(N668*V668+O668*U668+P668*V671+Q668*U671)</f>
        <v>-21.613199182596748</v>
      </c>
      <c r="AB668" s="10"/>
      <c r="AC668" s="64">
        <v>1</v>
      </c>
      <c r="AD668" s="65">
        <v>0</v>
      </c>
      <c r="AE668" s="23">
        <v>0</v>
      </c>
      <c r="AF668" s="66">
        <v>0</v>
      </c>
      <c r="AH668" s="59">
        <f t="shared" ref="AH668" si="2965">X668*AC668+Z668*AC671-Y668*AD668-AA668*AD671</f>
        <v>-17.594004119093032</v>
      </c>
      <c r="AI668" s="63">
        <f t="shared" ref="AI668" si="2966">(X668*AD668+Y668*AC668+Z668*AD671+AA668*AC671)</f>
        <v>-21.613199182596748</v>
      </c>
      <c r="AJ668" s="61">
        <f t="shared" ref="AJ668" si="2967">X668*AE668+Z668*AE671-Y668*AF668-AA668*AF671</f>
        <v>0</v>
      </c>
      <c r="AK668" s="62">
        <f t="shared" ref="AK668" si="2968">(X668*AF668+Y668*AE668+Z668*AF671+AA668*AE671)</f>
        <v>-21.613199182596748</v>
      </c>
      <c r="AM668" s="67">
        <f t="shared" ref="AM668" si="2969">20*LOG(((1+$AD$8)/$AD$8)/((AH668+AH671)^2+(AI668+AI671)^2)^0.5)</f>
        <v>-25.09212985919007</v>
      </c>
      <c r="AO668" s="110">
        <f t="shared" ref="AO668" si="2970">((AH668^2+AI668^2)^0.5)/((AH671^2+AI671^2)^0.5)</f>
        <v>1.2300233347192615</v>
      </c>
      <c r="AP668" s="18"/>
      <c r="AQ668" s="68"/>
      <c r="AR668" s="68"/>
      <c r="AS668" s="68"/>
      <c r="AT668" s="68"/>
    </row>
    <row r="669" spans="2:46" ht="18.600000000000001" customHeight="1" thickBot="1">
      <c r="D669" s="69"/>
      <c r="G669" s="70"/>
      <c r="I669" s="69"/>
      <c r="L669" s="70"/>
      <c r="N669" s="69"/>
      <c r="Q669" s="70"/>
      <c r="S669" s="69"/>
      <c r="V669" s="70"/>
      <c r="X669" s="69"/>
      <c r="AA669" s="70"/>
      <c r="AC669" s="64"/>
      <c r="AD669" s="23"/>
      <c r="AE669" s="23"/>
      <c r="AF669" s="71"/>
      <c r="AH669" s="69"/>
      <c r="AK669" s="70"/>
      <c r="AO669" s="111"/>
      <c r="AP669" s="18"/>
      <c r="AQ669" s="68"/>
      <c r="AR669" s="68"/>
      <c r="AS669" s="68"/>
      <c r="AT669" s="68"/>
    </row>
    <row r="670" spans="2:46" ht="18.600000000000001" customHeight="1" thickBot="1">
      <c r="D670" s="265" t="s">
        <v>11</v>
      </c>
      <c r="E670" s="266"/>
      <c r="F670" s="267" t="s">
        <v>84</v>
      </c>
      <c r="G670" s="268"/>
      <c r="H670" s="263"/>
      <c r="I670" s="265" t="s">
        <v>85</v>
      </c>
      <c r="J670" s="266"/>
      <c r="K670" s="267" t="s">
        <v>86</v>
      </c>
      <c r="L670" s="268"/>
      <c r="N670" s="269" t="s">
        <v>12</v>
      </c>
      <c r="O670" s="270"/>
      <c r="P670" s="271" t="s">
        <v>13</v>
      </c>
      <c r="Q670" s="272"/>
      <c r="S670" s="265" t="s">
        <v>87</v>
      </c>
      <c r="T670" s="266"/>
      <c r="U670" s="267" t="s">
        <v>88</v>
      </c>
      <c r="V670" s="268"/>
      <c r="W670" s="10"/>
      <c r="X670" s="269" t="s">
        <v>89</v>
      </c>
      <c r="Y670" s="270"/>
      <c r="Z670" s="271" t="s">
        <v>90</v>
      </c>
      <c r="AA670" s="272"/>
      <c r="AB670" s="10"/>
      <c r="AC670" s="265" t="s">
        <v>14</v>
      </c>
      <c r="AD670" s="266"/>
      <c r="AE670" s="267" t="s">
        <v>15</v>
      </c>
      <c r="AF670" s="268"/>
      <c r="AG670" s="10"/>
      <c r="AH670" s="269" t="s">
        <v>91</v>
      </c>
      <c r="AI670" s="270"/>
      <c r="AJ670" s="271" t="s">
        <v>92</v>
      </c>
      <c r="AK670" s="272"/>
      <c r="AM670" s="76" t="s">
        <v>16</v>
      </c>
      <c r="AO670" s="112" t="s">
        <v>38</v>
      </c>
      <c r="AP670" s="18"/>
      <c r="AQ670" s="68"/>
      <c r="AR670" s="68"/>
      <c r="AS670" s="68"/>
      <c r="AT670" s="68"/>
    </row>
    <row r="671" spans="2:46" ht="18.600000000000001" customHeight="1" thickTop="1" thickBot="1">
      <c r="D671" s="59">
        <v>0</v>
      </c>
      <c r="E671" s="63">
        <v>0</v>
      </c>
      <c r="F671" s="61">
        <v>1</v>
      </c>
      <c r="G671" s="62">
        <v>0</v>
      </c>
      <c r="I671" s="59">
        <v>0</v>
      </c>
      <c r="J671" s="63">
        <f t="shared" ref="J671" si="2971">IF(0=(1-$J$8*$K$8*$B668^2),10^14,$B668*$K$8/(1-$J$8*$K$8*$B668^2))</f>
        <v>14.275951391366</v>
      </c>
      <c r="K671" s="61">
        <v>1</v>
      </c>
      <c r="L671" s="62">
        <v>0</v>
      </c>
      <c r="N671" s="59">
        <f t="shared" ref="N671" si="2972">D671*I668+F671*I671-E671*J668-G671*J671</f>
        <v>0</v>
      </c>
      <c r="O671" s="63">
        <f t="shared" ref="O671" si="2973">(D671*J668+E671*I668+F671*J671+G671*I671)</f>
        <v>14.275951391366</v>
      </c>
      <c r="P671" s="61">
        <f t="shared" ref="P671" si="2974">D671*K668+F671*K671-E671*L668-G671*L671</f>
        <v>1</v>
      </c>
      <c r="Q671" s="62">
        <f t="shared" ref="Q671" si="2975">(D671*L668+E671*K668+F671*L671+G671*K671)</f>
        <v>0</v>
      </c>
      <c r="S671" s="59">
        <v>0</v>
      </c>
      <c r="T671" s="63">
        <v>0</v>
      </c>
      <c r="U671" s="61">
        <v>1</v>
      </c>
      <c r="V671" s="62">
        <v>0</v>
      </c>
      <c r="X671" s="59">
        <f t="shared" ref="X671" si="2976">N671*S668+P671*S671-O671*T668-Q671*T671</f>
        <v>0</v>
      </c>
      <c r="Y671" s="63">
        <f t="shared" ref="Y671" si="2977">(N671*T668+O671*S668+P671*T671+Q671*S671)</f>
        <v>14.275951391366</v>
      </c>
      <c r="Z671" s="61">
        <f t="shared" ref="Z671" si="2978">N671*U668+P671*U671-O671*V668-Q671*V671</f>
        <v>-17.594004119093032</v>
      </c>
      <c r="AA671" s="62">
        <f t="shared" ref="AA671" si="2979">(N671*V668+O671*U668+P671*V671+Q671*U671)</f>
        <v>0</v>
      </c>
      <c r="AB671" s="10"/>
      <c r="AC671" s="46">
        <f t="shared" ref="AC671" si="2980">1/$AD$8</f>
        <v>1</v>
      </c>
      <c r="AD671" s="77">
        <v>0</v>
      </c>
      <c r="AE671" s="78">
        <v>1</v>
      </c>
      <c r="AF671" s="79">
        <v>0</v>
      </c>
      <c r="AH671" s="59">
        <f t="shared" ref="AH671" si="2981">X671*AC668+Z671*AC671-Y671*AD668-AA671*AD671</f>
        <v>-17.594004119093032</v>
      </c>
      <c r="AI671" s="63">
        <f t="shared" ref="AI671" si="2982">(X671*AD668+Y671*AC668+Z671*AD671+AA671*AC671)</f>
        <v>14.275951391366</v>
      </c>
      <c r="AJ671" s="61">
        <f t="shared" ref="AJ671" si="2983">X671*AE668+Z671*AE671-Y671*AF668-AA671*AF671</f>
        <v>-17.594004119093032</v>
      </c>
      <c r="AK671" s="62">
        <f t="shared" ref="AK671" si="2984">(X671*AF668+Y671*AE668+Z671*AF671+AA671*AE671)</f>
        <v>0</v>
      </c>
      <c r="AM671" s="80">
        <f t="shared" ref="AM671" si="2985">(180/PI())*ATAN(-1*(AI668+AI671)/(AH668+AH671))</f>
        <v>-11.778295931858777</v>
      </c>
      <c r="AO671" s="113">
        <f t="shared" ref="AO671" si="2986">20*LOG(((1-(10^(AM668/20)^2)*(1-((1-AO668)/(1+AO668))^2))^0.5))</f>
        <v>-1.3322686738927895E-2</v>
      </c>
      <c r="AP671" s="18"/>
      <c r="AQ671" s="68"/>
      <c r="AR671" s="68"/>
      <c r="AS671" s="68"/>
      <c r="AT671" s="68"/>
    </row>
    <row r="672" spans="2:46" ht="18.600000000000001" customHeight="1"/>
    <row r="673" spans="2:46" ht="18.600000000000001" customHeight="1" thickBot="1">
      <c r="D673" s="10" t="s">
        <v>63</v>
      </c>
      <c r="E673" s="10"/>
      <c r="F673" s="10"/>
      <c r="G673" s="10"/>
      <c r="H673" s="10"/>
      <c r="I673" s="10" t="s">
        <v>64</v>
      </c>
      <c r="J673" s="10"/>
      <c r="K673" s="10"/>
      <c r="L673" s="10"/>
      <c r="M673" s="55"/>
      <c r="N673" s="55"/>
      <c r="O673" s="54" t="s">
        <v>65</v>
      </c>
      <c r="P673" s="55"/>
      <c r="Q673" s="55"/>
      <c r="R673" s="55"/>
      <c r="S673" s="10"/>
      <c r="T673" s="10" t="s">
        <v>66</v>
      </c>
      <c r="U673" s="55"/>
      <c r="V673" s="55"/>
      <c r="W673" s="55"/>
      <c r="X673" s="55"/>
      <c r="Y673" s="54" t="s">
        <v>67</v>
      </c>
      <c r="Z673" s="55"/>
      <c r="AA673" s="55"/>
      <c r="AB673" s="55"/>
      <c r="AC673" s="54" t="s">
        <v>68</v>
      </c>
      <c r="AD673" s="10"/>
      <c r="AE673" s="10"/>
      <c r="AF673" s="10"/>
      <c r="AG673" s="10"/>
      <c r="AH673" s="55"/>
      <c r="AI673" s="54" t="s">
        <v>69</v>
      </c>
      <c r="AJ673" s="55"/>
      <c r="AK673" s="55"/>
    </row>
    <row r="674" spans="2:46" ht="18.600000000000001" customHeight="1" thickBot="1">
      <c r="B674" s="52"/>
      <c r="D674" s="273" t="s">
        <v>70</v>
      </c>
      <c r="E674" s="274"/>
      <c r="F674" s="275" t="s">
        <v>71</v>
      </c>
      <c r="G674" s="276"/>
      <c r="H674" s="263"/>
      <c r="I674" s="273" t="s">
        <v>72</v>
      </c>
      <c r="J674" s="274"/>
      <c r="K674" s="275" t="s">
        <v>73</v>
      </c>
      <c r="L674" s="276"/>
      <c r="M674" s="55"/>
      <c r="N674" s="269" t="s">
        <v>74</v>
      </c>
      <c r="O674" s="270"/>
      <c r="P674" s="271" t="s">
        <v>75</v>
      </c>
      <c r="Q674" s="272"/>
      <c r="R674" s="55"/>
      <c r="S674" s="273" t="s">
        <v>76</v>
      </c>
      <c r="T674" s="274"/>
      <c r="U674" s="275" t="s">
        <v>77</v>
      </c>
      <c r="V674" s="276"/>
      <c r="W674" s="10"/>
      <c r="X674" s="269" t="s">
        <v>78</v>
      </c>
      <c r="Y674" s="270"/>
      <c r="Z674" s="271" t="s">
        <v>79</v>
      </c>
      <c r="AA674" s="272"/>
      <c r="AB674" s="10"/>
      <c r="AC674" s="273" t="s">
        <v>80</v>
      </c>
      <c r="AD674" s="274"/>
      <c r="AE674" s="275" t="s">
        <v>81</v>
      </c>
      <c r="AF674" s="276"/>
      <c r="AG674" s="10"/>
      <c r="AH674" s="269" t="s">
        <v>82</v>
      </c>
      <c r="AI674" s="270"/>
      <c r="AJ674" s="271" t="s">
        <v>83</v>
      </c>
      <c r="AK674" s="272"/>
      <c r="AM674" s="57" t="s">
        <v>10</v>
      </c>
      <c r="AO674" s="109" t="s">
        <v>37</v>
      </c>
      <c r="AP674" s="18"/>
      <c r="AQ674" s="68"/>
      <c r="AR674" s="68"/>
      <c r="AS674" s="68"/>
      <c r="AT674" s="68"/>
    </row>
    <row r="675" spans="2:46" ht="18.600000000000001" customHeight="1" thickTop="1" thickBot="1">
      <c r="B675" s="81">
        <v>1.94</v>
      </c>
      <c r="D675" s="59">
        <v>1</v>
      </c>
      <c r="E675" s="60">
        <v>0</v>
      </c>
      <c r="F675" s="61">
        <v>0</v>
      </c>
      <c r="G675" s="62">
        <f t="shared" ref="G675" si="2987">$E$8*$B675</f>
        <v>1.3160377999999999</v>
      </c>
      <c r="I675" s="59">
        <v>1</v>
      </c>
      <c r="J675" s="63">
        <v>0</v>
      </c>
      <c r="K675" s="61">
        <v>0</v>
      </c>
      <c r="L675" s="62">
        <v>0</v>
      </c>
      <c r="N675" s="59">
        <f t="shared" ref="N675" si="2988">D675*I675+F675*I678-E675*J675-G675*J678</f>
        <v>-21.917986846115422</v>
      </c>
      <c r="O675" s="63">
        <f t="shared" ref="O675" si="2989">(D675*J675+E675*I675+F675*J678+G675*I678)</f>
        <v>0</v>
      </c>
      <c r="P675" s="61">
        <f t="shared" ref="P675" si="2990">D675*K675+F675*K678-E675*L675-G675*L678</f>
        <v>0</v>
      </c>
      <c r="Q675" s="62">
        <f t="shared" ref="Q675" si="2991">(D675*L675+E675*K675+F675*L678+G675*K678)</f>
        <v>1.3160377999999999</v>
      </c>
      <c r="S675" s="59">
        <v>1</v>
      </c>
      <c r="T675" s="60">
        <v>0</v>
      </c>
      <c r="U675" s="61">
        <v>0</v>
      </c>
      <c r="V675" s="62">
        <f t="shared" ref="V675" si="2992">$T$8*$B675</f>
        <v>1.3160377999999999</v>
      </c>
      <c r="X675" s="59">
        <f t="shared" ref="X675" si="2993">N675*S675+P675*S678-O675*T675-Q675*T678</f>
        <v>-21.917986846115422</v>
      </c>
      <c r="Y675" s="63">
        <f t="shared" ref="Y675" si="2994">(N675*T675+O675*S675+P675*T678+Q675*S678)</f>
        <v>0</v>
      </c>
      <c r="Z675" s="61">
        <f t="shared" ref="Z675" si="2995">N675*U675+P675*U678-O675*V675-Q675*V678</f>
        <v>0</v>
      </c>
      <c r="AA675" s="62">
        <f t="shared" ref="AA675" si="2996">(N675*V675+O675*U675+P675*V678+Q675*U678)</f>
        <v>-27.528861389390677</v>
      </c>
      <c r="AB675" s="10"/>
      <c r="AC675" s="64">
        <v>1</v>
      </c>
      <c r="AD675" s="65">
        <v>0</v>
      </c>
      <c r="AE675" s="23">
        <v>0</v>
      </c>
      <c r="AF675" s="66">
        <v>0</v>
      </c>
      <c r="AH675" s="59">
        <f t="shared" ref="AH675" si="2997">X675*AC675+Z675*AC678-Y675*AD675-AA675*AD678</f>
        <v>-21.917986846115422</v>
      </c>
      <c r="AI675" s="63">
        <f t="shared" ref="AI675" si="2998">(X675*AD675+Y675*AC675+Z675*AD678+AA675*AC678)</f>
        <v>-27.528861389390677</v>
      </c>
      <c r="AJ675" s="61">
        <f t="shared" ref="AJ675" si="2999">X675*AE675+Z675*AE678-Y675*AF675-AA675*AF678</f>
        <v>0</v>
      </c>
      <c r="AK675" s="62">
        <f t="shared" ref="AK675" si="3000">(X675*AF675+Y675*AE675+Z675*AF678+AA675*AE678)</f>
        <v>-27.528861389390677</v>
      </c>
      <c r="AM675" s="67">
        <f t="shared" ref="AM675" si="3001">20*LOG(((1+$AD$8)/$AD$8)/((AH675+AH678)^2+(AI675+AI678)^2)^0.5)</f>
        <v>-27.041280406847381</v>
      </c>
      <c r="AO675" s="110">
        <f t="shared" ref="AO675" si="3002">((AH675^2+AI675^2)^0.5)/((AH678^2+AI678^2)^0.5)</f>
        <v>1.2570085779903757</v>
      </c>
      <c r="AP675" s="18"/>
      <c r="AQ675" s="68"/>
      <c r="AR675" s="68"/>
      <c r="AS675" s="68"/>
      <c r="AT675" s="68"/>
    </row>
    <row r="676" spans="2:46" ht="18.600000000000001" customHeight="1" thickBot="1">
      <c r="D676" s="69"/>
      <c r="G676" s="70"/>
      <c r="I676" s="69"/>
      <c r="L676" s="70"/>
      <c r="N676" s="69"/>
      <c r="Q676" s="70"/>
      <c r="S676" s="69"/>
      <c r="V676" s="70"/>
      <c r="X676" s="69"/>
      <c r="AA676" s="70"/>
      <c r="AC676" s="64"/>
      <c r="AD676" s="23"/>
      <c r="AE676" s="23"/>
      <c r="AF676" s="71"/>
      <c r="AH676" s="69"/>
      <c r="AK676" s="70"/>
      <c r="AO676" s="111"/>
      <c r="AP676" s="18"/>
      <c r="AQ676" s="68"/>
      <c r="AR676" s="68"/>
      <c r="AS676" s="68"/>
      <c r="AT676" s="68"/>
    </row>
    <row r="677" spans="2:46" ht="18.600000000000001" customHeight="1" thickBot="1">
      <c r="D677" s="265" t="s">
        <v>11</v>
      </c>
      <c r="E677" s="266"/>
      <c r="F677" s="267" t="s">
        <v>84</v>
      </c>
      <c r="G677" s="268"/>
      <c r="H677" s="263"/>
      <c r="I677" s="265" t="s">
        <v>85</v>
      </c>
      <c r="J677" s="266"/>
      <c r="K677" s="267" t="s">
        <v>86</v>
      </c>
      <c r="L677" s="268"/>
      <c r="N677" s="269" t="s">
        <v>12</v>
      </c>
      <c r="O677" s="270"/>
      <c r="P677" s="271" t="s">
        <v>13</v>
      </c>
      <c r="Q677" s="272"/>
      <c r="S677" s="265" t="s">
        <v>87</v>
      </c>
      <c r="T677" s="266"/>
      <c r="U677" s="267" t="s">
        <v>88</v>
      </c>
      <c r="V677" s="268"/>
      <c r="W677" s="10"/>
      <c r="X677" s="269" t="s">
        <v>89</v>
      </c>
      <c r="Y677" s="270"/>
      <c r="Z677" s="271" t="s">
        <v>90</v>
      </c>
      <c r="AA677" s="272"/>
      <c r="AB677" s="10"/>
      <c r="AC677" s="265" t="s">
        <v>14</v>
      </c>
      <c r="AD677" s="266"/>
      <c r="AE677" s="267" t="s">
        <v>15</v>
      </c>
      <c r="AF677" s="268"/>
      <c r="AG677" s="10"/>
      <c r="AH677" s="269" t="s">
        <v>91</v>
      </c>
      <c r="AI677" s="270"/>
      <c r="AJ677" s="271" t="s">
        <v>92</v>
      </c>
      <c r="AK677" s="272"/>
      <c r="AM677" s="76" t="s">
        <v>16</v>
      </c>
      <c r="AO677" s="112" t="s">
        <v>38</v>
      </c>
      <c r="AP677" s="18"/>
      <c r="AQ677" s="68"/>
      <c r="AR677" s="68"/>
      <c r="AS677" s="68"/>
      <c r="AT677" s="68"/>
    </row>
    <row r="678" spans="2:46" ht="18.600000000000001" customHeight="1" thickTop="1" thickBot="1">
      <c r="D678" s="59">
        <v>0</v>
      </c>
      <c r="E678" s="63">
        <v>0</v>
      </c>
      <c r="F678" s="61">
        <v>1</v>
      </c>
      <c r="G678" s="62">
        <v>0</v>
      </c>
      <c r="I678" s="59">
        <v>0</v>
      </c>
      <c r="J678" s="63">
        <f t="shared" ref="J678" si="3003">IF(0=(1-$J$8*$K$8*$B675^2),10^14,$B675*$K$8/(1-$J$8*$K$8*$B675^2))</f>
        <v>17.414383421293387</v>
      </c>
      <c r="K678" s="61">
        <v>1</v>
      </c>
      <c r="L678" s="62">
        <v>0</v>
      </c>
      <c r="N678" s="59">
        <f t="shared" ref="N678" si="3004">D678*I675+F678*I678-E678*J675-G678*J678</f>
        <v>0</v>
      </c>
      <c r="O678" s="63">
        <f t="shared" ref="O678" si="3005">(D678*J675+E678*I675+F678*J678+G678*I678)</f>
        <v>17.414383421293387</v>
      </c>
      <c r="P678" s="61">
        <f t="shared" ref="P678" si="3006">D678*K675+F678*K678-E678*L675-G678*L678</f>
        <v>1</v>
      </c>
      <c r="Q678" s="62">
        <f t="shared" ref="Q678" si="3007">(D678*L675+E678*K675+F678*L678+G678*K678)</f>
        <v>0</v>
      </c>
      <c r="S678" s="59">
        <v>0</v>
      </c>
      <c r="T678" s="63">
        <v>0</v>
      </c>
      <c r="U678" s="61">
        <v>1</v>
      </c>
      <c r="V678" s="62">
        <v>0</v>
      </c>
      <c r="X678" s="59">
        <f t="shared" ref="X678" si="3008">N678*S675+P678*S678-O678*T675-Q678*T678</f>
        <v>0</v>
      </c>
      <c r="Y678" s="63">
        <f t="shared" ref="Y678" si="3009">(N678*T675+O678*S675+P678*T678+Q678*S678)</f>
        <v>17.414383421293387</v>
      </c>
      <c r="Z678" s="61">
        <f t="shared" ref="Z678" si="3010">N678*U675+P678*U678-O678*V675-Q678*V678</f>
        <v>-21.917986846115422</v>
      </c>
      <c r="AA678" s="62">
        <f t="shared" ref="AA678" si="3011">(N678*V675+O678*U675+P678*V678+Q678*U678)</f>
        <v>0</v>
      </c>
      <c r="AB678" s="10"/>
      <c r="AC678" s="46">
        <f t="shared" ref="AC678" si="3012">1/$AD$8</f>
        <v>1</v>
      </c>
      <c r="AD678" s="77">
        <v>0</v>
      </c>
      <c r="AE678" s="78">
        <v>1</v>
      </c>
      <c r="AF678" s="79">
        <v>0</v>
      </c>
      <c r="AH678" s="59">
        <f t="shared" ref="AH678" si="3013">X678*AC675+Z678*AC678-Y678*AD675-AA678*AD678</f>
        <v>-21.917986846115422</v>
      </c>
      <c r="AI678" s="63">
        <f t="shared" ref="AI678" si="3014">(X678*AD675+Y678*AC675+Z678*AD678+AA678*AC678)</f>
        <v>17.414383421293387</v>
      </c>
      <c r="AJ678" s="61">
        <f t="shared" ref="AJ678" si="3015">X678*AE675+Z678*AE678-Y678*AF675-AA678*AF678</f>
        <v>-21.917986846115422</v>
      </c>
      <c r="AK678" s="62">
        <f t="shared" ref="AK678" si="3016">(X678*AF675+Y678*AE675+Z678*AF678+AA678*AE678)</f>
        <v>0</v>
      </c>
      <c r="AM678" s="80">
        <f t="shared" ref="AM678" si="3017">(180/PI())*ATAN(-1*(AI675+AI678)/(AH675+AH678))</f>
        <v>-12.992735526977507</v>
      </c>
      <c r="AO678" s="113">
        <f t="shared" ref="AO678" si="3018">20*LOG(((1-(10^(AM675/20)^2)*(1-((1-AO675)/(1+AO675))^2))^0.5))</f>
        <v>-8.4803159068167246E-3</v>
      </c>
      <c r="AP678" s="18"/>
      <c r="AQ678" s="68"/>
      <c r="AR678" s="68"/>
      <c r="AS678" s="68"/>
      <c r="AT678" s="68"/>
    </row>
    <row r="679" spans="2:46" ht="18.600000000000001" customHeight="1"/>
    <row r="680" spans="2:46" ht="18.600000000000001" customHeight="1" thickBot="1">
      <c r="D680" s="10" t="s">
        <v>63</v>
      </c>
      <c r="E680" s="10"/>
      <c r="F680" s="10"/>
      <c r="G680" s="10"/>
      <c r="H680" s="10"/>
      <c r="I680" s="10" t="s">
        <v>64</v>
      </c>
      <c r="J680" s="10"/>
      <c r="K680" s="10"/>
      <c r="L680" s="10"/>
      <c r="M680" s="55"/>
      <c r="N680" s="55"/>
      <c r="O680" s="54" t="s">
        <v>65</v>
      </c>
      <c r="P680" s="55"/>
      <c r="Q680" s="55"/>
      <c r="R680" s="55"/>
      <c r="S680" s="10"/>
      <c r="T680" s="10" t="s">
        <v>66</v>
      </c>
      <c r="U680" s="55"/>
      <c r="V680" s="55"/>
      <c r="W680" s="55"/>
      <c r="X680" s="55"/>
      <c r="Y680" s="54" t="s">
        <v>67</v>
      </c>
      <c r="Z680" s="55"/>
      <c r="AA680" s="55"/>
      <c r="AB680" s="55"/>
      <c r="AC680" s="54" t="s">
        <v>68</v>
      </c>
      <c r="AD680" s="10"/>
      <c r="AE680" s="10"/>
      <c r="AF680" s="10"/>
      <c r="AG680" s="10"/>
      <c r="AH680" s="55"/>
      <c r="AI680" s="54" t="s">
        <v>69</v>
      </c>
      <c r="AJ680" s="55"/>
      <c r="AK680" s="55"/>
    </row>
    <row r="681" spans="2:46" ht="18.600000000000001" customHeight="1" thickBot="1">
      <c r="B681" s="52"/>
      <c r="D681" s="273" t="s">
        <v>70</v>
      </c>
      <c r="E681" s="274"/>
      <c r="F681" s="275" t="s">
        <v>71</v>
      </c>
      <c r="G681" s="276"/>
      <c r="H681" s="263"/>
      <c r="I681" s="273" t="s">
        <v>72</v>
      </c>
      <c r="J681" s="274"/>
      <c r="K681" s="275" t="s">
        <v>73</v>
      </c>
      <c r="L681" s="276"/>
      <c r="M681" s="55"/>
      <c r="N681" s="269" t="s">
        <v>74</v>
      </c>
      <c r="O681" s="270"/>
      <c r="P681" s="271" t="s">
        <v>75</v>
      </c>
      <c r="Q681" s="272"/>
      <c r="R681" s="55"/>
      <c r="S681" s="273" t="s">
        <v>76</v>
      </c>
      <c r="T681" s="274"/>
      <c r="U681" s="275" t="s">
        <v>77</v>
      </c>
      <c r="V681" s="276"/>
      <c r="W681" s="10"/>
      <c r="X681" s="269" t="s">
        <v>78</v>
      </c>
      <c r="Y681" s="270"/>
      <c r="Z681" s="271" t="s">
        <v>79</v>
      </c>
      <c r="AA681" s="272"/>
      <c r="AB681" s="10"/>
      <c r="AC681" s="273" t="s">
        <v>80</v>
      </c>
      <c r="AD681" s="274"/>
      <c r="AE681" s="275" t="s">
        <v>81</v>
      </c>
      <c r="AF681" s="276"/>
      <c r="AG681" s="10"/>
      <c r="AH681" s="269" t="s">
        <v>82</v>
      </c>
      <c r="AI681" s="270"/>
      <c r="AJ681" s="271" t="s">
        <v>83</v>
      </c>
      <c r="AK681" s="272"/>
      <c r="AM681" s="57" t="s">
        <v>10</v>
      </c>
      <c r="AO681" s="109" t="s">
        <v>37</v>
      </c>
      <c r="AP681" s="18"/>
      <c r="AQ681" s="68"/>
      <c r="AR681" s="68"/>
      <c r="AS681" s="68"/>
      <c r="AT681" s="68"/>
    </row>
    <row r="682" spans="2:46" ht="18.600000000000001" customHeight="1" thickTop="1" thickBot="1">
      <c r="B682" s="81">
        <v>1.96</v>
      </c>
      <c r="D682" s="59">
        <v>1</v>
      </c>
      <c r="E682" s="60">
        <v>0</v>
      </c>
      <c r="F682" s="61">
        <v>0</v>
      </c>
      <c r="G682" s="62">
        <f t="shared" ref="G682" si="3019">$E$8*$B682</f>
        <v>1.3296052</v>
      </c>
      <c r="I682" s="59">
        <v>1</v>
      </c>
      <c r="J682" s="63">
        <v>0</v>
      </c>
      <c r="K682" s="61">
        <v>0</v>
      </c>
      <c r="L682" s="62">
        <v>0</v>
      </c>
      <c r="N682" s="59">
        <f t="shared" ref="N682" si="3020">D682*I682+F682*I685-E682*J682-G682*J685</f>
        <v>-28.589339837353023</v>
      </c>
      <c r="O682" s="63">
        <f t="shared" ref="O682" si="3021">(D682*J682+E682*I682+F682*J685+G682*I685)</f>
        <v>0</v>
      </c>
      <c r="P682" s="61">
        <f t="shared" ref="P682" si="3022">D682*K682+F682*K685-E682*L682-G682*L685</f>
        <v>0</v>
      </c>
      <c r="Q682" s="62">
        <f t="shared" ref="Q682" si="3023">(D682*L682+E682*K682+F682*L685+G682*K685)</f>
        <v>1.3296052</v>
      </c>
      <c r="S682" s="59">
        <v>1</v>
      </c>
      <c r="T682" s="60">
        <v>0</v>
      </c>
      <c r="U682" s="61">
        <v>0</v>
      </c>
      <c r="V682" s="62">
        <f t="shared" ref="V682" si="3024">$T$8*$B682</f>
        <v>1.3296052</v>
      </c>
      <c r="X682" s="59">
        <f t="shared" ref="X682" si="3025">N682*S682+P682*S685-O682*T682-Q682*T685</f>
        <v>-28.589339837353023</v>
      </c>
      <c r="Y682" s="63">
        <f t="shared" ref="Y682" si="3026">(N682*T682+O682*S682+P682*T685+Q682*S685)</f>
        <v>0</v>
      </c>
      <c r="Z682" s="61">
        <f t="shared" ref="Z682" si="3027">N682*U682+P682*U685-O682*V682-Q682*V685</f>
        <v>0</v>
      </c>
      <c r="AA682" s="62">
        <f t="shared" ref="AA682" si="3028">(N682*V682+O682*U682+P682*V685+Q682*U685)</f>
        <v>-36.682929712311733</v>
      </c>
      <c r="AB682" s="10"/>
      <c r="AC682" s="64">
        <v>1</v>
      </c>
      <c r="AD682" s="65">
        <v>0</v>
      </c>
      <c r="AE682" s="23">
        <v>0</v>
      </c>
      <c r="AF682" s="66">
        <v>0</v>
      </c>
      <c r="AH682" s="59">
        <f t="shared" ref="AH682" si="3029">X682*AC682+Z682*AC685-Y682*AD682-AA682*AD685</f>
        <v>-28.589339837353023</v>
      </c>
      <c r="AI682" s="63">
        <f t="shared" ref="AI682" si="3030">(X682*AD682+Y682*AC682+Z682*AD685+AA682*AC685)</f>
        <v>-36.682929712311733</v>
      </c>
      <c r="AJ682" s="61">
        <f t="shared" ref="AJ682" si="3031">X682*AE682+Z682*AE685-Y682*AF682-AA682*AF685</f>
        <v>0</v>
      </c>
      <c r="AK682" s="62">
        <f t="shared" ref="AK682" si="3032">(X682*AF682+Y682*AE682+Z682*AF685+AA682*AE685)</f>
        <v>-36.682929712311733</v>
      </c>
      <c r="AM682" s="67">
        <f t="shared" ref="AM682" si="3033">20*LOG(((1+$AD$8)/$AD$8)/((AH682+AH685)^2+(AI682+AI685)^2)^0.5)</f>
        <v>-29.392182355027984</v>
      </c>
      <c r="AO682" s="110">
        <f t="shared" ref="AO682" si="3034">((AH682^2+AI682^2)^0.5)/((AH685^2+AI685^2)^0.5)</f>
        <v>1.2836914277164111</v>
      </c>
      <c r="AP682" s="18"/>
      <c r="AQ682" s="68"/>
      <c r="AR682" s="68"/>
      <c r="AS682" s="68"/>
      <c r="AT682" s="68"/>
    </row>
    <row r="683" spans="2:46" ht="18.600000000000001" customHeight="1" thickBot="1">
      <c r="D683" s="69"/>
      <c r="G683" s="70"/>
      <c r="I683" s="69"/>
      <c r="L683" s="70"/>
      <c r="N683" s="69"/>
      <c r="Q683" s="70"/>
      <c r="S683" s="69"/>
      <c r="V683" s="70"/>
      <c r="X683" s="69"/>
      <c r="AA683" s="70"/>
      <c r="AC683" s="64"/>
      <c r="AD683" s="23"/>
      <c r="AE683" s="23"/>
      <c r="AF683" s="71"/>
      <c r="AH683" s="69"/>
      <c r="AK683" s="70"/>
      <c r="AO683" s="111"/>
      <c r="AP683" s="18"/>
      <c r="AQ683" s="68"/>
      <c r="AR683" s="68"/>
      <c r="AS683" s="68"/>
      <c r="AT683" s="68"/>
    </row>
    <row r="684" spans="2:46" ht="18.600000000000001" customHeight="1" thickBot="1">
      <c r="D684" s="265" t="s">
        <v>11</v>
      </c>
      <c r="E684" s="266"/>
      <c r="F684" s="267" t="s">
        <v>84</v>
      </c>
      <c r="G684" s="268"/>
      <c r="H684" s="263"/>
      <c r="I684" s="265" t="s">
        <v>85</v>
      </c>
      <c r="J684" s="266"/>
      <c r="K684" s="267" t="s">
        <v>86</v>
      </c>
      <c r="L684" s="268"/>
      <c r="N684" s="269" t="s">
        <v>12</v>
      </c>
      <c r="O684" s="270"/>
      <c r="P684" s="271" t="s">
        <v>13</v>
      </c>
      <c r="Q684" s="272"/>
      <c r="S684" s="265" t="s">
        <v>87</v>
      </c>
      <c r="T684" s="266"/>
      <c r="U684" s="267" t="s">
        <v>88</v>
      </c>
      <c r="V684" s="268"/>
      <c r="W684" s="10"/>
      <c r="X684" s="269" t="s">
        <v>89</v>
      </c>
      <c r="Y684" s="270"/>
      <c r="Z684" s="271" t="s">
        <v>90</v>
      </c>
      <c r="AA684" s="272"/>
      <c r="AB684" s="10"/>
      <c r="AC684" s="265" t="s">
        <v>14</v>
      </c>
      <c r="AD684" s="266"/>
      <c r="AE684" s="267" t="s">
        <v>15</v>
      </c>
      <c r="AF684" s="268"/>
      <c r="AG684" s="10"/>
      <c r="AH684" s="269" t="s">
        <v>91</v>
      </c>
      <c r="AI684" s="270"/>
      <c r="AJ684" s="271" t="s">
        <v>92</v>
      </c>
      <c r="AK684" s="272"/>
      <c r="AM684" s="76" t="s">
        <v>16</v>
      </c>
      <c r="AO684" s="112" t="s">
        <v>38</v>
      </c>
      <c r="AP684" s="18"/>
      <c r="AQ684" s="68"/>
      <c r="AR684" s="68"/>
      <c r="AS684" s="68"/>
      <c r="AT684" s="68"/>
    </row>
    <row r="685" spans="2:46" ht="18.600000000000001" customHeight="1" thickTop="1" thickBot="1">
      <c r="D685" s="59">
        <v>0</v>
      </c>
      <c r="E685" s="63">
        <v>0</v>
      </c>
      <c r="F685" s="61">
        <v>1</v>
      </c>
      <c r="G685" s="62">
        <v>0</v>
      </c>
      <c r="I685" s="59">
        <v>0</v>
      </c>
      <c r="J685" s="63">
        <f t="shared" ref="J685" si="3035">IF(0=(1-$J$8*$K$8*$B682^2),10^14,$B682*$K$8/(1-$J$8*$K$8*$B682^2))</f>
        <v>22.254229930322943</v>
      </c>
      <c r="K685" s="61">
        <v>1</v>
      </c>
      <c r="L685" s="62">
        <v>0</v>
      </c>
      <c r="N685" s="59">
        <f t="shared" ref="N685" si="3036">D685*I682+F685*I685-E685*J682-G685*J685</f>
        <v>0</v>
      </c>
      <c r="O685" s="63">
        <f t="shared" ref="O685" si="3037">(D685*J682+E685*I682+F685*J685+G685*I685)</f>
        <v>22.254229930322943</v>
      </c>
      <c r="P685" s="61">
        <f t="shared" ref="P685" si="3038">D685*K682+F685*K685-E685*L682-G685*L685</f>
        <v>1</v>
      </c>
      <c r="Q685" s="62">
        <f t="shared" ref="Q685" si="3039">(D685*L682+E685*K682+F685*L685+G685*K685)</f>
        <v>0</v>
      </c>
      <c r="S685" s="59">
        <v>0</v>
      </c>
      <c r="T685" s="63">
        <v>0</v>
      </c>
      <c r="U685" s="61">
        <v>1</v>
      </c>
      <c r="V685" s="62">
        <v>0</v>
      </c>
      <c r="X685" s="59">
        <f t="shared" ref="X685" si="3040">N685*S682+P685*S685-O685*T682-Q685*T685</f>
        <v>0</v>
      </c>
      <c r="Y685" s="63">
        <f t="shared" ref="Y685" si="3041">(N685*T682+O685*S682+P685*T685+Q685*S685)</f>
        <v>22.254229930322943</v>
      </c>
      <c r="Z685" s="61">
        <f t="shared" ref="Z685" si="3042">N685*U682+P685*U685-O685*V682-Q685*V685</f>
        <v>-28.589339837353023</v>
      </c>
      <c r="AA685" s="62">
        <f t="shared" ref="AA685" si="3043">(N685*V682+O685*U682+P685*V685+Q685*U685)</f>
        <v>0</v>
      </c>
      <c r="AB685" s="10"/>
      <c r="AC685" s="46">
        <f t="shared" ref="AC685" si="3044">1/$AD$8</f>
        <v>1</v>
      </c>
      <c r="AD685" s="77">
        <v>0</v>
      </c>
      <c r="AE685" s="78">
        <v>1</v>
      </c>
      <c r="AF685" s="79">
        <v>0</v>
      </c>
      <c r="AH685" s="59">
        <f t="shared" ref="AH685" si="3045">X685*AC682+Z685*AC685-Y685*AD682-AA685*AD685</f>
        <v>-28.589339837353023</v>
      </c>
      <c r="AI685" s="63">
        <f t="shared" ref="AI685" si="3046">(X685*AD682+Y685*AC682+Z685*AD685+AA685*AC685)</f>
        <v>22.254229930322943</v>
      </c>
      <c r="AJ685" s="61">
        <f t="shared" ref="AJ685" si="3047">X685*AE682+Z685*AE685-Y685*AF682-AA685*AF685</f>
        <v>-28.589339837353023</v>
      </c>
      <c r="AK685" s="62">
        <f t="shared" ref="AK685" si="3048">(X685*AF682+Y685*AE682+Z685*AF685+AA685*AE685)</f>
        <v>0</v>
      </c>
      <c r="AM685" s="80">
        <f t="shared" ref="AM685" si="3049">(180/PI())*ATAN(-1*(AI682+AI685)/(AH682+AH685))</f>
        <v>-14.162577680044585</v>
      </c>
      <c r="AO685" s="113">
        <f t="shared" ref="AO685" si="3050">20*LOG(((1-(10^(AM682/20)^2)*(1-((1-AO682)/(1+AO682))^2))^0.5))</f>
        <v>-4.9210513197628491E-3</v>
      </c>
      <c r="AP685" s="18"/>
      <c r="AQ685" s="68"/>
      <c r="AR685" s="68"/>
      <c r="AS685" s="68"/>
      <c r="AT685" s="68"/>
    </row>
    <row r="686" spans="2:46" ht="18.600000000000001" customHeight="1"/>
    <row r="687" spans="2:46" ht="18.600000000000001" customHeight="1" thickBot="1">
      <c r="D687" s="10" t="s">
        <v>63</v>
      </c>
      <c r="E687" s="10"/>
      <c r="F687" s="10"/>
      <c r="G687" s="10"/>
      <c r="H687" s="10"/>
      <c r="I687" s="10" t="s">
        <v>64</v>
      </c>
      <c r="J687" s="10"/>
      <c r="K687" s="10"/>
      <c r="L687" s="10"/>
      <c r="M687" s="55"/>
      <c r="N687" s="55"/>
      <c r="O687" s="54" t="s">
        <v>65</v>
      </c>
      <c r="P687" s="55"/>
      <c r="Q687" s="55"/>
      <c r="R687" s="55"/>
      <c r="S687" s="10"/>
      <c r="T687" s="10" t="s">
        <v>66</v>
      </c>
      <c r="U687" s="55"/>
      <c r="V687" s="55"/>
      <c r="W687" s="55"/>
      <c r="X687" s="55"/>
      <c r="Y687" s="54" t="s">
        <v>67</v>
      </c>
      <c r="Z687" s="55"/>
      <c r="AA687" s="55"/>
      <c r="AB687" s="55"/>
      <c r="AC687" s="54" t="s">
        <v>68</v>
      </c>
      <c r="AD687" s="10"/>
      <c r="AE687" s="10"/>
      <c r="AF687" s="10"/>
      <c r="AG687" s="10"/>
      <c r="AH687" s="55"/>
      <c r="AI687" s="54" t="s">
        <v>69</v>
      </c>
      <c r="AJ687" s="55"/>
      <c r="AK687" s="55"/>
    </row>
    <row r="688" spans="2:46" ht="18.600000000000001" customHeight="1" thickBot="1">
      <c r="B688" s="52"/>
      <c r="D688" s="273" t="s">
        <v>70</v>
      </c>
      <c r="E688" s="274"/>
      <c r="F688" s="275" t="s">
        <v>71</v>
      </c>
      <c r="G688" s="276"/>
      <c r="H688" s="263"/>
      <c r="I688" s="273" t="s">
        <v>72</v>
      </c>
      <c r="J688" s="274"/>
      <c r="K688" s="275" t="s">
        <v>73</v>
      </c>
      <c r="L688" s="276"/>
      <c r="M688" s="55"/>
      <c r="N688" s="269" t="s">
        <v>74</v>
      </c>
      <c r="O688" s="270"/>
      <c r="P688" s="271" t="s">
        <v>75</v>
      </c>
      <c r="Q688" s="272"/>
      <c r="R688" s="55"/>
      <c r="S688" s="273" t="s">
        <v>76</v>
      </c>
      <c r="T688" s="274"/>
      <c r="U688" s="275" t="s">
        <v>77</v>
      </c>
      <c r="V688" s="276"/>
      <c r="W688" s="10"/>
      <c r="X688" s="269" t="s">
        <v>78</v>
      </c>
      <c r="Y688" s="270"/>
      <c r="Z688" s="271" t="s">
        <v>79</v>
      </c>
      <c r="AA688" s="272"/>
      <c r="AB688" s="10"/>
      <c r="AC688" s="273" t="s">
        <v>80</v>
      </c>
      <c r="AD688" s="274"/>
      <c r="AE688" s="275" t="s">
        <v>81</v>
      </c>
      <c r="AF688" s="276"/>
      <c r="AG688" s="10"/>
      <c r="AH688" s="269" t="s">
        <v>82</v>
      </c>
      <c r="AI688" s="270"/>
      <c r="AJ688" s="271" t="s">
        <v>83</v>
      </c>
      <c r="AK688" s="272"/>
      <c r="AM688" s="57" t="s">
        <v>10</v>
      </c>
      <c r="AO688" s="109" t="s">
        <v>37</v>
      </c>
      <c r="AP688" s="18"/>
      <c r="AQ688" s="68"/>
      <c r="AR688" s="68"/>
      <c r="AS688" s="68"/>
      <c r="AT688" s="68"/>
    </row>
    <row r="689" spans="2:46" ht="18.600000000000001" customHeight="1" thickTop="1" thickBot="1">
      <c r="B689" s="81">
        <v>1.98</v>
      </c>
      <c r="D689" s="59">
        <v>1</v>
      </c>
      <c r="E689" s="60">
        <v>0</v>
      </c>
      <c r="F689" s="61">
        <v>0</v>
      </c>
      <c r="G689" s="62">
        <f t="shared" ref="G689" si="3051">$E$8*$B689</f>
        <v>1.3431725999999999</v>
      </c>
      <c r="I689" s="59">
        <v>1</v>
      </c>
      <c r="J689" s="63">
        <v>0</v>
      </c>
      <c r="K689" s="61">
        <v>0</v>
      </c>
      <c r="L689" s="62">
        <v>0</v>
      </c>
      <c r="N689" s="59">
        <f t="shared" ref="N689" si="3052">D689*I689+F689*I692-E689*J689-G689*J692</f>
        <v>-40.229173627563405</v>
      </c>
      <c r="O689" s="63">
        <f t="shared" ref="O689" si="3053">(D689*J689+E689*I689+F689*J692+G689*I692)</f>
        <v>0</v>
      </c>
      <c r="P689" s="61">
        <f t="shared" ref="P689" si="3054">D689*K689+F689*K692-E689*L689-G689*L692</f>
        <v>0</v>
      </c>
      <c r="Q689" s="62">
        <f t="shared" ref="Q689" si="3055">(D689*L689+E689*K689+F689*L692+G689*K692)</f>
        <v>1.3431725999999999</v>
      </c>
      <c r="S689" s="59">
        <v>1</v>
      </c>
      <c r="T689" s="60">
        <v>0</v>
      </c>
      <c r="U689" s="61">
        <v>0</v>
      </c>
      <c r="V689" s="62">
        <f t="shared" ref="V689" si="3056">$T$8*$B689</f>
        <v>1.3431725999999999</v>
      </c>
      <c r="X689" s="59">
        <f t="shared" ref="X689" si="3057">N689*S689+P689*S692-O689*T689-Q689*T692</f>
        <v>-40.229173627563405</v>
      </c>
      <c r="Y689" s="63">
        <f t="shared" ref="Y689" si="3058">(N689*T689+O689*S689+P689*T692+Q689*S692)</f>
        <v>0</v>
      </c>
      <c r="Z689" s="61">
        <f t="shared" ref="Z689" si="3059">N689*U689+P689*U692-O689*V689-Q689*V692</f>
        <v>0</v>
      </c>
      <c r="AA689" s="62">
        <f t="shared" ref="AA689" si="3060">(N689*V689+O689*U689+P689*V692+Q689*U692)</f>
        <v>-52.691551137185762</v>
      </c>
      <c r="AB689" s="10"/>
      <c r="AC689" s="64">
        <v>1</v>
      </c>
      <c r="AD689" s="65">
        <v>0</v>
      </c>
      <c r="AE689" s="23">
        <v>0</v>
      </c>
      <c r="AF689" s="66">
        <v>0</v>
      </c>
      <c r="AH689" s="59">
        <f t="shared" ref="AH689" si="3061">X689*AC689+Z689*AC692-Y689*AD689-AA689*AD692</f>
        <v>-40.229173627563405</v>
      </c>
      <c r="AI689" s="63">
        <f t="shared" ref="AI689" si="3062">(X689*AD689+Y689*AC689+Z689*AD692+AA689*AC692)</f>
        <v>-52.691551137185762</v>
      </c>
      <c r="AJ689" s="61">
        <f t="shared" ref="AJ689" si="3063">X689*AE689+Z689*AE692-Y689*AF689-AA689*AF692</f>
        <v>0</v>
      </c>
      <c r="AK689" s="62">
        <f t="shared" ref="AK689" si="3064">(X689*AF689+Y689*AE689+Z689*AF692+AA689*AE692)</f>
        <v>-52.691551137185762</v>
      </c>
      <c r="AM689" s="67">
        <f t="shared" ref="AM689" si="3065">20*LOG(((1+$AD$8)/$AD$8)/((AH689+AH692)^2+(AI689+AI692)^2)^0.5)</f>
        <v>-32.403855978866844</v>
      </c>
      <c r="AO689" s="110">
        <f t="shared" ref="AO689" si="3066">((AH689^2+AI689^2)^0.5)/((AH692^2+AI692^2)^0.5)</f>
        <v>1.3100826174655249</v>
      </c>
      <c r="AP689" s="18"/>
      <c r="AQ689" s="68"/>
      <c r="AR689" s="68"/>
      <c r="AS689" s="68"/>
      <c r="AT689" s="68"/>
    </row>
    <row r="690" spans="2:46" ht="18.600000000000001" customHeight="1" thickBot="1">
      <c r="D690" s="69"/>
      <c r="G690" s="70"/>
      <c r="I690" s="69"/>
      <c r="L690" s="70"/>
      <c r="N690" s="69"/>
      <c r="Q690" s="70"/>
      <c r="S690" s="69"/>
      <c r="V690" s="70"/>
      <c r="X690" s="69"/>
      <c r="AA690" s="70"/>
      <c r="AC690" s="64"/>
      <c r="AD690" s="23"/>
      <c r="AE690" s="23"/>
      <c r="AF690" s="71"/>
      <c r="AH690" s="69"/>
      <c r="AK690" s="70"/>
      <c r="AO690" s="111"/>
      <c r="AP690" s="18"/>
      <c r="AQ690" s="68"/>
      <c r="AR690" s="68"/>
      <c r="AS690" s="68"/>
      <c r="AT690" s="68"/>
    </row>
    <row r="691" spans="2:46" ht="18.600000000000001" customHeight="1" thickBot="1">
      <c r="D691" s="265" t="s">
        <v>11</v>
      </c>
      <c r="E691" s="266"/>
      <c r="F691" s="267" t="s">
        <v>84</v>
      </c>
      <c r="G691" s="268"/>
      <c r="H691" s="263"/>
      <c r="I691" s="265" t="s">
        <v>85</v>
      </c>
      <c r="J691" s="266"/>
      <c r="K691" s="267" t="s">
        <v>86</v>
      </c>
      <c r="L691" s="268"/>
      <c r="N691" s="269" t="s">
        <v>12</v>
      </c>
      <c r="O691" s="270"/>
      <c r="P691" s="271" t="s">
        <v>13</v>
      </c>
      <c r="Q691" s="272"/>
      <c r="S691" s="265" t="s">
        <v>87</v>
      </c>
      <c r="T691" s="266"/>
      <c r="U691" s="267" t="s">
        <v>88</v>
      </c>
      <c r="V691" s="268"/>
      <c r="W691" s="10"/>
      <c r="X691" s="269" t="s">
        <v>89</v>
      </c>
      <c r="Y691" s="270"/>
      <c r="Z691" s="271" t="s">
        <v>90</v>
      </c>
      <c r="AA691" s="272"/>
      <c r="AB691" s="10"/>
      <c r="AC691" s="265" t="s">
        <v>14</v>
      </c>
      <c r="AD691" s="266"/>
      <c r="AE691" s="267" t="s">
        <v>15</v>
      </c>
      <c r="AF691" s="268"/>
      <c r="AG691" s="10"/>
      <c r="AH691" s="269" t="s">
        <v>91</v>
      </c>
      <c r="AI691" s="270"/>
      <c r="AJ691" s="271" t="s">
        <v>92</v>
      </c>
      <c r="AK691" s="272"/>
      <c r="AM691" s="76" t="s">
        <v>16</v>
      </c>
      <c r="AO691" s="112" t="s">
        <v>38</v>
      </c>
      <c r="AP691" s="18"/>
      <c r="AQ691" s="68"/>
      <c r="AR691" s="68"/>
      <c r="AS691" s="68"/>
      <c r="AT691" s="68"/>
    </row>
    <row r="692" spans="2:46" ht="18.600000000000001" customHeight="1" thickTop="1" thickBot="1">
      <c r="D692" s="59">
        <v>0</v>
      </c>
      <c r="E692" s="63">
        <v>0</v>
      </c>
      <c r="F692" s="61">
        <v>1</v>
      </c>
      <c r="G692" s="62">
        <v>0</v>
      </c>
      <c r="I692" s="59">
        <v>0</v>
      </c>
      <c r="J692" s="63">
        <f t="shared" ref="J692" si="3067">IF(0=(1-$J$8*$K$8*$B689^2),10^14,$B689*$K$8/(1-$J$8*$K$8*$B689^2))</f>
        <v>30.695365307156656</v>
      </c>
      <c r="K692" s="61">
        <v>1</v>
      </c>
      <c r="L692" s="62">
        <v>0</v>
      </c>
      <c r="N692" s="59">
        <f t="shared" ref="N692" si="3068">D692*I689+F692*I692-E692*J689-G692*J692</f>
        <v>0</v>
      </c>
      <c r="O692" s="63">
        <f t="shared" ref="O692" si="3069">(D692*J689+E692*I689+F692*J692+G692*I692)</f>
        <v>30.695365307156656</v>
      </c>
      <c r="P692" s="61">
        <f t="shared" ref="P692" si="3070">D692*K689+F692*K692-E692*L689-G692*L692</f>
        <v>1</v>
      </c>
      <c r="Q692" s="62">
        <f t="shared" ref="Q692" si="3071">(D692*L689+E692*K689+F692*L692+G692*K692)</f>
        <v>0</v>
      </c>
      <c r="S692" s="59">
        <v>0</v>
      </c>
      <c r="T692" s="63">
        <v>0</v>
      </c>
      <c r="U692" s="61">
        <v>1</v>
      </c>
      <c r="V692" s="62">
        <v>0</v>
      </c>
      <c r="X692" s="59">
        <f t="shared" ref="X692" si="3072">N692*S689+P692*S692-O692*T689-Q692*T692</f>
        <v>0</v>
      </c>
      <c r="Y692" s="63">
        <f t="shared" ref="Y692" si="3073">(N692*T689+O692*S689+P692*T692+Q692*S692)</f>
        <v>30.695365307156656</v>
      </c>
      <c r="Z692" s="61">
        <f t="shared" ref="Z692" si="3074">N692*U689+P692*U692-O692*V689-Q692*V692</f>
        <v>-40.229173627563405</v>
      </c>
      <c r="AA692" s="62">
        <f t="shared" ref="AA692" si="3075">(N692*V689+O692*U689+P692*V692+Q692*U692)</f>
        <v>0</v>
      </c>
      <c r="AB692" s="10"/>
      <c r="AC692" s="46">
        <f t="shared" ref="AC692" si="3076">1/$AD$8</f>
        <v>1</v>
      </c>
      <c r="AD692" s="77">
        <v>0</v>
      </c>
      <c r="AE692" s="78">
        <v>1</v>
      </c>
      <c r="AF692" s="79">
        <v>0</v>
      </c>
      <c r="AH692" s="59">
        <f t="shared" ref="AH692" si="3077">X692*AC689+Z692*AC692-Y692*AD689-AA692*AD692</f>
        <v>-40.229173627563405</v>
      </c>
      <c r="AI692" s="63">
        <f t="shared" ref="AI692" si="3078">(X692*AD689+Y692*AC689+Z692*AD692+AA692*AC692)</f>
        <v>30.695365307156656</v>
      </c>
      <c r="AJ692" s="61">
        <f t="shared" ref="AJ692" si="3079">X692*AE689+Z692*AE692-Y692*AF689-AA692*AF692</f>
        <v>-40.229173627563405</v>
      </c>
      <c r="AK692" s="62">
        <f t="shared" ref="AK692" si="3080">(X692*AF689+Y692*AE689+Z692*AF692+AA692*AE692)</f>
        <v>0</v>
      </c>
      <c r="AM692" s="80">
        <f t="shared" ref="AM692" si="3081">(180/PI())*ATAN(-1*(AI689+AI692)/(AH689+AH692))</f>
        <v>-15.290242261221971</v>
      </c>
      <c r="AO692" s="113">
        <f t="shared" ref="AO692" si="3082">20*LOG(((1-(10^(AM689/20)^2)*(1-((1-AO689)/(1+AO689))^2))^0.5))</f>
        <v>-2.4525901988899316E-3</v>
      </c>
      <c r="AP692" s="18"/>
      <c r="AQ692" s="68"/>
      <c r="AR692" s="68"/>
      <c r="AS692" s="68"/>
      <c r="AT692" s="68"/>
    </row>
    <row r="693" spans="2:46" ht="18.600000000000001" customHeight="1"/>
    <row r="694" spans="2:46" ht="18.600000000000001" customHeight="1" thickBot="1">
      <c r="D694" s="10" t="s">
        <v>63</v>
      </c>
      <c r="E694" s="10"/>
      <c r="F694" s="10"/>
      <c r="G694" s="10"/>
      <c r="H694" s="10"/>
      <c r="I694" s="10" t="s">
        <v>64</v>
      </c>
      <c r="J694" s="10"/>
      <c r="K694" s="10"/>
      <c r="L694" s="10"/>
      <c r="M694" s="55"/>
      <c r="N694" s="55"/>
      <c r="O694" s="54" t="s">
        <v>65</v>
      </c>
      <c r="P694" s="55"/>
      <c r="Q694" s="55"/>
      <c r="R694" s="55"/>
      <c r="S694" s="10"/>
      <c r="T694" s="10" t="s">
        <v>66</v>
      </c>
      <c r="U694" s="55"/>
      <c r="V694" s="55"/>
      <c r="W694" s="55"/>
      <c r="X694" s="55"/>
      <c r="Y694" s="54" t="s">
        <v>67</v>
      </c>
      <c r="Z694" s="55"/>
      <c r="AA694" s="55"/>
      <c r="AB694" s="55"/>
      <c r="AC694" s="54" t="s">
        <v>68</v>
      </c>
      <c r="AD694" s="10"/>
      <c r="AE694" s="10"/>
      <c r="AF694" s="10"/>
      <c r="AG694" s="10"/>
      <c r="AH694" s="55"/>
      <c r="AI694" s="54" t="s">
        <v>69</v>
      </c>
      <c r="AJ694" s="55"/>
      <c r="AK694" s="55"/>
    </row>
    <row r="695" spans="2:46" ht="18.600000000000001" customHeight="1" thickBot="1">
      <c r="B695" s="52"/>
      <c r="D695" s="273" t="s">
        <v>70</v>
      </c>
      <c r="E695" s="274"/>
      <c r="F695" s="275" t="s">
        <v>71</v>
      </c>
      <c r="G695" s="276"/>
      <c r="H695" s="263"/>
      <c r="I695" s="273" t="s">
        <v>72</v>
      </c>
      <c r="J695" s="274"/>
      <c r="K695" s="275" t="s">
        <v>73</v>
      </c>
      <c r="L695" s="276"/>
      <c r="M695" s="55"/>
      <c r="N695" s="269" t="s">
        <v>74</v>
      </c>
      <c r="O695" s="270"/>
      <c r="P695" s="271" t="s">
        <v>75</v>
      </c>
      <c r="Q695" s="272"/>
      <c r="R695" s="55"/>
      <c r="S695" s="273" t="s">
        <v>76</v>
      </c>
      <c r="T695" s="274"/>
      <c r="U695" s="275" t="s">
        <v>77</v>
      </c>
      <c r="V695" s="276"/>
      <c r="W695" s="10"/>
      <c r="X695" s="269" t="s">
        <v>78</v>
      </c>
      <c r="Y695" s="270"/>
      <c r="Z695" s="271" t="s">
        <v>79</v>
      </c>
      <c r="AA695" s="272"/>
      <c r="AB695" s="10"/>
      <c r="AC695" s="273" t="s">
        <v>80</v>
      </c>
      <c r="AD695" s="274"/>
      <c r="AE695" s="275" t="s">
        <v>81</v>
      </c>
      <c r="AF695" s="276"/>
      <c r="AG695" s="10"/>
      <c r="AH695" s="269" t="s">
        <v>82</v>
      </c>
      <c r="AI695" s="270"/>
      <c r="AJ695" s="271" t="s">
        <v>83</v>
      </c>
      <c r="AK695" s="272"/>
      <c r="AM695" s="57" t="s">
        <v>10</v>
      </c>
      <c r="AO695" s="109" t="s">
        <v>37</v>
      </c>
      <c r="AP695" s="18"/>
      <c r="AQ695" s="68"/>
      <c r="AR695" s="68"/>
      <c r="AS695" s="68"/>
      <c r="AT695" s="68"/>
    </row>
    <row r="696" spans="2:46" ht="18.600000000000001" customHeight="1" thickTop="1" thickBot="1">
      <c r="B696" s="81">
        <v>2</v>
      </c>
      <c r="D696" s="59">
        <v>1</v>
      </c>
      <c r="E696" s="60">
        <v>0</v>
      </c>
      <c r="F696" s="61">
        <v>0</v>
      </c>
      <c r="G696" s="62">
        <f t="shared" ref="G696" si="3083">$E$8*$B696</f>
        <v>1.3567400000000001</v>
      </c>
      <c r="I696" s="59">
        <v>1</v>
      </c>
      <c r="J696" s="63">
        <v>0</v>
      </c>
      <c r="K696" s="61">
        <v>0</v>
      </c>
      <c r="L696" s="62">
        <v>0</v>
      </c>
      <c r="N696" s="59">
        <f t="shared" ref="N696" si="3084">D696*I696+F696*I699-E696*J696-G696*J699</f>
        <v>-65.674712865342698</v>
      </c>
      <c r="O696" s="63">
        <f t="shared" ref="O696" si="3085">(D696*J696+E696*I696+F696*J699+G696*I699)</f>
        <v>0</v>
      </c>
      <c r="P696" s="61">
        <f t="shared" ref="P696" si="3086">D696*K696+F696*K699-E696*L696-G696*L699</f>
        <v>0</v>
      </c>
      <c r="Q696" s="62">
        <f t="shared" ref="Q696" si="3087">(D696*L696+E696*K696+F696*L699+G696*K699)</f>
        <v>1.3567400000000001</v>
      </c>
      <c r="S696" s="59">
        <v>1</v>
      </c>
      <c r="T696" s="60">
        <v>0</v>
      </c>
      <c r="U696" s="61">
        <v>0</v>
      </c>
      <c r="V696" s="62">
        <f t="shared" ref="V696" si="3088">$T$8*$B696</f>
        <v>1.3567400000000001</v>
      </c>
      <c r="X696" s="59">
        <f t="shared" ref="X696" si="3089">N696*S696+P696*S699-O696*T696-Q696*T699</f>
        <v>-65.674712865342698</v>
      </c>
      <c r="Y696" s="63">
        <f t="shared" ref="Y696" si="3090">(N696*T696+O696*S696+P696*T699+Q696*S699)</f>
        <v>0</v>
      </c>
      <c r="Z696" s="61">
        <f t="shared" ref="Z696" si="3091">N696*U696+P696*U699-O696*V696-Q696*V699</f>
        <v>0</v>
      </c>
      <c r="AA696" s="62">
        <f t="shared" ref="AA696" si="3092">(N696*V696+O696*U696+P696*V699+Q696*U699)</f>
        <v>-87.746769932925048</v>
      </c>
      <c r="AB696" s="10"/>
      <c r="AC696" s="64">
        <v>1</v>
      </c>
      <c r="AD696" s="65">
        <v>0</v>
      </c>
      <c r="AE696" s="23">
        <v>0</v>
      </c>
      <c r="AF696" s="66">
        <v>0</v>
      </c>
      <c r="AH696" s="59">
        <f t="shared" ref="AH696" si="3093">X696*AC696+Z696*AC699-Y696*AD696-AA696*AD699</f>
        <v>-65.674712865342698</v>
      </c>
      <c r="AI696" s="63">
        <f t="shared" ref="AI696" si="3094">(X696*AD696+Y696*AC696+Z696*AD699+AA696*AC699)</f>
        <v>-87.746769932925048</v>
      </c>
      <c r="AJ696" s="61">
        <f t="shared" ref="AJ696" si="3095">X696*AE696+Z696*AE699-Y696*AF696-AA696*AF699</f>
        <v>0</v>
      </c>
      <c r="AK696" s="62">
        <f t="shared" ref="AK696" si="3096">(X696*AF696+Y696*AE696+Z696*AF699+AA696*AE699)</f>
        <v>-87.746769932925048</v>
      </c>
      <c r="AM696" s="67">
        <f t="shared" ref="AM696" si="3097">20*LOG(((1+$AD$8)/$AD$8)/((AH696+AH699)^2+(AI696+AI699)^2)^0.5)</f>
        <v>-36.707767436467535</v>
      </c>
      <c r="AO696" s="110">
        <f t="shared" ref="AO696" si="3098">((AH696^2+AI696^2)^0.5)/((AH699^2+AI699^2)^0.5)</f>
        <v>1.3361927398221074</v>
      </c>
      <c r="AP696" s="18"/>
      <c r="AQ696" s="68"/>
      <c r="AR696" s="68"/>
      <c r="AS696" s="68"/>
      <c r="AT696" s="68"/>
    </row>
    <row r="697" spans="2:46" ht="18.600000000000001" customHeight="1" thickBot="1">
      <c r="D697" s="69"/>
      <c r="G697" s="70"/>
      <c r="I697" s="69"/>
      <c r="L697" s="70"/>
      <c r="N697" s="69"/>
      <c r="Q697" s="70"/>
      <c r="S697" s="69"/>
      <c r="V697" s="70"/>
      <c r="X697" s="69"/>
      <c r="AA697" s="70"/>
      <c r="AC697" s="64"/>
      <c r="AD697" s="23"/>
      <c r="AE697" s="23"/>
      <c r="AF697" s="71"/>
      <c r="AH697" s="69"/>
      <c r="AK697" s="70"/>
      <c r="AO697" s="111"/>
      <c r="AP697" s="18"/>
      <c r="AQ697" s="68"/>
      <c r="AR697" s="68"/>
      <c r="AS697" s="68"/>
      <c r="AT697" s="68"/>
    </row>
    <row r="698" spans="2:46" ht="18.600000000000001" customHeight="1" thickBot="1">
      <c r="D698" s="265" t="s">
        <v>11</v>
      </c>
      <c r="E698" s="266"/>
      <c r="F698" s="267" t="s">
        <v>84</v>
      </c>
      <c r="G698" s="268"/>
      <c r="H698" s="263"/>
      <c r="I698" s="265" t="s">
        <v>85</v>
      </c>
      <c r="J698" s="266"/>
      <c r="K698" s="267" t="s">
        <v>86</v>
      </c>
      <c r="L698" s="268"/>
      <c r="N698" s="269" t="s">
        <v>12</v>
      </c>
      <c r="O698" s="270"/>
      <c r="P698" s="271" t="s">
        <v>13</v>
      </c>
      <c r="Q698" s="272"/>
      <c r="S698" s="265" t="s">
        <v>87</v>
      </c>
      <c r="T698" s="266"/>
      <c r="U698" s="267" t="s">
        <v>88</v>
      </c>
      <c r="V698" s="268"/>
      <c r="W698" s="10"/>
      <c r="X698" s="269" t="s">
        <v>89</v>
      </c>
      <c r="Y698" s="270"/>
      <c r="Z698" s="271" t="s">
        <v>90</v>
      </c>
      <c r="AA698" s="272"/>
      <c r="AB698" s="10"/>
      <c r="AC698" s="265" t="s">
        <v>14</v>
      </c>
      <c r="AD698" s="266"/>
      <c r="AE698" s="267" t="s">
        <v>15</v>
      </c>
      <c r="AF698" s="268"/>
      <c r="AG698" s="10"/>
      <c r="AH698" s="269" t="s">
        <v>91</v>
      </c>
      <c r="AI698" s="270"/>
      <c r="AJ698" s="271" t="s">
        <v>92</v>
      </c>
      <c r="AK698" s="272"/>
      <c r="AM698" s="76" t="s">
        <v>16</v>
      </c>
      <c r="AO698" s="112" t="s">
        <v>38</v>
      </c>
      <c r="AP698" s="18"/>
      <c r="AQ698" s="68"/>
      <c r="AR698" s="68"/>
      <c r="AS698" s="68"/>
      <c r="AT698" s="68"/>
    </row>
    <row r="699" spans="2:46" ht="18.600000000000001" customHeight="1" thickTop="1" thickBot="1">
      <c r="D699" s="59">
        <v>0</v>
      </c>
      <c r="E699" s="63">
        <v>0</v>
      </c>
      <c r="F699" s="61">
        <v>1</v>
      </c>
      <c r="G699" s="62">
        <v>0</v>
      </c>
      <c r="I699" s="59">
        <v>0</v>
      </c>
      <c r="J699" s="63">
        <f t="shared" ref="J699" si="3099">IF(0=(1-$J$8*$K$8*$B696^2),10^14,$B696*$K$8/(1-$J$8*$K$8*$B696^2))</f>
        <v>49.143323603153661</v>
      </c>
      <c r="K699" s="61">
        <v>1</v>
      </c>
      <c r="L699" s="62">
        <v>0</v>
      </c>
      <c r="N699" s="59">
        <f t="shared" ref="N699" si="3100">D699*I696+F699*I699-E699*J696-G699*J699</f>
        <v>0</v>
      </c>
      <c r="O699" s="63">
        <f t="shared" ref="O699" si="3101">(D699*J696+E699*I696+F699*J699+G699*I699)</f>
        <v>49.143323603153661</v>
      </c>
      <c r="P699" s="61">
        <f t="shared" ref="P699" si="3102">D699*K696+F699*K699-E699*L696-G699*L699</f>
        <v>1</v>
      </c>
      <c r="Q699" s="62">
        <f t="shared" ref="Q699" si="3103">(D699*L696+E699*K696+F699*L699+G699*K699)</f>
        <v>0</v>
      </c>
      <c r="S699" s="59">
        <v>0</v>
      </c>
      <c r="T699" s="63">
        <v>0</v>
      </c>
      <c r="U699" s="61">
        <v>1</v>
      </c>
      <c r="V699" s="62">
        <v>0</v>
      </c>
      <c r="X699" s="59">
        <f t="shared" ref="X699" si="3104">N699*S696+P699*S699-O699*T696-Q699*T699</f>
        <v>0</v>
      </c>
      <c r="Y699" s="63">
        <f t="shared" ref="Y699" si="3105">(N699*T696+O699*S696+P699*T699+Q699*S699)</f>
        <v>49.143323603153661</v>
      </c>
      <c r="Z699" s="61">
        <f t="shared" ref="Z699" si="3106">N699*U696+P699*U699-O699*V696-Q699*V699</f>
        <v>-65.674712865342698</v>
      </c>
      <c r="AA699" s="62">
        <f t="shared" ref="AA699" si="3107">(N699*V696+O699*U696+P699*V699+Q699*U699)</f>
        <v>0</v>
      </c>
      <c r="AB699" s="10"/>
      <c r="AC699" s="46">
        <f t="shared" ref="AC699" si="3108">1/$AD$8</f>
        <v>1</v>
      </c>
      <c r="AD699" s="77">
        <v>0</v>
      </c>
      <c r="AE699" s="78">
        <v>1</v>
      </c>
      <c r="AF699" s="79">
        <v>0</v>
      </c>
      <c r="AH699" s="59">
        <f t="shared" ref="AH699" si="3109">X699*AC696+Z699*AC699-Y699*AD696-AA699*AD699</f>
        <v>-65.674712865342698</v>
      </c>
      <c r="AI699" s="63">
        <f t="shared" ref="AI699" si="3110">(X699*AD696+Y699*AC696+Z699*AD699+AA699*AC699)</f>
        <v>49.143323603153661</v>
      </c>
      <c r="AJ699" s="61">
        <f t="shared" ref="AJ699" si="3111">X699*AE696+Z699*AE699-Y699*AF696-AA699*AF699</f>
        <v>-65.674712865342698</v>
      </c>
      <c r="AK699" s="62">
        <f t="shared" ref="AK699" si="3112">(X699*AF696+Y699*AE696+Z699*AF699+AA699*AE699)</f>
        <v>0</v>
      </c>
      <c r="AM699" s="80">
        <f t="shared" ref="AM699" si="3113">(180/PI())*ATAN(-1*(AI696+AI699)/(AH696+AH699))</f>
        <v>-16.378002069201848</v>
      </c>
      <c r="AO699" s="113">
        <f t="shared" ref="AO699" si="3114">20*LOG(((1-(10^(AM696/20)^2)*(1-((1-AO696)/(1+AO696))^2))^0.5))</f>
        <v>-9.077467722664581E-4</v>
      </c>
      <c r="AP699" s="18"/>
      <c r="AQ699" s="68"/>
      <c r="AR699" s="68"/>
      <c r="AS699" s="68"/>
      <c r="AT699" s="68"/>
    </row>
    <row r="700" spans="2:46" ht="18.600000000000001" customHeight="1"/>
    <row r="701" spans="2:46" ht="18.600000000000001" customHeight="1" thickBot="1">
      <c r="D701" s="10" t="s">
        <v>63</v>
      </c>
      <c r="E701" s="10"/>
      <c r="F701" s="10"/>
      <c r="G701" s="10"/>
      <c r="H701" s="10"/>
      <c r="I701" s="10" t="s">
        <v>64</v>
      </c>
      <c r="J701" s="10"/>
      <c r="K701" s="10"/>
      <c r="L701" s="10"/>
      <c r="M701" s="55"/>
      <c r="N701" s="55"/>
      <c r="O701" s="54" t="s">
        <v>65</v>
      </c>
      <c r="P701" s="55"/>
      <c r="Q701" s="55"/>
      <c r="R701" s="55"/>
      <c r="S701" s="10"/>
      <c r="T701" s="10" t="s">
        <v>66</v>
      </c>
      <c r="U701" s="55"/>
      <c r="V701" s="55"/>
      <c r="W701" s="55"/>
      <c r="X701" s="55"/>
      <c r="Y701" s="54" t="s">
        <v>67</v>
      </c>
      <c r="Z701" s="55"/>
      <c r="AA701" s="55"/>
      <c r="AB701" s="55"/>
      <c r="AC701" s="54" t="s">
        <v>68</v>
      </c>
      <c r="AD701" s="10"/>
      <c r="AE701" s="10"/>
      <c r="AF701" s="10"/>
      <c r="AG701" s="10"/>
      <c r="AH701" s="55"/>
      <c r="AI701" s="54" t="s">
        <v>69</v>
      </c>
      <c r="AJ701" s="55"/>
      <c r="AK701" s="55"/>
    </row>
    <row r="702" spans="2:46" ht="18.600000000000001" customHeight="1" thickBot="1">
      <c r="B702" s="52"/>
      <c r="D702" s="273" t="s">
        <v>70</v>
      </c>
      <c r="E702" s="274"/>
      <c r="F702" s="275" t="s">
        <v>71</v>
      </c>
      <c r="G702" s="276"/>
      <c r="H702" s="263"/>
      <c r="I702" s="273" t="s">
        <v>72</v>
      </c>
      <c r="J702" s="274"/>
      <c r="K702" s="275" t="s">
        <v>73</v>
      </c>
      <c r="L702" s="276"/>
      <c r="M702" s="55"/>
      <c r="N702" s="269" t="s">
        <v>74</v>
      </c>
      <c r="O702" s="270"/>
      <c r="P702" s="271" t="s">
        <v>75</v>
      </c>
      <c r="Q702" s="272"/>
      <c r="R702" s="55"/>
      <c r="S702" s="273" t="s">
        <v>76</v>
      </c>
      <c r="T702" s="274"/>
      <c r="U702" s="275" t="s">
        <v>77</v>
      </c>
      <c r="V702" s="276"/>
      <c r="W702" s="10"/>
      <c r="X702" s="269" t="s">
        <v>78</v>
      </c>
      <c r="Y702" s="270"/>
      <c r="Z702" s="271" t="s">
        <v>79</v>
      </c>
      <c r="AA702" s="272"/>
      <c r="AB702" s="10"/>
      <c r="AC702" s="273" t="s">
        <v>80</v>
      </c>
      <c r="AD702" s="274"/>
      <c r="AE702" s="275" t="s">
        <v>81</v>
      </c>
      <c r="AF702" s="276"/>
      <c r="AG702" s="10"/>
      <c r="AH702" s="269" t="s">
        <v>82</v>
      </c>
      <c r="AI702" s="270"/>
      <c r="AJ702" s="271" t="s">
        <v>83</v>
      </c>
      <c r="AK702" s="272"/>
      <c r="AM702" s="57" t="s">
        <v>10</v>
      </c>
      <c r="AO702" s="109" t="s">
        <v>37</v>
      </c>
      <c r="AP702" s="18"/>
      <c r="AQ702" s="68"/>
      <c r="AR702" s="68"/>
      <c r="AS702" s="68"/>
      <c r="AT702" s="68"/>
    </row>
    <row r="703" spans="2:46" ht="18.600000000000001" customHeight="1" thickTop="1" thickBot="1">
      <c r="B703" s="81">
        <v>2.02</v>
      </c>
      <c r="D703" s="59">
        <v>1</v>
      </c>
      <c r="E703" s="60">
        <v>0</v>
      </c>
      <c r="F703" s="61">
        <v>0</v>
      </c>
      <c r="G703" s="62">
        <f t="shared" ref="G703" si="3115">$E$8*$B703</f>
        <v>1.3703074000000002</v>
      </c>
      <c r="I703" s="59">
        <v>1</v>
      </c>
      <c r="J703" s="63">
        <v>0</v>
      </c>
      <c r="K703" s="61">
        <v>0</v>
      </c>
      <c r="L703" s="62">
        <v>0</v>
      </c>
      <c r="N703" s="59">
        <f t="shared" ref="N703" si="3116">D703*I703+F703*I706-E703*J703-G703*J706</f>
        <v>-165.24299013323989</v>
      </c>
      <c r="O703" s="63">
        <f t="shared" ref="O703" si="3117">(D703*J703+E703*I703+F703*J706+G703*I706)</f>
        <v>0</v>
      </c>
      <c r="P703" s="61">
        <f t="shared" ref="P703" si="3118">D703*K703+F703*K706-E703*L703-G703*L706</f>
        <v>0</v>
      </c>
      <c r="Q703" s="62">
        <f t="shared" ref="Q703" si="3119">(D703*L703+E703*K703+F703*L706+G703*K706)</f>
        <v>1.3703074000000002</v>
      </c>
      <c r="S703" s="59">
        <v>1</v>
      </c>
      <c r="T703" s="60">
        <v>0</v>
      </c>
      <c r="U703" s="61">
        <v>0</v>
      </c>
      <c r="V703" s="62">
        <f t="shared" ref="V703" si="3120">$T$8*$B703</f>
        <v>1.3703074000000002</v>
      </c>
      <c r="X703" s="59">
        <f t="shared" ref="X703" si="3121">N703*S703+P703*S706-O703*T703-Q703*T706</f>
        <v>-165.24299013323989</v>
      </c>
      <c r="Y703" s="63">
        <f t="shared" ref="Y703" si="3122">(N703*T703+O703*S703+P703*T706+Q703*S706)</f>
        <v>0</v>
      </c>
      <c r="Z703" s="61">
        <f t="shared" ref="Z703" si="3123">N703*U703+P703*U706-O703*V703-Q703*V706</f>
        <v>0</v>
      </c>
      <c r="AA703" s="62">
        <f t="shared" ref="AA703" si="3124">(N703*V703+O703*U703+P703*V706+Q703*U706)</f>
        <v>-225.06338477770564</v>
      </c>
      <c r="AB703" s="10"/>
      <c r="AC703" s="64">
        <v>1</v>
      </c>
      <c r="AD703" s="65">
        <v>0</v>
      </c>
      <c r="AE703" s="23">
        <v>0</v>
      </c>
      <c r="AF703" s="66">
        <v>0</v>
      </c>
      <c r="AH703" s="59">
        <f t="shared" ref="AH703" si="3125">X703*AC703+Z703*AC706-Y703*AD703-AA703*AD706</f>
        <v>-165.24299013323989</v>
      </c>
      <c r="AI703" s="63">
        <f t="shared" ref="AI703" si="3126">(X703*AD703+Y703*AC703+Z703*AD706+AA703*AC706)</f>
        <v>-225.06338477770564</v>
      </c>
      <c r="AJ703" s="61">
        <f t="shared" ref="AJ703" si="3127">X703*AE703+Z703*AE706-Y703*AF703-AA703*AF706</f>
        <v>0</v>
      </c>
      <c r="AK703" s="62">
        <f t="shared" ref="AK703" si="3128">(X703*AF703+Y703*AE703+Z703*AF706+AA703*AE706)</f>
        <v>-225.06338477770564</v>
      </c>
      <c r="AM703" s="67">
        <f t="shared" ref="AM703" si="3129">20*LOG(((1+$AD$8)/$AD$8)/((AH703+AH706)^2+(AI703+AI706)^2)^0.5)</f>
        <v>-44.770636432407109</v>
      </c>
      <c r="AO703" s="110">
        <f t="shared" ref="AO703" si="3130">((AH703^2+AI703^2)^0.5)/((AH706^2+AI706^2)^0.5)</f>
        <v>1.3620321900059169</v>
      </c>
      <c r="AP703" s="18"/>
      <c r="AQ703" s="68"/>
      <c r="AR703" s="68"/>
      <c r="AS703" s="68"/>
      <c r="AT703" s="68"/>
    </row>
    <row r="704" spans="2:46" ht="18.600000000000001" customHeight="1" thickBot="1">
      <c r="D704" s="69"/>
      <c r="G704" s="70"/>
      <c r="I704" s="69"/>
      <c r="L704" s="70"/>
      <c r="N704" s="69"/>
      <c r="Q704" s="70"/>
      <c r="S704" s="69"/>
      <c r="V704" s="70"/>
      <c r="X704" s="69"/>
      <c r="AA704" s="70"/>
      <c r="AC704" s="64"/>
      <c r="AD704" s="23"/>
      <c r="AE704" s="23"/>
      <c r="AF704" s="71"/>
      <c r="AH704" s="69"/>
      <c r="AK704" s="70"/>
      <c r="AO704" s="111"/>
      <c r="AP704" s="18"/>
      <c r="AQ704" s="68"/>
      <c r="AR704" s="68"/>
      <c r="AS704" s="68"/>
      <c r="AT704" s="68"/>
    </row>
    <row r="705" spans="2:46" ht="18.600000000000001" customHeight="1" thickBot="1">
      <c r="D705" s="265" t="s">
        <v>11</v>
      </c>
      <c r="E705" s="266"/>
      <c r="F705" s="267" t="s">
        <v>84</v>
      </c>
      <c r="G705" s="268"/>
      <c r="H705" s="263"/>
      <c r="I705" s="265" t="s">
        <v>85</v>
      </c>
      <c r="J705" s="266"/>
      <c r="K705" s="267" t="s">
        <v>86</v>
      </c>
      <c r="L705" s="268"/>
      <c r="N705" s="269" t="s">
        <v>12</v>
      </c>
      <c r="O705" s="270"/>
      <c r="P705" s="271" t="s">
        <v>13</v>
      </c>
      <c r="Q705" s="272"/>
      <c r="S705" s="265" t="s">
        <v>87</v>
      </c>
      <c r="T705" s="266"/>
      <c r="U705" s="267" t="s">
        <v>88</v>
      </c>
      <c r="V705" s="268"/>
      <c r="W705" s="10"/>
      <c r="X705" s="269" t="s">
        <v>89</v>
      </c>
      <c r="Y705" s="270"/>
      <c r="Z705" s="271" t="s">
        <v>90</v>
      </c>
      <c r="AA705" s="272"/>
      <c r="AB705" s="10"/>
      <c r="AC705" s="265" t="s">
        <v>14</v>
      </c>
      <c r="AD705" s="266"/>
      <c r="AE705" s="267" t="s">
        <v>15</v>
      </c>
      <c r="AF705" s="268"/>
      <c r="AG705" s="10"/>
      <c r="AH705" s="269" t="s">
        <v>91</v>
      </c>
      <c r="AI705" s="270"/>
      <c r="AJ705" s="271" t="s">
        <v>92</v>
      </c>
      <c r="AK705" s="272"/>
      <c r="AM705" s="76" t="s">
        <v>16</v>
      </c>
      <c r="AO705" s="112" t="s">
        <v>38</v>
      </c>
      <c r="AP705" s="18"/>
      <c r="AQ705" s="68"/>
      <c r="AR705" s="68"/>
      <c r="AS705" s="68"/>
      <c r="AT705" s="68"/>
    </row>
    <row r="706" spans="2:46" ht="18.600000000000001" customHeight="1" thickTop="1" thickBot="1">
      <c r="D706" s="59">
        <v>0</v>
      </c>
      <c r="E706" s="63">
        <v>0</v>
      </c>
      <c r="F706" s="61">
        <v>1</v>
      </c>
      <c r="G706" s="62">
        <v>0</v>
      </c>
      <c r="I706" s="59">
        <v>0</v>
      </c>
      <c r="J706" s="63">
        <f t="shared" ref="J706" si="3131">IF(0=(1-$J$8*$K$8*$B703^2),10^14,$B703*$K$8/(1-$J$8*$K$8*$B703^2))</f>
        <v>121.31802698667457</v>
      </c>
      <c r="K706" s="61">
        <v>1</v>
      </c>
      <c r="L706" s="62">
        <v>0</v>
      </c>
      <c r="N706" s="59">
        <f t="shared" ref="N706" si="3132">D706*I703+F706*I706-E706*J703-G706*J706</f>
        <v>0</v>
      </c>
      <c r="O706" s="63">
        <f t="shared" ref="O706" si="3133">(D706*J703+E706*I703+F706*J706+G706*I706)</f>
        <v>121.31802698667457</v>
      </c>
      <c r="P706" s="61">
        <f t="shared" ref="P706" si="3134">D706*K703+F706*K706-E706*L703-G706*L706</f>
        <v>1</v>
      </c>
      <c r="Q706" s="62">
        <f t="shared" ref="Q706" si="3135">(D706*L703+E706*K703+F706*L706+G706*K706)</f>
        <v>0</v>
      </c>
      <c r="S706" s="59">
        <v>0</v>
      </c>
      <c r="T706" s="63">
        <v>0</v>
      </c>
      <c r="U706" s="61">
        <v>1</v>
      </c>
      <c r="V706" s="62">
        <v>0</v>
      </c>
      <c r="X706" s="59">
        <f t="shared" ref="X706" si="3136">N706*S703+P706*S706-O706*T703-Q706*T706</f>
        <v>0</v>
      </c>
      <c r="Y706" s="63">
        <f t="shared" ref="Y706" si="3137">(N706*T703+O706*S703+P706*T706+Q706*S706)</f>
        <v>121.31802698667457</v>
      </c>
      <c r="Z706" s="61">
        <f t="shared" ref="Z706" si="3138">N706*U703+P706*U706-O706*V703-Q706*V706</f>
        <v>-165.24299013323989</v>
      </c>
      <c r="AA706" s="62">
        <f t="shared" ref="AA706" si="3139">(N706*V703+O706*U703+P706*V706+Q706*U706)</f>
        <v>0</v>
      </c>
      <c r="AB706" s="10"/>
      <c r="AC706" s="46">
        <f t="shared" ref="AC706" si="3140">1/$AD$8</f>
        <v>1</v>
      </c>
      <c r="AD706" s="77">
        <v>0</v>
      </c>
      <c r="AE706" s="78">
        <v>1</v>
      </c>
      <c r="AF706" s="79">
        <v>0</v>
      </c>
      <c r="AH706" s="59">
        <f t="shared" ref="AH706" si="3141">X706*AC703+Z706*AC706-Y706*AD703-AA706*AD706</f>
        <v>-165.24299013323989</v>
      </c>
      <c r="AI706" s="63">
        <f t="shared" ref="AI706" si="3142">(X706*AD703+Y706*AC703+Z706*AD706+AA706*AC706)</f>
        <v>121.31802698667457</v>
      </c>
      <c r="AJ706" s="61">
        <f t="shared" ref="AJ706" si="3143">X706*AE703+Z706*AE706-Y706*AF703-AA706*AF706</f>
        <v>-165.24299013323989</v>
      </c>
      <c r="AK706" s="62">
        <f t="shared" ref="AK706" si="3144">(X706*AF703+Y706*AE703+Z706*AF706+AA706*AE706)</f>
        <v>0</v>
      </c>
      <c r="AM706" s="80">
        <f t="shared" ref="AM706" si="3145">(180/PI())*ATAN(-1*(AI703+AI706)/(AH703+AH706))</f>
        <v>-17.427989782035354</v>
      </c>
      <c r="AO706" s="113">
        <f t="shared" ref="AO706" si="3146">20*LOG(((1-(10^(AM703/20)^2)*(1-((1-AO703)/(1+AO703))^2))^0.5))</f>
        <v>-1.4138504568346721E-4</v>
      </c>
      <c r="AP706" s="18"/>
      <c r="AQ706" s="68"/>
      <c r="AR706" s="68"/>
      <c r="AS706" s="68"/>
      <c r="AT706" s="68"/>
    </row>
    <row r="707" spans="2:46" ht="18.600000000000001" customHeight="1"/>
    <row r="708" spans="2:46" ht="18.600000000000001" customHeight="1" thickBot="1">
      <c r="D708" s="10" t="s">
        <v>63</v>
      </c>
      <c r="E708" s="10"/>
      <c r="F708" s="10"/>
      <c r="G708" s="10"/>
      <c r="H708" s="10"/>
      <c r="I708" s="10" t="s">
        <v>64</v>
      </c>
      <c r="J708" s="10"/>
      <c r="K708" s="10"/>
      <c r="L708" s="10"/>
      <c r="M708" s="55"/>
      <c r="N708" s="55"/>
      <c r="O708" s="54" t="s">
        <v>65</v>
      </c>
      <c r="P708" s="55"/>
      <c r="Q708" s="55"/>
      <c r="R708" s="55"/>
      <c r="S708" s="10"/>
      <c r="T708" s="10" t="s">
        <v>66</v>
      </c>
      <c r="U708" s="55"/>
      <c r="V708" s="55"/>
      <c r="W708" s="55"/>
      <c r="X708" s="55"/>
      <c r="Y708" s="54" t="s">
        <v>67</v>
      </c>
      <c r="Z708" s="55"/>
      <c r="AA708" s="55"/>
      <c r="AB708" s="55"/>
      <c r="AC708" s="54" t="s">
        <v>68</v>
      </c>
      <c r="AD708" s="10"/>
      <c r="AE708" s="10"/>
      <c r="AF708" s="10"/>
      <c r="AG708" s="10"/>
      <c r="AH708" s="55"/>
      <c r="AI708" s="54" t="s">
        <v>69</v>
      </c>
      <c r="AJ708" s="55"/>
      <c r="AK708" s="55"/>
    </row>
    <row r="709" spans="2:46" ht="18.600000000000001" customHeight="1" thickBot="1">
      <c r="B709" s="52"/>
      <c r="D709" s="273" t="s">
        <v>70</v>
      </c>
      <c r="E709" s="274"/>
      <c r="F709" s="275" t="s">
        <v>71</v>
      </c>
      <c r="G709" s="276"/>
      <c r="H709" s="263"/>
      <c r="I709" s="273" t="s">
        <v>72</v>
      </c>
      <c r="J709" s="274"/>
      <c r="K709" s="275" t="s">
        <v>73</v>
      </c>
      <c r="L709" s="276"/>
      <c r="M709" s="55"/>
      <c r="N709" s="269" t="s">
        <v>74</v>
      </c>
      <c r="O709" s="270"/>
      <c r="P709" s="271" t="s">
        <v>75</v>
      </c>
      <c r="Q709" s="272"/>
      <c r="R709" s="55"/>
      <c r="S709" s="273" t="s">
        <v>76</v>
      </c>
      <c r="T709" s="274"/>
      <c r="U709" s="275" t="s">
        <v>77</v>
      </c>
      <c r="V709" s="276"/>
      <c r="W709" s="10"/>
      <c r="X709" s="269" t="s">
        <v>78</v>
      </c>
      <c r="Y709" s="270"/>
      <c r="Z709" s="271" t="s">
        <v>79</v>
      </c>
      <c r="AA709" s="272"/>
      <c r="AB709" s="10"/>
      <c r="AC709" s="273" t="s">
        <v>80</v>
      </c>
      <c r="AD709" s="274"/>
      <c r="AE709" s="275" t="s">
        <v>81</v>
      </c>
      <c r="AF709" s="276"/>
      <c r="AG709" s="10"/>
      <c r="AH709" s="269" t="s">
        <v>82</v>
      </c>
      <c r="AI709" s="270"/>
      <c r="AJ709" s="271" t="s">
        <v>83</v>
      </c>
      <c r="AK709" s="272"/>
      <c r="AM709" s="57" t="s">
        <v>10</v>
      </c>
      <c r="AO709" s="109" t="s">
        <v>37</v>
      </c>
      <c r="AP709" s="18"/>
      <c r="AQ709" s="68"/>
      <c r="AR709" s="68"/>
      <c r="AS709" s="68"/>
      <c r="AT709" s="68"/>
    </row>
    <row r="710" spans="2:46" ht="18.600000000000001" customHeight="1" thickTop="1" thickBot="1">
      <c r="B710" s="81">
        <v>2.04</v>
      </c>
      <c r="D710" s="59">
        <v>1</v>
      </c>
      <c r="E710" s="60">
        <v>0</v>
      </c>
      <c r="F710" s="61">
        <v>0</v>
      </c>
      <c r="G710" s="62">
        <f t="shared" ref="G710" si="3147">$E$8*$B710</f>
        <v>1.3838748000000001</v>
      </c>
      <c r="I710" s="59">
        <v>1</v>
      </c>
      <c r="J710" s="63">
        <v>0</v>
      </c>
      <c r="K710" s="61">
        <v>0</v>
      </c>
      <c r="L710" s="62">
        <v>0</v>
      </c>
      <c r="N710" s="59">
        <f t="shared" ref="N710" si="3148">D710*I710+F710*I713-E710*J710-G710*J713</f>
        <v>370.7265352814581</v>
      </c>
      <c r="O710" s="63">
        <f t="shared" ref="O710" si="3149">(D710*J710+E710*I710+F710*J713+G710*I713)</f>
        <v>0</v>
      </c>
      <c r="P710" s="61">
        <f t="shared" ref="P710" si="3150">D710*K710+F710*K713-E710*L710-G710*L713</f>
        <v>0</v>
      </c>
      <c r="Q710" s="62">
        <f t="shared" ref="Q710" si="3151">(D710*L710+E710*K710+F710*L713+G710*K713)</f>
        <v>1.3838748000000001</v>
      </c>
      <c r="S710" s="59">
        <v>1</v>
      </c>
      <c r="T710" s="60">
        <v>0</v>
      </c>
      <c r="U710" s="61">
        <v>0</v>
      </c>
      <c r="V710" s="62">
        <f t="shared" ref="V710" si="3152">$T$8*$B710</f>
        <v>1.3838748000000001</v>
      </c>
      <c r="X710" s="59">
        <f t="shared" ref="X710" si="3153">N710*S710+P710*S713-O710*T710-Q710*T713</f>
        <v>370.7265352814581</v>
      </c>
      <c r="Y710" s="63">
        <f t="shared" ref="Y710" si="3154">(N710*T710+O710*S710+P710*T713+Q710*S713)</f>
        <v>0</v>
      </c>
      <c r="Z710" s="61">
        <f t="shared" ref="Z710" si="3155">N710*U710+P710*U713-O710*V710-Q710*V713</f>
        <v>0</v>
      </c>
      <c r="AA710" s="62">
        <f t="shared" ref="AA710" si="3156">(N710*V710+O710*U710+P710*V713+Q710*U713)</f>
        <v>514.42298466732075</v>
      </c>
      <c r="AB710" s="10"/>
      <c r="AC710" s="64">
        <v>1</v>
      </c>
      <c r="AD710" s="65">
        <v>0</v>
      </c>
      <c r="AE710" s="23">
        <v>0</v>
      </c>
      <c r="AF710" s="66">
        <v>0</v>
      </c>
      <c r="AH710" s="59">
        <f t="shared" ref="AH710" si="3157">X710*AC710+Z710*AC713-Y710*AD710-AA710*AD713</f>
        <v>370.7265352814581</v>
      </c>
      <c r="AI710" s="63">
        <f t="shared" ref="AI710" si="3158">(X710*AD710+Y710*AC710+Z710*AD713+AA710*AC713)</f>
        <v>514.42298466732075</v>
      </c>
      <c r="AJ710" s="61">
        <f t="shared" ref="AJ710" si="3159">X710*AE710+Z710*AE713-Y710*AF710-AA710*AF713</f>
        <v>0</v>
      </c>
      <c r="AK710" s="62">
        <f t="shared" ref="AK710" si="3160">(X710*AF710+Y710*AE710+Z710*AF713+AA710*AE713)</f>
        <v>514.42298466732075</v>
      </c>
      <c r="AM710" s="67">
        <f t="shared" ref="AM710" si="3161">20*LOG(((1+$AD$8)/$AD$8)/((AH710+AH713)^2+(AI710+AI713)^2)^0.5)</f>
        <v>-51.839015116035618</v>
      </c>
      <c r="AO710" s="110">
        <f t="shared" ref="AO710" si="3162">((AH710^2+AI710^2)^0.5)/((AH713^2+AI713^2)^0.5)</f>
        <v>1.3876111234279493</v>
      </c>
      <c r="AP710" s="18"/>
      <c r="AQ710" s="68"/>
      <c r="AR710" s="68"/>
      <c r="AS710" s="68"/>
      <c r="AT710" s="68"/>
    </row>
    <row r="711" spans="2:46" ht="18.600000000000001" customHeight="1" thickBot="1">
      <c r="D711" s="69"/>
      <c r="G711" s="70"/>
      <c r="I711" s="69"/>
      <c r="L711" s="70"/>
      <c r="N711" s="69"/>
      <c r="Q711" s="70"/>
      <c r="S711" s="69"/>
      <c r="V711" s="70"/>
      <c r="X711" s="69"/>
      <c r="AA711" s="70"/>
      <c r="AC711" s="64"/>
      <c r="AD711" s="23"/>
      <c r="AE711" s="23"/>
      <c r="AF711" s="71"/>
      <c r="AH711" s="69"/>
      <c r="AK711" s="70"/>
      <c r="AO711" s="111"/>
      <c r="AP711" s="18"/>
      <c r="AQ711" s="68"/>
      <c r="AR711" s="68"/>
      <c r="AS711" s="68"/>
      <c r="AT711" s="68"/>
    </row>
    <row r="712" spans="2:46" ht="18.600000000000001" customHeight="1" thickBot="1">
      <c r="D712" s="265" t="s">
        <v>11</v>
      </c>
      <c r="E712" s="266"/>
      <c r="F712" s="267" t="s">
        <v>84</v>
      </c>
      <c r="G712" s="268"/>
      <c r="H712" s="263"/>
      <c r="I712" s="265" t="s">
        <v>85</v>
      </c>
      <c r="J712" s="266"/>
      <c r="K712" s="267" t="s">
        <v>86</v>
      </c>
      <c r="L712" s="268"/>
      <c r="N712" s="269" t="s">
        <v>12</v>
      </c>
      <c r="O712" s="270"/>
      <c r="P712" s="271" t="s">
        <v>13</v>
      </c>
      <c r="Q712" s="272"/>
      <c r="S712" s="265" t="s">
        <v>87</v>
      </c>
      <c r="T712" s="266"/>
      <c r="U712" s="267" t="s">
        <v>88</v>
      </c>
      <c r="V712" s="268"/>
      <c r="W712" s="10"/>
      <c r="X712" s="269" t="s">
        <v>89</v>
      </c>
      <c r="Y712" s="270"/>
      <c r="Z712" s="271" t="s">
        <v>90</v>
      </c>
      <c r="AA712" s="272"/>
      <c r="AB712" s="10"/>
      <c r="AC712" s="265" t="s">
        <v>14</v>
      </c>
      <c r="AD712" s="266"/>
      <c r="AE712" s="267" t="s">
        <v>15</v>
      </c>
      <c r="AF712" s="268"/>
      <c r="AG712" s="10"/>
      <c r="AH712" s="269" t="s">
        <v>91</v>
      </c>
      <c r="AI712" s="270"/>
      <c r="AJ712" s="271" t="s">
        <v>92</v>
      </c>
      <c r="AK712" s="272"/>
      <c r="AM712" s="76" t="s">
        <v>16</v>
      </c>
      <c r="AO712" s="112" t="s">
        <v>38</v>
      </c>
      <c r="AP712" s="18"/>
      <c r="AQ712" s="68"/>
      <c r="AR712" s="68"/>
      <c r="AS712" s="68"/>
      <c r="AT712" s="68"/>
    </row>
    <row r="713" spans="2:46" ht="18.600000000000001" customHeight="1" thickTop="1" thickBot="1">
      <c r="D713" s="59">
        <v>0</v>
      </c>
      <c r="E713" s="63">
        <v>0</v>
      </c>
      <c r="F713" s="61">
        <v>1</v>
      </c>
      <c r="G713" s="62">
        <v>0</v>
      </c>
      <c r="I713" s="59">
        <v>0</v>
      </c>
      <c r="J713" s="63">
        <f t="shared" ref="J713" si="3163">IF(0=(1-$J$8*$K$8*$B710^2),10^14,$B710*$K$8/(1-$J$8*$K$8*$B710^2))</f>
        <v>-267.16761897930223</v>
      </c>
      <c r="K713" s="61">
        <v>1</v>
      </c>
      <c r="L713" s="62">
        <v>0</v>
      </c>
      <c r="N713" s="59">
        <f t="shared" ref="N713" si="3164">D713*I710+F713*I713-E713*J710-G713*J713</f>
        <v>0</v>
      </c>
      <c r="O713" s="63">
        <f t="shared" ref="O713" si="3165">(D713*J710+E713*I710+F713*J713+G713*I713)</f>
        <v>-267.16761897930223</v>
      </c>
      <c r="P713" s="61">
        <f t="shared" ref="P713" si="3166">D713*K710+F713*K713-E713*L710-G713*L713</f>
        <v>1</v>
      </c>
      <c r="Q713" s="62">
        <f t="shared" ref="Q713" si="3167">(D713*L710+E713*K710+F713*L713+G713*K713)</f>
        <v>0</v>
      </c>
      <c r="S713" s="59">
        <v>0</v>
      </c>
      <c r="T713" s="63">
        <v>0</v>
      </c>
      <c r="U713" s="61">
        <v>1</v>
      </c>
      <c r="V713" s="62">
        <v>0</v>
      </c>
      <c r="X713" s="59">
        <f t="shared" ref="X713" si="3168">N713*S710+P713*S713-O713*T710-Q713*T713</f>
        <v>0</v>
      </c>
      <c r="Y713" s="63">
        <f t="shared" ref="Y713" si="3169">(N713*T710+O713*S710+P713*T713+Q713*S713)</f>
        <v>-267.16761897930223</v>
      </c>
      <c r="Z713" s="61">
        <f t="shared" ref="Z713" si="3170">N713*U710+P713*U713-O713*V710-Q713*V713</f>
        <v>370.7265352814581</v>
      </c>
      <c r="AA713" s="62">
        <f t="shared" ref="AA713" si="3171">(N713*V710+O713*U710+P713*V713+Q713*U713)</f>
        <v>0</v>
      </c>
      <c r="AB713" s="10"/>
      <c r="AC713" s="46">
        <f t="shared" ref="AC713" si="3172">1/$AD$8</f>
        <v>1</v>
      </c>
      <c r="AD713" s="77">
        <v>0</v>
      </c>
      <c r="AE713" s="78">
        <v>1</v>
      </c>
      <c r="AF713" s="79">
        <v>0</v>
      </c>
      <c r="AH713" s="59">
        <f t="shared" ref="AH713" si="3173">X713*AC710+Z713*AC713-Y713*AD710-AA713*AD713</f>
        <v>370.7265352814581</v>
      </c>
      <c r="AI713" s="63">
        <f t="shared" ref="AI713" si="3174">(X713*AD710+Y713*AC710+Z713*AD713+AA713*AC713)</f>
        <v>-267.16761897930223</v>
      </c>
      <c r="AJ713" s="61">
        <f t="shared" ref="AJ713" si="3175">X713*AE710+Z713*AE713-Y713*AF710-AA713*AF713</f>
        <v>370.7265352814581</v>
      </c>
      <c r="AK713" s="62">
        <f t="shared" ref="AK713" si="3176">(X713*AF710+Y713*AE710+Z713*AF713+AA713*AE713)</f>
        <v>0</v>
      </c>
      <c r="AM713" s="80">
        <f t="shared" ref="AM713" si="3177">(180/PI())*ATAN(-1*(AI710+AI713)/(AH710+AH713))</f>
        <v>-18.442205252568975</v>
      </c>
      <c r="AO713" s="113">
        <f t="shared" ref="AO713" si="3178">20*LOG(((1-(10^(AM710/20)^2)*(1-((1-AO710)/(1+AO710))^2))^0.5))</f>
        <v>-2.7687564861801401E-5</v>
      </c>
      <c r="AP713" s="18"/>
      <c r="AQ713" s="68"/>
      <c r="AR713" s="68"/>
      <c r="AS713" s="68"/>
      <c r="AT713" s="68"/>
    </row>
    <row r="714" spans="2:46" ht="18.600000000000001" customHeight="1"/>
    <row r="715" spans="2:46" ht="18.600000000000001" customHeight="1" thickBot="1">
      <c r="D715" s="10" t="s">
        <v>63</v>
      </c>
      <c r="E715" s="10"/>
      <c r="F715" s="10"/>
      <c r="G715" s="10"/>
      <c r="H715" s="10"/>
      <c r="I715" s="10" t="s">
        <v>64</v>
      </c>
      <c r="J715" s="10"/>
      <c r="K715" s="10"/>
      <c r="L715" s="10"/>
      <c r="M715" s="55"/>
      <c r="N715" s="55"/>
      <c r="O715" s="54" t="s">
        <v>65</v>
      </c>
      <c r="P715" s="55"/>
      <c r="Q715" s="55"/>
      <c r="R715" s="55"/>
      <c r="S715" s="10"/>
      <c r="T715" s="10" t="s">
        <v>66</v>
      </c>
      <c r="U715" s="55"/>
      <c r="V715" s="55"/>
      <c r="W715" s="55"/>
      <c r="X715" s="55"/>
      <c r="Y715" s="54" t="s">
        <v>67</v>
      </c>
      <c r="Z715" s="55"/>
      <c r="AA715" s="55"/>
      <c r="AB715" s="55"/>
      <c r="AC715" s="54" t="s">
        <v>68</v>
      </c>
      <c r="AD715" s="10"/>
      <c r="AE715" s="10"/>
      <c r="AF715" s="10"/>
      <c r="AG715" s="10"/>
      <c r="AH715" s="55"/>
      <c r="AI715" s="54" t="s">
        <v>69</v>
      </c>
      <c r="AJ715" s="55"/>
      <c r="AK715" s="55"/>
    </row>
    <row r="716" spans="2:46" ht="18.600000000000001" customHeight="1" thickBot="1">
      <c r="B716" s="52"/>
      <c r="D716" s="273" t="s">
        <v>70</v>
      </c>
      <c r="E716" s="274"/>
      <c r="F716" s="275" t="s">
        <v>71</v>
      </c>
      <c r="G716" s="276"/>
      <c r="H716" s="263"/>
      <c r="I716" s="273" t="s">
        <v>72</v>
      </c>
      <c r="J716" s="274"/>
      <c r="K716" s="275" t="s">
        <v>73</v>
      </c>
      <c r="L716" s="276"/>
      <c r="M716" s="55"/>
      <c r="N716" s="269" t="s">
        <v>74</v>
      </c>
      <c r="O716" s="270"/>
      <c r="P716" s="271" t="s">
        <v>75</v>
      </c>
      <c r="Q716" s="272"/>
      <c r="R716" s="55"/>
      <c r="S716" s="273" t="s">
        <v>76</v>
      </c>
      <c r="T716" s="274"/>
      <c r="U716" s="275" t="s">
        <v>77</v>
      </c>
      <c r="V716" s="276"/>
      <c r="W716" s="10"/>
      <c r="X716" s="269" t="s">
        <v>78</v>
      </c>
      <c r="Y716" s="270"/>
      <c r="Z716" s="271" t="s">
        <v>79</v>
      </c>
      <c r="AA716" s="272"/>
      <c r="AB716" s="10"/>
      <c r="AC716" s="273" t="s">
        <v>80</v>
      </c>
      <c r="AD716" s="274"/>
      <c r="AE716" s="275" t="s">
        <v>81</v>
      </c>
      <c r="AF716" s="276"/>
      <c r="AG716" s="10"/>
      <c r="AH716" s="269" t="s">
        <v>82</v>
      </c>
      <c r="AI716" s="270"/>
      <c r="AJ716" s="271" t="s">
        <v>83</v>
      </c>
      <c r="AK716" s="272"/>
      <c r="AM716" s="57" t="s">
        <v>10</v>
      </c>
      <c r="AO716" s="109" t="s">
        <v>37</v>
      </c>
      <c r="AP716" s="18"/>
      <c r="AQ716" s="68"/>
      <c r="AR716" s="68"/>
      <c r="AS716" s="68"/>
      <c r="AT716" s="68"/>
    </row>
    <row r="717" spans="2:46" ht="18.600000000000001" customHeight="1" thickTop="1" thickBot="1">
      <c r="B717" s="81">
        <v>2.06</v>
      </c>
      <c r="D717" s="59">
        <v>1</v>
      </c>
      <c r="E717" s="60">
        <v>0</v>
      </c>
      <c r="F717" s="61">
        <v>0</v>
      </c>
      <c r="G717" s="62">
        <f t="shared" ref="G717" si="3179">$E$8*$B717</f>
        <v>1.3974422000000002</v>
      </c>
      <c r="I717" s="59">
        <v>1</v>
      </c>
      <c r="J717" s="63">
        <v>0</v>
      </c>
      <c r="K717" s="61">
        <v>0</v>
      </c>
      <c r="L717" s="62">
        <v>0</v>
      </c>
      <c r="N717" s="59">
        <f t="shared" ref="N717" si="3180">D717*I717+F717*I720-E717*J717-G717*J720</f>
        <v>90.50989461318575</v>
      </c>
      <c r="O717" s="63">
        <f t="shared" ref="O717" si="3181">(D717*J717+E717*I717+F717*J720+G717*I720)</f>
        <v>0</v>
      </c>
      <c r="P717" s="61">
        <f t="shared" ref="P717" si="3182">D717*K717+F717*K720-E717*L717-G717*L720</f>
        <v>0</v>
      </c>
      <c r="Q717" s="62">
        <f t="shared" ref="Q717" si="3183">(D717*L717+E717*K717+F717*L720+G717*K720)</f>
        <v>1.3974422000000002</v>
      </c>
      <c r="S717" s="59">
        <v>1</v>
      </c>
      <c r="T717" s="60">
        <v>0</v>
      </c>
      <c r="U717" s="61">
        <v>0</v>
      </c>
      <c r="V717" s="62">
        <f t="shared" ref="V717" si="3184">$T$8*$B717</f>
        <v>1.3974422000000002</v>
      </c>
      <c r="X717" s="59">
        <f t="shared" ref="X717" si="3185">N717*S717+P717*S720-O717*T717-Q717*T720</f>
        <v>90.50989461318575</v>
      </c>
      <c r="Y717" s="63">
        <f t="shared" ref="Y717" si="3186">(N717*T717+O717*S717+P717*T720+Q717*S720)</f>
        <v>0</v>
      </c>
      <c r="Z717" s="61">
        <f t="shared" ref="Z717" si="3187">N717*U717+P717*U720-O717*V717-Q717*V720</f>
        <v>0</v>
      </c>
      <c r="AA717" s="62">
        <f t="shared" ref="AA717" si="3188">(N717*V717+O717*U717+P717*V720+Q717*U720)</f>
        <v>127.87978845001847</v>
      </c>
      <c r="AB717" s="10"/>
      <c r="AC717" s="64">
        <v>1</v>
      </c>
      <c r="AD717" s="65">
        <v>0</v>
      </c>
      <c r="AE717" s="23">
        <v>0</v>
      </c>
      <c r="AF717" s="66">
        <v>0</v>
      </c>
      <c r="AH717" s="59">
        <f t="shared" ref="AH717" si="3189">X717*AC717+Z717*AC720-Y717*AD717-AA717*AD720</f>
        <v>90.50989461318575</v>
      </c>
      <c r="AI717" s="63">
        <f t="shared" ref="AI717" si="3190">(X717*AD717+Y717*AC717+Z717*AD720+AA717*AC720)</f>
        <v>127.87978845001847</v>
      </c>
      <c r="AJ717" s="61">
        <f t="shared" ref="AJ717" si="3191">X717*AE717+Z717*AE720-Y717*AF717-AA717*AF720</f>
        <v>0</v>
      </c>
      <c r="AK717" s="62">
        <f t="shared" ref="AK717" si="3192">(X717*AF717+Y717*AE717+Z717*AF720+AA717*AE720)</f>
        <v>127.87978845001847</v>
      </c>
      <c r="AM717" s="67">
        <f t="shared" ref="AM717" si="3193">20*LOG(((1+$AD$8)/$AD$8)/((AH717+AH720)^2+(AI717+AI720)^2)^0.5)</f>
        <v>-39.642839849705076</v>
      </c>
      <c r="AO717" s="110">
        <f t="shared" ref="AO717" si="3194">((AH717^2+AI717^2)^0.5)/((AH720^2+AI720^2)^0.5)</f>
        <v>1.4129394244797449</v>
      </c>
      <c r="AP717" s="18"/>
      <c r="AQ717" s="68"/>
      <c r="AR717" s="68"/>
      <c r="AS717" s="68"/>
      <c r="AT717" s="68"/>
    </row>
    <row r="718" spans="2:46" ht="18.600000000000001" customHeight="1" thickBot="1">
      <c r="D718" s="69"/>
      <c r="G718" s="70"/>
      <c r="I718" s="69"/>
      <c r="L718" s="70"/>
      <c r="N718" s="69"/>
      <c r="Q718" s="70"/>
      <c r="S718" s="69"/>
      <c r="V718" s="70"/>
      <c r="X718" s="69"/>
      <c r="AA718" s="70"/>
      <c r="AC718" s="64"/>
      <c r="AD718" s="23"/>
      <c r="AE718" s="23"/>
      <c r="AF718" s="71"/>
      <c r="AH718" s="69"/>
      <c r="AK718" s="70"/>
      <c r="AO718" s="111"/>
      <c r="AP718" s="18"/>
      <c r="AQ718" s="68"/>
      <c r="AR718" s="68"/>
      <c r="AS718" s="68"/>
      <c r="AT718" s="68"/>
    </row>
    <row r="719" spans="2:46" ht="18.600000000000001" customHeight="1" thickBot="1">
      <c r="D719" s="265" t="s">
        <v>11</v>
      </c>
      <c r="E719" s="266"/>
      <c r="F719" s="267" t="s">
        <v>84</v>
      </c>
      <c r="G719" s="268"/>
      <c r="H719" s="263"/>
      <c r="I719" s="265" t="s">
        <v>85</v>
      </c>
      <c r="J719" s="266"/>
      <c r="K719" s="267" t="s">
        <v>86</v>
      </c>
      <c r="L719" s="268"/>
      <c r="N719" s="269" t="s">
        <v>12</v>
      </c>
      <c r="O719" s="270"/>
      <c r="P719" s="271" t="s">
        <v>13</v>
      </c>
      <c r="Q719" s="272"/>
      <c r="S719" s="265" t="s">
        <v>87</v>
      </c>
      <c r="T719" s="266"/>
      <c r="U719" s="267" t="s">
        <v>88</v>
      </c>
      <c r="V719" s="268"/>
      <c r="W719" s="10"/>
      <c r="X719" s="269" t="s">
        <v>89</v>
      </c>
      <c r="Y719" s="270"/>
      <c r="Z719" s="271" t="s">
        <v>90</v>
      </c>
      <c r="AA719" s="272"/>
      <c r="AB719" s="10"/>
      <c r="AC719" s="265" t="s">
        <v>14</v>
      </c>
      <c r="AD719" s="266"/>
      <c r="AE719" s="267" t="s">
        <v>15</v>
      </c>
      <c r="AF719" s="268"/>
      <c r="AG719" s="10"/>
      <c r="AH719" s="269" t="s">
        <v>91</v>
      </c>
      <c r="AI719" s="270"/>
      <c r="AJ719" s="271" t="s">
        <v>92</v>
      </c>
      <c r="AK719" s="272"/>
      <c r="AM719" s="76" t="s">
        <v>16</v>
      </c>
      <c r="AO719" s="112" t="s">
        <v>38</v>
      </c>
      <c r="AP719" s="18"/>
      <c r="AQ719" s="68"/>
      <c r="AR719" s="68"/>
      <c r="AS719" s="68"/>
      <c r="AT719" s="68"/>
    </row>
    <row r="720" spans="2:46" ht="18.600000000000001" customHeight="1" thickTop="1" thickBot="1">
      <c r="D720" s="59">
        <v>0</v>
      </c>
      <c r="E720" s="63">
        <v>0</v>
      </c>
      <c r="F720" s="61">
        <v>1</v>
      </c>
      <c r="G720" s="62">
        <v>0</v>
      </c>
      <c r="I720" s="59">
        <v>0</v>
      </c>
      <c r="J720" s="63">
        <f t="shared" ref="J720" si="3195">IF(0=(1-$J$8*$K$8*$B717^2),10^14,$B717*$K$8/(1-$J$8*$K$8*$B717^2))</f>
        <v>-64.052663225130701</v>
      </c>
      <c r="K720" s="61">
        <v>1</v>
      </c>
      <c r="L720" s="62">
        <v>0</v>
      </c>
      <c r="N720" s="59">
        <f t="shared" ref="N720" si="3196">D720*I717+F720*I720-E720*J717-G720*J720</f>
        <v>0</v>
      </c>
      <c r="O720" s="63">
        <f t="shared" ref="O720" si="3197">(D720*J717+E720*I717+F720*J720+G720*I720)</f>
        <v>-64.052663225130701</v>
      </c>
      <c r="P720" s="61">
        <f t="shared" ref="P720" si="3198">D720*K717+F720*K720-E720*L717-G720*L720</f>
        <v>1</v>
      </c>
      <c r="Q720" s="62">
        <f t="shared" ref="Q720" si="3199">(D720*L717+E720*K717+F720*L720+G720*K720)</f>
        <v>0</v>
      </c>
      <c r="S720" s="59">
        <v>0</v>
      </c>
      <c r="T720" s="63">
        <v>0</v>
      </c>
      <c r="U720" s="61">
        <v>1</v>
      </c>
      <c r="V720" s="62">
        <v>0</v>
      </c>
      <c r="X720" s="59">
        <f t="shared" ref="X720" si="3200">N720*S717+P720*S720-O720*T717-Q720*T720</f>
        <v>0</v>
      </c>
      <c r="Y720" s="63">
        <f t="shared" ref="Y720" si="3201">(N720*T717+O720*S717+P720*T720+Q720*S720)</f>
        <v>-64.052663225130701</v>
      </c>
      <c r="Z720" s="61">
        <f t="shared" ref="Z720" si="3202">N720*U717+P720*U720-O720*V717-Q720*V720</f>
        <v>90.50989461318575</v>
      </c>
      <c r="AA720" s="62">
        <f t="shared" ref="AA720" si="3203">(N720*V717+O720*U717+P720*V720+Q720*U720)</f>
        <v>0</v>
      </c>
      <c r="AB720" s="10"/>
      <c r="AC720" s="46">
        <f t="shared" ref="AC720" si="3204">1/$AD$8</f>
        <v>1</v>
      </c>
      <c r="AD720" s="77">
        <v>0</v>
      </c>
      <c r="AE720" s="78">
        <v>1</v>
      </c>
      <c r="AF720" s="79">
        <v>0</v>
      </c>
      <c r="AH720" s="59">
        <f t="shared" ref="AH720" si="3205">X720*AC717+Z720*AC720-Y720*AD717-AA720*AD720</f>
        <v>90.50989461318575</v>
      </c>
      <c r="AI720" s="63">
        <f t="shared" ref="AI720" si="3206">(X720*AD717+Y720*AC717+Z720*AD720+AA720*AC720)</f>
        <v>-64.052663225130701</v>
      </c>
      <c r="AJ720" s="61">
        <f t="shared" ref="AJ720" si="3207">X720*AE717+Z720*AE720-Y720*AF717-AA720*AF720</f>
        <v>90.50989461318575</v>
      </c>
      <c r="AK720" s="62">
        <f t="shared" ref="AK720" si="3208">(X720*AF717+Y720*AE717+Z720*AF720+AA720*AE720)</f>
        <v>0</v>
      </c>
      <c r="AM720" s="80">
        <f t="shared" ref="AM720" si="3209">(180/PI())*ATAN(-1*(AI717+AI720)/(AH717+AH720))</f>
        <v>-19.422522935124043</v>
      </c>
      <c r="AO720" s="113">
        <f t="shared" ref="AO720" si="3210">20*LOG(((1-(10^(AM717/20)^2)*(1-((1-AO717)/(1+AO717))^2))^0.5))</f>
        <v>-4.5773477590482791E-4</v>
      </c>
      <c r="AP720" s="18"/>
      <c r="AQ720" s="68"/>
      <c r="AR720" s="68"/>
      <c r="AS720" s="68"/>
      <c r="AT720" s="68"/>
    </row>
    <row r="721" spans="2:46" ht="18.600000000000001" customHeight="1"/>
    <row r="722" spans="2:46" ht="18.600000000000001" customHeight="1" thickBot="1">
      <c r="D722" s="10" t="s">
        <v>63</v>
      </c>
      <c r="E722" s="10"/>
      <c r="F722" s="10"/>
      <c r="G722" s="10"/>
      <c r="H722" s="10"/>
      <c r="I722" s="10" t="s">
        <v>64</v>
      </c>
      <c r="J722" s="10"/>
      <c r="K722" s="10"/>
      <c r="L722" s="10"/>
      <c r="M722" s="55"/>
      <c r="N722" s="55"/>
      <c r="O722" s="54" t="s">
        <v>65</v>
      </c>
      <c r="P722" s="55"/>
      <c r="Q722" s="55"/>
      <c r="R722" s="55"/>
      <c r="S722" s="10"/>
      <c r="T722" s="10" t="s">
        <v>66</v>
      </c>
      <c r="U722" s="55"/>
      <c r="V722" s="55"/>
      <c r="W722" s="55"/>
      <c r="X722" s="55"/>
      <c r="Y722" s="54" t="s">
        <v>67</v>
      </c>
      <c r="Z722" s="55"/>
      <c r="AA722" s="55"/>
      <c r="AB722" s="55"/>
      <c r="AC722" s="54" t="s">
        <v>68</v>
      </c>
      <c r="AD722" s="10"/>
      <c r="AE722" s="10"/>
      <c r="AF722" s="10"/>
      <c r="AG722" s="10"/>
      <c r="AH722" s="55"/>
      <c r="AI722" s="54" t="s">
        <v>69</v>
      </c>
      <c r="AJ722" s="55"/>
      <c r="AK722" s="55"/>
    </row>
    <row r="723" spans="2:46" ht="18.600000000000001" customHeight="1" thickBot="1">
      <c r="B723" s="52"/>
      <c r="D723" s="273" t="s">
        <v>70</v>
      </c>
      <c r="E723" s="274"/>
      <c r="F723" s="275" t="s">
        <v>71</v>
      </c>
      <c r="G723" s="276"/>
      <c r="H723" s="263"/>
      <c r="I723" s="273" t="s">
        <v>72</v>
      </c>
      <c r="J723" s="274"/>
      <c r="K723" s="275" t="s">
        <v>73</v>
      </c>
      <c r="L723" s="276"/>
      <c r="M723" s="55"/>
      <c r="N723" s="269" t="s">
        <v>74</v>
      </c>
      <c r="O723" s="270"/>
      <c r="P723" s="271" t="s">
        <v>75</v>
      </c>
      <c r="Q723" s="272"/>
      <c r="R723" s="55"/>
      <c r="S723" s="273" t="s">
        <v>76</v>
      </c>
      <c r="T723" s="274"/>
      <c r="U723" s="275" t="s">
        <v>77</v>
      </c>
      <c r="V723" s="276"/>
      <c r="W723" s="10"/>
      <c r="X723" s="269" t="s">
        <v>78</v>
      </c>
      <c r="Y723" s="270"/>
      <c r="Z723" s="271" t="s">
        <v>79</v>
      </c>
      <c r="AA723" s="272"/>
      <c r="AB723" s="10"/>
      <c r="AC723" s="273" t="s">
        <v>80</v>
      </c>
      <c r="AD723" s="274"/>
      <c r="AE723" s="275" t="s">
        <v>81</v>
      </c>
      <c r="AF723" s="276"/>
      <c r="AG723" s="10"/>
      <c r="AH723" s="269" t="s">
        <v>82</v>
      </c>
      <c r="AI723" s="270"/>
      <c r="AJ723" s="271" t="s">
        <v>83</v>
      </c>
      <c r="AK723" s="272"/>
      <c r="AM723" s="57" t="s">
        <v>10</v>
      </c>
      <c r="AO723" s="109" t="s">
        <v>37</v>
      </c>
      <c r="AP723" s="18"/>
      <c r="AQ723" s="68"/>
      <c r="AR723" s="68"/>
      <c r="AS723" s="68"/>
      <c r="AT723" s="68"/>
    </row>
    <row r="724" spans="2:46" ht="18.600000000000001" customHeight="1" thickTop="1" thickBot="1">
      <c r="B724" s="81">
        <v>2.08</v>
      </c>
      <c r="D724" s="59">
        <v>1</v>
      </c>
      <c r="E724" s="60">
        <v>0</v>
      </c>
      <c r="F724" s="61">
        <v>0</v>
      </c>
      <c r="G724" s="62">
        <f t="shared" ref="G724" si="3211">$E$8*$B724</f>
        <v>1.4110096000000001</v>
      </c>
      <c r="I724" s="59">
        <v>1</v>
      </c>
      <c r="J724" s="63">
        <v>0</v>
      </c>
      <c r="K724" s="61">
        <v>0</v>
      </c>
      <c r="L724" s="62">
        <v>0</v>
      </c>
      <c r="N724" s="59">
        <f t="shared" ref="N724" si="3212">D724*I724+F724*I727-E724*J724-G724*J727</f>
        <v>52.556688684063502</v>
      </c>
      <c r="O724" s="63">
        <f t="shared" ref="O724" si="3213">(D724*J724+E724*I724+F724*J727+G724*I727)</f>
        <v>0</v>
      </c>
      <c r="P724" s="61">
        <f t="shared" ref="P724" si="3214">D724*K724+F724*K727-E724*L724-G724*L727</f>
        <v>0</v>
      </c>
      <c r="Q724" s="62">
        <f t="shared" ref="Q724" si="3215">(D724*L724+E724*K724+F724*L727+G724*K727)</f>
        <v>1.4110096000000001</v>
      </c>
      <c r="S724" s="59">
        <v>1</v>
      </c>
      <c r="T724" s="60">
        <v>0</v>
      </c>
      <c r="U724" s="61">
        <v>0</v>
      </c>
      <c r="V724" s="62">
        <f t="shared" ref="V724" si="3216">$T$8*$B724</f>
        <v>1.4110096000000001</v>
      </c>
      <c r="X724" s="59">
        <f t="shared" ref="X724" si="3217">N724*S724+P724*S727-O724*T724-Q724*T727</f>
        <v>52.556688684063502</v>
      </c>
      <c r="Y724" s="63">
        <f t="shared" ref="Y724" si="3218">(N724*T724+O724*S724+P724*T727+Q724*S727)</f>
        <v>0</v>
      </c>
      <c r="Z724" s="61">
        <f t="shared" ref="Z724" si="3219">N724*U724+P724*U727-O724*V724-Q724*V727</f>
        <v>0</v>
      </c>
      <c r="AA724" s="62">
        <f t="shared" ref="AA724" si="3220">(N724*V724+O724*U724+P724*V727+Q724*U727)</f>
        <v>75.569001877424967</v>
      </c>
      <c r="AB724" s="10"/>
      <c r="AC724" s="64">
        <v>1</v>
      </c>
      <c r="AD724" s="65">
        <v>0</v>
      </c>
      <c r="AE724" s="23">
        <v>0</v>
      </c>
      <c r="AF724" s="66">
        <v>0</v>
      </c>
      <c r="AH724" s="59">
        <f t="shared" ref="AH724" si="3221">X724*AC724+Z724*AC727-Y724*AD724-AA724*AD727</f>
        <v>52.556688684063502</v>
      </c>
      <c r="AI724" s="63">
        <f t="shared" ref="AI724" si="3222">(X724*AD724+Y724*AC724+Z724*AD727+AA724*AC727)</f>
        <v>75.569001877424967</v>
      </c>
      <c r="AJ724" s="61">
        <f t="shared" ref="AJ724" si="3223">X724*AE724+Z724*AE727-Y724*AF724-AA724*AF727</f>
        <v>0</v>
      </c>
      <c r="AK724" s="62">
        <f t="shared" ref="AK724" si="3224">(X724*AF724+Y724*AE724+Z724*AF727+AA724*AE727)</f>
        <v>75.569001877424967</v>
      </c>
      <c r="AM724" s="67">
        <f t="shared" ref="AM724" si="3225">20*LOG(((1+$AD$8)/$AD$8)/((AH724+AH727)^2+(AI724+AI727)^2)^0.5)</f>
        <v>-34.973503820547037</v>
      </c>
      <c r="AO724" s="110">
        <f t="shared" ref="AO724" si="3226">((AH724^2+AI724^2)^0.5)/((AH727^2+AI727^2)^0.5)</f>
        <v>1.4380266843652223</v>
      </c>
      <c r="AP724" s="18"/>
      <c r="AQ724" s="68"/>
      <c r="AR724" s="68"/>
      <c r="AS724" s="68"/>
      <c r="AT724" s="68"/>
    </row>
    <row r="725" spans="2:46" ht="18.600000000000001" customHeight="1" thickBot="1">
      <c r="D725" s="69"/>
      <c r="G725" s="70"/>
      <c r="I725" s="69"/>
      <c r="L725" s="70"/>
      <c r="N725" s="69"/>
      <c r="Q725" s="70"/>
      <c r="S725" s="69"/>
      <c r="V725" s="70"/>
      <c r="X725" s="69"/>
      <c r="AA725" s="70"/>
      <c r="AC725" s="64"/>
      <c r="AD725" s="23"/>
      <c r="AE725" s="23"/>
      <c r="AF725" s="71"/>
      <c r="AH725" s="69"/>
      <c r="AK725" s="70"/>
      <c r="AO725" s="111"/>
      <c r="AP725" s="18"/>
      <c r="AQ725" s="68"/>
      <c r="AR725" s="68"/>
      <c r="AS725" s="68"/>
      <c r="AT725" s="68"/>
    </row>
    <row r="726" spans="2:46" ht="18.600000000000001" customHeight="1" thickBot="1">
      <c r="D726" s="265" t="s">
        <v>11</v>
      </c>
      <c r="E726" s="266"/>
      <c r="F726" s="267" t="s">
        <v>84</v>
      </c>
      <c r="G726" s="268"/>
      <c r="H726" s="263"/>
      <c r="I726" s="265" t="s">
        <v>85</v>
      </c>
      <c r="J726" s="266"/>
      <c r="K726" s="267" t="s">
        <v>86</v>
      </c>
      <c r="L726" s="268"/>
      <c r="N726" s="269" t="s">
        <v>12</v>
      </c>
      <c r="O726" s="270"/>
      <c r="P726" s="271" t="s">
        <v>13</v>
      </c>
      <c r="Q726" s="272"/>
      <c r="S726" s="265" t="s">
        <v>87</v>
      </c>
      <c r="T726" s="266"/>
      <c r="U726" s="267" t="s">
        <v>88</v>
      </c>
      <c r="V726" s="268"/>
      <c r="W726" s="10"/>
      <c r="X726" s="269" t="s">
        <v>89</v>
      </c>
      <c r="Y726" s="270"/>
      <c r="Z726" s="271" t="s">
        <v>90</v>
      </c>
      <c r="AA726" s="272"/>
      <c r="AB726" s="10"/>
      <c r="AC726" s="265" t="s">
        <v>14</v>
      </c>
      <c r="AD726" s="266"/>
      <c r="AE726" s="267" t="s">
        <v>15</v>
      </c>
      <c r="AF726" s="268"/>
      <c r="AG726" s="10"/>
      <c r="AH726" s="269" t="s">
        <v>91</v>
      </c>
      <c r="AI726" s="270"/>
      <c r="AJ726" s="271" t="s">
        <v>92</v>
      </c>
      <c r="AK726" s="272"/>
      <c r="AM726" s="76" t="s">
        <v>16</v>
      </c>
      <c r="AO726" s="112" t="s">
        <v>38</v>
      </c>
      <c r="AP726" s="18"/>
      <c r="AQ726" s="68"/>
      <c r="AR726" s="68"/>
      <c r="AS726" s="68"/>
      <c r="AT726" s="68"/>
    </row>
    <row r="727" spans="2:46" ht="18.600000000000001" customHeight="1" thickTop="1" thickBot="1">
      <c r="D727" s="59">
        <v>0</v>
      </c>
      <c r="E727" s="63">
        <v>0</v>
      </c>
      <c r="F727" s="61">
        <v>1</v>
      </c>
      <c r="G727" s="62">
        <v>0</v>
      </c>
      <c r="I727" s="59">
        <v>0</v>
      </c>
      <c r="J727" s="63">
        <f t="shared" ref="J727" si="3227">IF(0=(1-$J$8*$K$8*$B724^2),10^14,$B724*$K$8/(1-$J$8*$K$8*$B724^2))</f>
        <v>-36.538864571909009</v>
      </c>
      <c r="K727" s="61">
        <v>1</v>
      </c>
      <c r="L727" s="62">
        <v>0</v>
      </c>
      <c r="N727" s="59">
        <f t="shared" ref="N727" si="3228">D727*I724+F727*I727-E727*J724-G727*J727</f>
        <v>0</v>
      </c>
      <c r="O727" s="63">
        <f t="shared" ref="O727" si="3229">(D727*J724+E727*I724+F727*J727+G727*I727)</f>
        <v>-36.538864571909009</v>
      </c>
      <c r="P727" s="61">
        <f t="shared" ref="P727" si="3230">D727*K724+F727*K727-E727*L724-G727*L727</f>
        <v>1</v>
      </c>
      <c r="Q727" s="62">
        <f t="shared" ref="Q727" si="3231">(D727*L724+E727*K724+F727*L727+G727*K727)</f>
        <v>0</v>
      </c>
      <c r="S727" s="59">
        <v>0</v>
      </c>
      <c r="T727" s="63">
        <v>0</v>
      </c>
      <c r="U727" s="61">
        <v>1</v>
      </c>
      <c r="V727" s="62">
        <v>0</v>
      </c>
      <c r="X727" s="59">
        <f t="shared" ref="X727" si="3232">N727*S724+P727*S727-O727*T724-Q727*T727</f>
        <v>0</v>
      </c>
      <c r="Y727" s="63">
        <f t="shared" ref="Y727" si="3233">(N727*T724+O727*S724+P727*T727+Q727*S727)</f>
        <v>-36.538864571909009</v>
      </c>
      <c r="Z727" s="61">
        <f t="shared" ref="Z727" si="3234">N727*U724+P727*U727-O727*V724-Q727*V727</f>
        <v>52.556688684063502</v>
      </c>
      <c r="AA727" s="62">
        <f t="shared" ref="AA727" si="3235">(N727*V724+O727*U724+P727*V727+Q727*U727)</f>
        <v>0</v>
      </c>
      <c r="AB727" s="10"/>
      <c r="AC727" s="46">
        <f t="shared" ref="AC727" si="3236">1/$AD$8</f>
        <v>1</v>
      </c>
      <c r="AD727" s="77">
        <v>0</v>
      </c>
      <c r="AE727" s="78">
        <v>1</v>
      </c>
      <c r="AF727" s="79">
        <v>0</v>
      </c>
      <c r="AH727" s="59">
        <f t="shared" ref="AH727" si="3237">X727*AC724+Z727*AC727-Y727*AD724-AA727*AD727</f>
        <v>52.556688684063502</v>
      </c>
      <c r="AI727" s="63">
        <f t="shared" ref="AI727" si="3238">(X727*AD724+Y727*AC724+Z727*AD727+AA727*AC727)</f>
        <v>-36.538864571909009</v>
      </c>
      <c r="AJ727" s="61">
        <f t="shared" ref="AJ727" si="3239">X727*AE724+Z727*AE727-Y727*AF724-AA727*AF727</f>
        <v>52.556688684063502</v>
      </c>
      <c r="AK727" s="62">
        <f t="shared" ref="AK727" si="3240">(X727*AF724+Y727*AE724+Z727*AF727+AA727*AE727)</f>
        <v>0</v>
      </c>
      <c r="AM727" s="80">
        <f t="shared" ref="AM727" si="3241">(180/PI())*ATAN(-1*(AI724+AI727)/(AH724+AH727))</f>
        <v>-20.370699284183935</v>
      </c>
      <c r="AO727" s="113">
        <f t="shared" ref="AO727" si="3242">20*LOG(((1-(10^(AM724/20)^2)*(1-((1-AO724)/(1+AO724))^2))^0.5))</f>
        <v>-1.3373676781661395E-3</v>
      </c>
      <c r="AP727" s="18"/>
      <c r="AQ727" s="68"/>
      <c r="AR727" s="68"/>
      <c r="AS727" s="68"/>
      <c r="AT727" s="68"/>
    </row>
    <row r="728" spans="2:46" ht="18.600000000000001" customHeight="1"/>
    <row r="729" spans="2:46" ht="18.600000000000001" customHeight="1" thickBot="1">
      <c r="D729" s="10" t="s">
        <v>63</v>
      </c>
      <c r="E729" s="10"/>
      <c r="F729" s="10"/>
      <c r="G729" s="10"/>
      <c r="H729" s="10"/>
      <c r="I729" s="10" t="s">
        <v>64</v>
      </c>
      <c r="J729" s="10"/>
      <c r="K729" s="10"/>
      <c r="L729" s="10"/>
      <c r="M729" s="55"/>
      <c r="N729" s="55"/>
      <c r="O729" s="54" t="s">
        <v>65</v>
      </c>
      <c r="P729" s="55"/>
      <c r="Q729" s="55"/>
      <c r="R729" s="55"/>
      <c r="S729" s="10"/>
      <c r="T729" s="10" t="s">
        <v>66</v>
      </c>
      <c r="U729" s="55"/>
      <c r="V729" s="55"/>
      <c r="W729" s="55"/>
      <c r="X729" s="55"/>
      <c r="Y729" s="54" t="s">
        <v>67</v>
      </c>
      <c r="Z729" s="55"/>
      <c r="AA729" s="55"/>
      <c r="AB729" s="55"/>
      <c r="AC729" s="54" t="s">
        <v>68</v>
      </c>
      <c r="AD729" s="10"/>
      <c r="AE729" s="10"/>
      <c r="AF729" s="10"/>
      <c r="AG729" s="10"/>
      <c r="AH729" s="55"/>
      <c r="AI729" s="54" t="s">
        <v>69</v>
      </c>
      <c r="AJ729" s="55"/>
      <c r="AK729" s="55"/>
    </row>
    <row r="730" spans="2:46" ht="18.600000000000001" customHeight="1" thickBot="1">
      <c r="B730" s="52"/>
      <c r="D730" s="273" t="s">
        <v>70</v>
      </c>
      <c r="E730" s="274"/>
      <c r="F730" s="275" t="s">
        <v>71</v>
      </c>
      <c r="G730" s="276"/>
      <c r="H730" s="263"/>
      <c r="I730" s="273" t="s">
        <v>72</v>
      </c>
      <c r="J730" s="274"/>
      <c r="K730" s="275" t="s">
        <v>73</v>
      </c>
      <c r="L730" s="276"/>
      <c r="M730" s="55"/>
      <c r="N730" s="269" t="s">
        <v>74</v>
      </c>
      <c r="O730" s="270"/>
      <c r="P730" s="271" t="s">
        <v>75</v>
      </c>
      <c r="Q730" s="272"/>
      <c r="R730" s="55"/>
      <c r="S730" s="273" t="s">
        <v>76</v>
      </c>
      <c r="T730" s="274"/>
      <c r="U730" s="275" t="s">
        <v>77</v>
      </c>
      <c r="V730" s="276"/>
      <c r="W730" s="10"/>
      <c r="X730" s="269" t="s">
        <v>78</v>
      </c>
      <c r="Y730" s="270"/>
      <c r="Z730" s="271" t="s">
        <v>79</v>
      </c>
      <c r="AA730" s="272"/>
      <c r="AB730" s="10"/>
      <c r="AC730" s="273" t="s">
        <v>80</v>
      </c>
      <c r="AD730" s="274"/>
      <c r="AE730" s="275" t="s">
        <v>81</v>
      </c>
      <c r="AF730" s="276"/>
      <c r="AG730" s="10"/>
      <c r="AH730" s="269" t="s">
        <v>82</v>
      </c>
      <c r="AI730" s="270"/>
      <c r="AJ730" s="271" t="s">
        <v>83</v>
      </c>
      <c r="AK730" s="272"/>
      <c r="AM730" s="57" t="s">
        <v>10</v>
      </c>
      <c r="AO730" s="109" t="s">
        <v>37</v>
      </c>
      <c r="AP730" s="18"/>
      <c r="AQ730" s="68"/>
      <c r="AR730" s="68"/>
      <c r="AS730" s="68"/>
      <c r="AT730" s="68"/>
    </row>
    <row r="731" spans="2:46" ht="18.600000000000001" customHeight="1" thickTop="1" thickBot="1">
      <c r="B731" s="81">
        <v>2.1</v>
      </c>
      <c r="D731" s="59">
        <v>1</v>
      </c>
      <c r="E731" s="60">
        <v>0</v>
      </c>
      <c r="F731" s="61">
        <v>0</v>
      </c>
      <c r="G731" s="62">
        <f t="shared" ref="G731" si="3243">$E$8*$B731</f>
        <v>1.4245770000000002</v>
      </c>
      <c r="I731" s="59">
        <v>1</v>
      </c>
      <c r="J731" s="63">
        <v>0</v>
      </c>
      <c r="K731" s="61">
        <v>0</v>
      </c>
      <c r="L731" s="62">
        <v>0</v>
      </c>
      <c r="N731" s="59">
        <f t="shared" ref="N731" si="3244">D731*I731+F731*I734-E731*J731-G731*J734</f>
        <v>37.514413183010561</v>
      </c>
      <c r="O731" s="63">
        <f t="shared" ref="O731" si="3245">(D731*J731+E731*I731+F731*J734+G731*I734)</f>
        <v>0</v>
      </c>
      <c r="P731" s="61">
        <f t="shared" ref="P731" si="3246">D731*K731+F731*K734-E731*L731-G731*L734</f>
        <v>0</v>
      </c>
      <c r="Q731" s="62">
        <f t="shared" ref="Q731" si="3247">(D731*L731+E731*K731+F731*L734+G731*K734)</f>
        <v>1.4245770000000002</v>
      </c>
      <c r="S731" s="59">
        <v>1</v>
      </c>
      <c r="T731" s="60">
        <v>0</v>
      </c>
      <c r="U731" s="61">
        <v>0</v>
      </c>
      <c r="V731" s="62">
        <f t="shared" ref="V731" si="3248">$T$8*$B731</f>
        <v>1.4245770000000002</v>
      </c>
      <c r="X731" s="59">
        <f t="shared" ref="X731" si="3249">N731*S731+P731*S734-O731*T731-Q731*T734</f>
        <v>37.514413183010561</v>
      </c>
      <c r="Y731" s="63">
        <f t="shared" ref="Y731" si="3250">(N731*T731+O731*S731+P731*T734+Q731*S734)</f>
        <v>0</v>
      </c>
      <c r="Z731" s="61">
        <f t="shared" ref="Z731" si="3251">N731*U731+P731*U734-O731*V731-Q731*V734</f>
        <v>0</v>
      </c>
      <c r="AA731" s="62">
        <f t="shared" ref="AA731" si="3252">(N731*V731+O731*U731+P731*V734+Q731*U734)</f>
        <v>54.866747189013644</v>
      </c>
      <c r="AB731" s="10"/>
      <c r="AC731" s="64">
        <v>1</v>
      </c>
      <c r="AD731" s="65">
        <v>0</v>
      </c>
      <c r="AE731" s="23">
        <v>0</v>
      </c>
      <c r="AF731" s="66">
        <v>0</v>
      </c>
      <c r="AH731" s="59">
        <f t="shared" ref="AH731" si="3253">X731*AC731+Z731*AC734-Y731*AD731-AA731*AD734</f>
        <v>37.514413183010561</v>
      </c>
      <c r="AI731" s="63">
        <f t="shared" ref="AI731" si="3254">(X731*AD731+Y731*AC731+Z731*AD734+AA731*AC734)</f>
        <v>54.866747189013644</v>
      </c>
      <c r="AJ731" s="61">
        <f t="shared" ref="AJ731" si="3255">X731*AE731+Z731*AE734-Y731*AF731-AA731*AF734</f>
        <v>0</v>
      </c>
      <c r="AK731" s="62">
        <f t="shared" ref="AK731" si="3256">(X731*AF731+Y731*AE731+Z731*AF734+AA731*AE734)</f>
        <v>54.866747189013644</v>
      </c>
      <c r="AM731" s="67">
        <f t="shared" ref="AM731" si="3257">20*LOG(((1+$AD$8)/$AD$8)/((AH731+AH734)^2+(AI731+AI734)^2)^0.5)</f>
        <v>-32.097836422977736</v>
      </c>
      <c r="AO731" s="110">
        <f t="shared" ref="AO731" si="3258">((AH731^2+AI731^2)^0.5)/((AH734^2+AI734^2)^0.5)</f>
        <v>1.4628821861960539</v>
      </c>
      <c r="AP731" s="18"/>
      <c r="AQ731" s="68"/>
      <c r="AR731" s="68"/>
      <c r="AS731" s="68"/>
      <c r="AT731" s="68"/>
    </row>
    <row r="732" spans="2:46" ht="18.600000000000001" customHeight="1" thickBot="1">
      <c r="D732" s="69"/>
      <c r="G732" s="70"/>
      <c r="I732" s="69"/>
      <c r="L732" s="70"/>
      <c r="N732" s="69"/>
      <c r="Q732" s="70"/>
      <c r="S732" s="69"/>
      <c r="V732" s="70"/>
      <c r="X732" s="69"/>
      <c r="AA732" s="70"/>
      <c r="AC732" s="64"/>
      <c r="AD732" s="23"/>
      <c r="AE732" s="23"/>
      <c r="AF732" s="71"/>
      <c r="AH732" s="69"/>
      <c r="AK732" s="70"/>
      <c r="AO732" s="111"/>
      <c r="AP732" s="18"/>
      <c r="AQ732" s="68"/>
      <c r="AR732" s="68"/>
      <c r="AS732" s="68"/>
      <c r="AT732" s="68"/>
    </row>
    <row r="733" spans="2:46" ht="18.600000000000001" customHeight="1" thickBot="1">
      <c r="D733" s="265" t="s">
        <v>11</v>
      </c>
      <c r="E733" s="266"/>
      <c r="F733" s="267" t="s">
        <v>84</v>
      </c>
      <c r="G733" s="268"/>
      <c r="H733" s="263"/>
      <c r="I733" s="265" t="s">
        <v>85</v>
      </c>
      <c r="J733" s="266"/>
      <c r="K733" s="267" t="s">
        <v>86</v>
      </c>
      <c r="L733" s="268"/>
      <c r="N733" s="269" t="s">
        <v>12</v>
      </c>
      <c r="O733" s="270"/>
      <c r="P733" s="271" t="s">
        <v>13</v>
      </c>
      <c r="Q733" s="272"/>
      <c r="S733" s="265" t="s">
        <v>87</v>
      </c>
      <c r="T733" s="266"/>
      <c r="U733" s="267" t="s">
        <v>88</v>
      </c>
      <c r="V733" s="268"/>
      <c r="W733" s="10"/>
      <c r="X733" s="269" t="s">
        <v>89</v>
      </c>
      <c r="Y733" s="270"/>
      <c r="Z733" s="271" t="s">
        <v>90</v>
      </c>
      <c r="AA733" s="272"/>
      <c r="AB733" s="10"/>
      <c r="AC733" s="265" t="s">
        <v>14</v>
      </c>
      <c r="AD733" s="266"/>
      <c r="AE733" s="267" t="s">
        <v>15</v>
      </c>
      <c r="AF733" s="268"/>
      <c r="AG733" s="10"/>
      <c r="AH733" s="269" t="s">
        <v>91</v>
      </c>
      <c r="AI733" s="270"/>
      <c r="AJ733" s="271" t="s">
        <v>92</v>
      </c>
      <c r="AK733" s="272"/>
      <c r="AM733" s="76" t="s">
        <v>16</v>
      </c>
      <c r="AO733" s="112" t="s">
        <v>38</v>
      </c>
      <c r="AP733" s="18"/>
      <c r="AQ733" s="68"/>
      <c r="AR733" s="68"/>
      <c r="AS733" s="68"/>
      <c r="AT733" s="68"/>
    </row>
    <row r="734" spans="2:46" ht="18.600000000000001" customHeight="1" thickTop="1" thickBot="1">
      <c r="D734" s="59">
        <v>0</v>
      </c>
      <c r="E734" s="63">
        <v>0</v>
      </c>
      <c r="F734" s="61">
        <v>1</v>
      </c>
      <c r="G734" s="62">
        <v>0</v>
      </c>
      <c r="I734" s="59">
        <v>0</v>
      </c>
      <c r="J734" s="63">
        <f t="shared" ref="J734" si="3259">IF(0=(1-$J$8*$K$8*$B731^2),10^14,$B731*$K$8/(1-$J$8*$K$8*$B731^2))</f>
        <v>-25.631758187174547</v>
      </c>
      <c r="K734" s="61">
        <v>1</v>
      </c>
      <c r="L734" s="62">
        <v>0</v>
      </c>
      <c r="N734" s="59">
        <f t="shared" ref="N734" si="3260">D734*I731+F734*I734-E734*J731-G734*J734</f>
        <v>0</v>
      </c>
      <c r="O734" s="63">
        <f t="shared" ref="O734" si="3261">(D734*J731+E734*I731+F734*J734+G734*I734)</f>
        <v>-25.631758187174547</v>
      </c>
      <c r="P734" s="61">
        <f t="shared" ref="P734" si="3262">D734*K731+F734*K734-E734*L731-G734*L734</f>
        <v>1</v>
      </c>
      <c r="Q734" s="62">
        <f t="shared" ref="Q734" si="3263">(D734*L731+E734*K731+F734*L734+G734*K734)</f>
        <v>0</v>
      </c>
      <c r="S734" s="59">
        <v>0</v>
      </c>
      <c r="T734" s="63">
        <v>0</v>
      </c>
      <c r="U734" s="61">
        <v>1</v>
      </c>
      <c r="V734" s="62">
        <v>0</v>
      </c>
      <c r="X734" s="59">
        <f t="shared" ref="X734" si="3264">N734*S731+P734*S734-O734*T731-Q734*T734</f>
        <v>0</v>
      </c>
      <c r="Y734" s="63">
        <f t="shared" ref="Y734" si="3265">(N734*T731+O734*S731+P734*T734+Q734*S734)</f>
        <v>-25.631758187174547</v>
      </c>
      <c r="Z734" s="61">
        <f t="shared" ref="Z734" si="3266">N734*U731+P734*U734-O734*V731-Q734*V734</f>
        <v>37.514413183010561</v>
      </c>
      <c r="AA734" s="62">
        <f t="shared" ref="AA734" si="3267">(N734*V731+O734*U731+P734*V734+Q734*U734)</f>
        <v>0</v>
      </c>
      <c r="AB734" s="10"/>
      <c r="AC734" s="46">
        <f t="shared" ref="AC734" si="3268">1/$AD$8</f>
        <v>1</v>
      </c>
      <c r="AD734" s="77">
        <v>0</v>
      </c>
      <c r="AE734" s="78">
        <v>1</v>
      </c>
      <c r="AF734" s="79">
        <v>0</v>
      </c>
      <c r="AH734" s="59">
        <f t="shared" ref="AH734" si="3269">X734*AC731+Z734*AC734-Y734*AD731-AA734*AD734</f>
        <v>37.514413183010561</v>
      </c>
      <c r="AI734" s="63">
        <f t="shared" ref="AI734" si="3270">(X734*AD731+Y734*AC731+Z734*AD734+AA734*AC734)</f>
        <v>-25.631758187174547</v>
      </c>
      <c r="AJ734" s="61">
        <f t="shared" ref="AJ734" si="3271">X734*AE731+Z734*AE734-Y734*AF731-AA734*AF734</f>
        <v>37.514413183010561</v>
      </c>
      <c r="AK734" s="62">
        <f t="shared" ref="AK734" si="3272">(X734*AF731+Y734*AE731+Z734*AF734+AA734*AE734)</f>
        <v>0</v>
      </c>
      <c r="AM734" s="80">
        <f t="shared" ref="AM734" si="3273">(180/PI())*ATAN(-1*(AI731+AI734)/(AH731+AH734))</f>
        <v>-21.288380008753624</v>
      </c>
      <c r="AO734" s="113">
        <f t="shared" ref="AO734" si="3274">20*LOG(((1-(10^(AM731/20)^2)*(1-((1-AO731)/(1+AO731))^2))^0.5))</f>
        <v>-2.585306247105575E-3</v>
      </c>
      <c r="AP734" s="18"/>
      <c r="AQ734" s="68"/>
      <c r="AR734" s="68"/>
      <c r="AS734" s="68"/>
      <c r="AT734" s="68"/>
    </row>
    <row r="735" spans="2:46" ht="18.600000000000001" customHeight="1"/>
    <row r="736" spans="2:46" ht="18.600000000000001" customHeight="1" thickBot="1">
      <c r="D736" s="10" t="s">
        <v>63</v>
      </c>
      <c r="E736" s="10"/>
      <c r="F736" s="10"/>
      <c r="G736" s="10"/>
      <c r="H736" s="10"/>
      <c r="I736" s="10" t="s">
        <v>64</v>
      </c>
      <c r="J736" s="10"/>
      <c r="K736" s="10"/>
      <c r="L736" s="10"/>
      <c r="M736" s="55"/>
      <c r="N736" s="55"/>
      <c r="O736" s="54" t="s">
        <v>65</v>
      </c>
      <c r="P736" s="55"/>
      <c r="Q736" s="55"/>
      <c r="R736" s="55"/>
      <c r="S736" s="10"/>
      <c r="T736" s="10" t="s">
        <v>66</v>
      </c>
      <c r="U736" s="55"/>
      <c r="V736" s="55"/>
      <c r="W736" s="55"/>
      <c r="X736" s="55"/>
      <c r="Y736" s="54" t="s">
        <v>67</v>
      </c>
      <c r="Z736" s="55"/>
      <c r="AA736" s="55"/>
      <c r="AB736" s="55"/>
      <c r="AC736" s="54" t="s">
        <v>68</v>
      </c>
      <c r="AD736" s="10"/>
      <c r="AE736" s="10"/>
      <c r="AF736" s="10"/>
      <c r="AG736" s="10"/>
      <c r="AH736" s="55"/>
      <c r="AI736" s="54" t="s">
        <v>69</v>
      </c>
      <c r="AJ736" s="55"/>
      <c r="AK736" s="55"/>
    </row>
    <row r="737" spans="2:46" ht="18.600000000000001" customHeight="1" thickBot="1">
      <c r="B737" s="52"/>
      <c r="D737" s="273" t="s">
        <v>70</v>
      </c>
      <c r="E737" s="274"/>
      <c r="F737" s="275" t="s">
        <v>71</v>
      </c>
      <c r="G737" s="276"/>
      <c r="H737" s="263"/>
      <c r="I737" s="273" t="s">
        <v>72</v>
      </c>
      <c r="J737" s="274"/>
      <c r="K737" s="275" t="s">
        <v>73</v>
      </c>
      <c r="L737" s="276"/>
      <c r="M737" s="55"/>
      <c r="N737" s="269" t="s">
        <v>74</v>
      </c>
      <c r="O737" s="270"/>
      <c r="P737" s="271" t="s">
        <v>75</v>
      </c>
      <c r="Q737" s="272"/>
      <c r="R737" s="55"/>
      <c r="S737" s="273" t="s">
        <v>76</v>
      </c>
      <c r="T737" s="274"/>
      <c r="U737" s="275" t="s">
        <v>77</v>
      </c>
      <c r="V737" s="276"/>
      <c r="W737" s="10"/>
      <c r="X737" s="269" t="s">
        <v>78</v>
      </c>
      <c r="Y737" s="270"/>
      <c r="Z737" s="271" t="s">
        <v>79</v>
      </c>
      <c r="AA737" s="272"/>
      <c r="AB737" s="10"/>
      <c r="AC737" s="273" t="s">
        <v>80</v>
      </c>
      <c r="AD737" s="274"/>
      <c r="AE737" s="275" t="s">
        <v>81</v>
      </c>
      <c r="AF737" s="276"/>
      <c r="AG737" s="10"/>
      <c r="AH737" s="269" t="s">
        <v>82</v>
      </c>
      <c r="AI737" s="270"/>
      <c r="AJ737" s="271" t="s">
        <v>83</v>
      </c>
      <c r="AK737" s="272"/>
      <c r="AM737" s="57" t="s">
        <v>10</v>
      </c>
      <c r="AO737" s="109" t="s">
        <v>37</v>
      </c>
      <c r="AP737" s="18"/>
      <c r="AQ737" s="68"/>
      <c r="AR737" s="68"/>
      <c r="AS737" s="68"/>
      <c r="AT737" s="68"/>
    </row>
    <row r="738" spans="2:46" ht="18.600000000000001" customHeight="1" thickTop="1" thickBot="1">
      <c r="B738" s="81">
        <v>2.12</v>
      </c>
      <c r="D738" s="59">
        <v>1</v>
      </c>
      <c r="E738" s="60">
        <v>0</v>
      </c>
      <c r="F738" s="61">
        <v>0</v>
      </c>
      <c r="G738" s="62">
        <f t="shared" ref="G738" si="3275">$E$8*$B738</f>
        <v>1.4381444000000001</v>
      </c>
      <c r="I738" s="59">
        <v>1</v>
      </c>
      <c r="J738" s="63">
        <v>0</v>
      </c>
      <c r="K738" s="61">
        <v>0</v>
      </c>
      <c r="L738" s="62">
        <v>0</v>
      </c>
      <c r="N738" s="59">
        <f t="shared" ref="N738" si="3276">D738*I738+F738*I741-E738*J738-G738*J741</f>
        <v>29.448131465394436</v>
      </c>
      <c r="O738" s="63">
        <f t="shared" ref="O738" si="3277">(D738*J738+E738*I738+F738*J741+G738*I741)</f>
        <v>0</v>
      </c>
      <c r="P738" s="61">
        <f t="shared" ref="P738" si="3278">D738*K738+F738*K741-E738*L738-G738*L741</f>
        <v>0</v>
      </c>
      <c r="Q738" s="62">
        <f t="shared" ref="Q738" si="3279">(D738*L738+E738*K738+F738*L741+G738*K741)</f>
        <v>1.4381444000000001</v>
      </c>
      <c r="S738" s="59">
        <v>1</v>
      </c>
      <c r="T738" s="60">
        <v>0</v>
      </c>
      <c r="U738" s="61">
        <v>0</v>
      </c>
      <c r="V738" s="62">
        <f t="shared" ref="V738" si="3280">$T$8*$B738</f>
        <v>1.4381444000000001</v>
      </c>
      <c r="X738" s="59">
        <f t="shared" ref="X738" si="3281">N738*S738+P738*S741-O738*T738-Q738*T741</f>
        <v>29.448131465394436</v>
      </c>
      <c r="Y738" s="63">
        <f t="shared" ref="Y738" si="3282">(N738*T738+O738*S738+P738*T741+Q738*S741)</f>
        <v>0</v>
      </c>
      <c r="Z738" s="61">
        <f t="shared" ref="Z738" si="3283">N738*U738+P738*U741-O738*V738-Q738*V741</f>
        <v>0</v>
      </c>
      <c r="AA738" s="62">
        <f t="shared" ref="AA738" si="3284">(N738*V738+O738*U738+P738*V741+Q738*U741)</f>
        <v>43.7888097574208</v>
      </c>
      <c r="AB738" s="10"/>
      <c r="AC738" s="64">
        <v>1</v>
      </c>
      <c r="AD738" s="65">
        <v>0</v>
      </c>
      <c r="AE738" s="23">
        <v>0</v>
      </c>
      <c r="AF738" s="66">
        <v>0</v>
      </c>
      <c r="AH738" s="59">
        <f t="shared" ref="AH738" si="3285">X738*AC738+Z738*AC741-Y738*AD738-AA738*AD741</f>
        <v>29.448131465394436</v>
      </c>
      <c r="AI738" s="63">
        <f t="shared" ref="AI738" si="3286">(X738*AD738+Y738*AC738+Z738*AD741+AA738*AC741)</f>
        <v>43.7888097574208</v>
      </c>
      <c r="AJ738" s="61">
        <f t="shared" ref="AJ738" si="3287">X738*AE738+Z738*AE741-Y738*AF738-AA738*AF741</f>
        <v>0</v>
      </c>
      <c r="AK738" s="62">
        <f t="shared" ref="AK738" si="3288">(X738*AF738+Y738*AE738+Z738*AF741+AA738*AE741)</f>
        <v>43.7888097574208</v>
      </c>
      <c r="AM738" s="67">
        <f t="shared" ref="AM738" si="3289">20*LOG(((1+$AD$8)/$AD$8)/((AH738+AH741)^2+(AI738+AI741)^2)^0.5)</f>
        <v>-30.048733654785114</v>
      </c>
      <c r="AO738" s="110">
        <f t="shared" ref="AO738" si="3290">((AH738^2+AI738^2)^0.5)/((AH741^2+AI741^2)^0.5)</f>
        <v>1.4875148959038327</v>
      </c>
      <c r="AP738" s="18"/>
      <c r="AQ738" s="68"/>
      <c r="AR738" s="68"/>
      <c r="AS738" s="68"/>
      <c r="AT738" s="68"/>
    </row>
    <row r="739" spans="2:46" ht="18.600000000000001" customHeight="1" thickBot="1">
      <c r="D739" s="69"/>
      <c r="G739" s="70"/>
      <c r="I739" s="69"/>
      <c r="L739" s="70"/>
      <c r="N739" s="69"/>
      <c r="Q739" s="70"/>
      <c r="S739" s="69"/>
      <c r="V739" s="70"/>
      <c r="X739" s="69"/>
      <c r="AA739" s="70"/>
      <c r="AC739" s="64"/>
      <c r="AD739" s="23"/>
      <c r="AE739" s="23"/>
      <c r="AF739" s="71"/>
      <c r="AH739" s="69"/>
      <c r="AK739" s="70"/>
      <c r="AO739" s="111"/>
      <c r="AP739" s="18"/>
      <c r="AQ739" s="68"/>
      <c r="AR739" s="68"/>
      <c r="AS739" s="68"/>
      <c r="AT739" s="68"/>
    </row>
    <row r="740" spans="2:46" ht="18.600000000000001" customHeight="1" thickBot="1">
      <c r="D740" s="265" t="s">
        <v>11</v>
      </c>
      <c r="E740" s="266"/>
      <c r="F740" s="267" t="s">
        <v>84</v>
      </c>
      <c r="G740" s="268"/>
      <c r="H740" s="263"/>
      <c r="I740" s="265" t="s">
        <v>85</v>
      </c>
      <c r="J740" s="266"/>
      <c r="K740" s="267" t="s">
        <v>86</v>
      </c>
      <c r="L740" s="268"/>
      <c r="N740" s="269" t="s">
        <v>12</v>
      </c>
      <c r="O740" s="270"/>
      <c r="P740" s="271" t="s">
        <v>13</v>
      </c>
      <c r="Q740" s="272"/>
      <c r="S740" s="265" t="s">
        <v>87</v>
      </c>
      <c r="T740" s="266"/>
      <c r="U740" s="267" t="s">
        <v>88</v>
      </c>
      <c r="V740" s="268"/>
      <c r="W740" s="10"/>
      <c r="X740" s="269" t="s">
        <v>89</v>
      </c>
      <c r="Y740" s="270"/>
      <c r="Z740" s="271" t="s">
        <v>90</v>
      </c>
      <c r="AA740" s="272"/>
      <c r="AB740" s="10"/>
      <c r="AC740" s="265" t="s">
        <v>14</v>
      </c>
      <c r="AD740" s="266"/>
      <c r="AE740" s="267" t="s">
        <v>15</v>
      </c>
      <c r="AF740" s="268"/>
      <c r="AG740" s="10"/>
      <c r="AH740" s="269" t="s">
        <v>91</v>
      </c>
      <c r="AI740" s="270"/>
      <c r="AJ740" s="271" t="s">
        <v>92</v>
      </c>
      <c r="AK740" s="272"/>
      <c r="AM740" s="76" t="s">
        <v>16</v>
      </c>
      <c r="AO740" s="112" t="s">
        <v>38</v>
      </c>
      <c r="AP740" s="18"/>
      <c r="AQ740" s="68"/>
      <c r="AR740" s="68"/>
      <c r="AS740" s="68"/>
      <c r="AT740" s="68"/>
    </row>
    <row r="741" spans="2:46" ht="18.600000000000001" customHeight="1" thickTop="1" thickBot="1">
      <c r="D741" s="59">
        <v>0</v>
      </c>
      <c r="E741" s="63">
        <v>0</v>
      </c>
      <c r="F741" s="61">
        <v>1</v>
      </c>
      <c r="G741" s="62">
        <v>0</v>
      </c>
      <c r="I741" s="59">
        <v>0</v>
      </c>
      <c r="J741" s="63">
        <f t="shared" ref="J741" si="3291">IF(0=(1-$J$8*$K$8*$B738^2),10^14,$B738*$K$8/(1-$J$8*$K$8*$B738^2))</f>
        <v>-19.781137043953606</v>
      </c>
      <c r="K741" s="61">
        <v>1</v>
      </c>
      <c r="L741" s="62">
        <v>0</v>
      </c>
      <c r="N741" s="59">
        <f t="shared" ref="N741" si="3292">D741*I738+F741*I741-E741*J738-G741*J741</f>
        <v>0</v>
      </c>
      <c r="O741" s="63">
        <f t="shared" ref="O741" si="3293">(D741*J738+E741*I738+F741*J741+G741*I741)</f>
        <v>-19.781137043953606</v>
      </c>
      <c r="P741" s="61">
        <f t="shared" ref="P741" si="3294">D741*K738+F741*K741-E741*L738-G741*L741</f>
        <v>1</v>
      </c>
      <c r="Q741" s="62">
        <f t="shared" ref="Q741" si="3295">(D741*L738+E741*K738+F741*L741+G741*K741)</f>
        <v>0</v>
      </c>
      <c r="S741" s="59">
        <v>0</v>
      </c>
      <c r="T741" s="63">
        <v>0</v>
      </c>
      <c r="U741" s="61">
        <v>1</v>
      </c>
      <c r="V741" s="62">
        <v>0</v>
      </c>
      <c r="X741" s="59">
        <f t="shared" ref="X741" si="3296">N741*S738+P741*S741-O741*T738-Q741*T741</f>
        <v>0</v>
      </c>
      <c r="Y741" s="63">
        <f t="shared" ref="Y741" si="3297">(N741*T738+O741*S738+P741*T741+Q741*S741)</f>
        <v>-19.781137043953606</v>
      </c>
      <c r="Z741" s="61">
        <f t="shared" ref="Z741" si="3298">N741*U738+P741*U741-O741*V738-Q741*V741</f>
        <v>29.448131465394436</v>
      </c>
      <c r="AA741" s="62">
        <f t="shared" ref="AA741" si="3299">(N741*V738+O741*U738+P741*V741+Q741*U741)</f>
        <v>0</v>
      </c>
      <c r="AB741" s="10"/>
      <c r="AC741" s="46">
        <f t="shared" ref="AC741" si="3300">1/$AD$8</f>
        <v>1</v>
      </c>
      <c r="AD741" s="77">
        <v>0</v>
      </c>
      <c r="AE741" s="78">
        <v>1</v>
      </c>
      <c r="AF741" s="79">
        <v>0</v>
      </c>
      <c r="AH741" s="59">
        <f t="shared" ref="AH741" si="3301">X741*AC738+Z741*AC741-Y741*AD738-AA741*AD741</f>
        <v>29.448131465394436</v>
      </c>
      <c r="AI741" s="63">
        <f t="shared" ref="AI741" si="3302">(X741*AD738+Y741*AC738+Z741*AD741+AA741*AC741)</f>
        <v>-19.781137043953606</v>
      </c>
      <c r="AJ741" s="61">
        <f t="shared" ref="AJ741" si="3303">X741*AE738+Z741*AE741-Y741*AF738-AA741*AF741</f>
        <v>29.448131465394436</v>
      </c>
      <c r="AK741" s="62">
        <f t="shared" ref="AK741" si="3304">(X741*AF738+Y741*AE738+Z741*AF741+AA741*AE741)</f>
        <v>0</v>
      </c>
      <c r="AM741" s="80">
        <f t="shared" ref="AM741" si="3305">(180/PI())*ATAN(-1*(AI738+AI741)/(AH738+AH741))</f>
        <v>-22.177107099757585</v>
      </c>
      <c r="AO741" s="113">
        <f t="shared" ref="AO741" si="3306">20*LOG(((1-(10^(AM738/20)^2)*(1-((1-AO738)/(1+AO738))^2))^0.5))</f>
        <v>-4.1314969725671537E-3</v>
      </c>
      <c r="AP741" s="18"/>
      <c r="AQ741" s="68"/>
      <c r="AR741" s="68"/>
      <c r="AS741" s="68"/>
      <c r="AT741" s="68"/>
    </row>
    <row r="742" spans="2:46" ht="18.600000000000001" customHeight="1"/>
    <row r="743" spans="2:46" ht="18.600000000000001" customHeight="1" thickBot="1">
      <c r="D743" s="10" t="s">
        <v>63</v>
      </c>
      <c r="E743" s="10"/>
      <c r="F743" s="10"/>
      <c r="G743" s="10"/>
      <c r="H743" s="10"/>
      <c r="I743" s="10" t="s">
        <v>64</v>
      </c>
      <c r="J743" s="10"/>
      <c r="K743" s="10"/>
      <c r="L743" s="10"/>
      <c r="M743" s="55"/>
      <c r="N743" s="55"/>
      <c r="O743" s="54" t="s">
        <v>65</v>
      </c>
      <c r="P743" s="55"/>
      <c r="Q743" s="55"/>
      <c r="R743" s="55"/>
      <c r="S743" s="10"/>
      <c r="T743" s="10" t="s">
        <v>66</v>
      </c>
      <c r="U743" s="55"/>
      <c r="V743" s="55"/>
      <c r="W743" s="55"/>
      <c r="X743" s="55"/>
      <c r="Y743" s="54" t="s">
        <v>67</v>
      </c>
      <c r="Z743" s="55"/>
      <c r="AA743" s="55"/>
      <c r="AB743" s="55"/>
      <c r="AC743" s="54" t="s">
        <v>68</v>
      </c>
      <c r="AD743" s="10"/>
      <c r="AE743" s="10"/>
      <c r="AF743" s="10"/>
      <c r="AG743" s="10"/>
      <c r="AH743" s="55"/>
      <c r="AI743" s="54" t="s">
        <v>69</v>
      </c>
      <c r="AJ743" s="55"/>
      <c r="AK743" s="55"/>
    </row>
    <row r="744" spans="2:46" ht="18.600000000000001" customHeight="1" thickBot="1">
      <c r="B744" s="52"/>
      <c r="D744" s="273" t="s">
        <v>70</v>
      </c>
      <c r="E744" s="274"/>
      <c r="F744" s="275" t="s">
        <v>71</v>
      </c>
      <c r="G744" s="276"/>
      <c r="H744" s="263"/>
      <c r="I744" s="273" t="s">
        <v>72</v>
      </c>
      <c r="J744" s="274"/>
      <c r="K744" s="275" t="s">
        <v>73</v>
      </c>
      <c r="L744" s="276"/>
      <c r="M744" s="55"/>
      <c r="N744" s="269" t="s">
        <v>74</v>
      </c>
      <c r="O744" s="270"/>
      <c r="P744" s="271" t="s">
        <v>75</v>
      </c>
      <c r="Q744" s="272"/>
      <c r="R744" s="55"/>
      <c r="S744" s="273" t="s">
        <v>76</v>
      </c>
      <c r="T744" s="274"/>
      <c r="U744" s="275" t="s">
        <v>77</v>
      </c>
      <c r="V744" s="276"/>
      <c r="W744" s="10"/>
      <c r="X744" s="269" t="s">
        <v>78</v>
      </c>
      <c r="Y744" s="270"/>
      <c r="Z744" s="271" t="s">
        <v>79</v>
      </c>
      <c r="AA744" s="272"/>
      <c r="AB744" s="10"/>
      <c r="AC744" s="273" t="s">
        <v>80</v>
      </c>
      <c r="AD744" s="274"/>
      <c r="AE744" s="275" t="s">
        <v>81</v>
      </c>
      <c r="AF744" s="276"/>
      <c r="AG744" s="10"/>
      <c r="AH744" s="269" t="s">
        <v>82</v>
      </c>
      <c r="AI744" s="270"/>
      <c r="AJ744" s="271" t="s">
        <v>83</v>
      </c>
      <c r="AK744" s="272"/>
      <c r="AM744" s="57" t="s">
        <v>10</v>
      </c>
      <c r="AO744" s="109" t="s">
        <v>37</v>
      </c>
      <c r="AP744" s="18"/>
      <c r="AQ744" s="68"/>
      <c r="AR744" s="68"/>
      <c r="AS744" s="68"/>
      <c r="AT744" s="68"/>
    </row>
    <row r="745" spans="2:46" ht="18.600000000000001" customHeight="1" thickTop="1" thickBot="1">
      <c r="B745" s="81">
        <v>2.14</v>
      </c>
      <c r="D745" s="59">
        <v>1</v>
      </c>
      <c r="E745" s="60">
        <v>0</v>
      </c>
      <c r="F745" s="61">
        <v>0</v>
      </c>
      <c r="G745" s="62">
        <f t="shared" ref="G745" si="3307">$E$8*$B745</f>
        <v>1.4517118000000002</v>
      </c>
      <c r="I745" s="59">
        <v>1</v>
      </c>
      <c r="J745" s="63">
        <v>0</v>
      </c>
      <c r="K745" s="61">
        <v>0</v>
      </c>
      <c r="L745" s="62">
        <v>0</v>
      </c>
      <c r="N745" s="59">
        <f t="shared" ref="N745" si="3308">D745*I745+F745*I748-E745*J745-G745*J748</f>
        <v>24.419070455070663</v>
      </c>
      <c r="O745" s="63">
        <f t="shared" ref="O745" si="3309">(D745*J745+E745*I745+F745*J748+G745*I748)</f>
        <v>0</v>
      </c>
      <c r="P745" s="61">
        <f t="shared" ref="P745" si="3310">D745*K745+F745*K748-E745*L745-G745*L748</f>
        <v>0</v>
      </c>
      <c r="Q745" s="62">
        <f t="shared" ref="Q745" si="3311">(D745*L745+E745*K745+F745*L748+G745*K748)</f>
        <v>1.4517118000000002</v>
      </c>
      <c r="S745" s="59">
        <v>1</v>
      </c>
      <c r="T745" s="60">
        <v>0</v>
      </c>
      <c r="U745" s="61">
        <v>0</v>
      </c>
      <c r="V745" s="62">
        <f t="shared" ref="V745" si="3312">$T$8*$B745</f>
        <v>1.4517118000000002</v>
      </c>
      <c r="X745" s="59">
        <f t="shared" ref="X745" si="3313">N745*S745+P745*S748-O745*T745-Q745*T748</f>
        <v>24.419070455070663</v>
      </c>
      <c r="Y745" s="63">
        <f t="shared" ref="Y745" si="3314">(N745*T745+O745*S745+P745*T748+Q745*S748)</f>
        <v>0</v>
      </c>
      <c r="Z745" s="61">
        <f t="shared" ref="Z745" si="3315">N745*U745+P745*U748-O745*V745-Q745*V748</f>
        <v>0</v>
      </c>
      <c r="AA745" s="62">
        <f t="shared" ref="AA745" si="3316">(N745*V745+O745*U745+P745*V748+Q745*U748)</f>
        <v>36.901164524657453</v>
      </c>
      <c r="AB745" s="10"/>
      <c r="AC745" s="64">
        <v>1</v>
      </c>
      <c r="AD745" s="65">
        <v>0</v>
      </c>
      <c r="AE745" s="23">
        <v>0</v>
      </c>
      <c r="AF745" s="66">
        <v>0</v>
      </c>
      <c r="AH745" s="59">
        <f t="shared" ref="AH745" si="3317">X745*AC745+Z745*AC748-Y745*AD745-AA745*AD748</f>
        <v>24.419070455070663</v>
      </c>
      <c r="AI745" s="63">
        <f t="shared" ref="AI745" si="3318">(X745*AD745+Y745*AC745+Z745*AD748+AA745*AC748)</f>
        <v>36.901164524657453</v>
      </c>
      <c r="AJ745" s="61">
        <f t="shared" ref="AJ745" si="3319">X745*AE745+Z745*AE748-Y745*AF745-AA745*AF748</f>
        <v>0</v>
      </c>
      <c r="AK745" s="62">
        <f t="shared" ref="AK745" si="3320">(X745*AF745+Y745*AE745+Z745*AF748+AA745*AE748)</f>
        <v>36.901164524657453</v>
      </c>
      <c r="AM745" s="67">
        <f t="shared" ref="AM745" si="3321">20*LOG(((1+$AD$8)/$AD$8)/((AH745+AH748)^2+(AI745+AI748)^2)^0.5)</f>
        <v>-28.476529420556655</v>
      </c>
      <c r="AO745" s="110">
        <f t="shared" ref="AO745" si="3322">((AH745^2+AI745^2)^0.5)/((AH748^2+AI748^2)^0.5)</f>
        <v>1.5119334577911527</v>
      </c>
      <c r="AP745" s="18"/>
      <c r="AQ745" s="68"/>
      <c r="AR745" s="68"/>
      <c r="AS745" s="68"/>
      <c r="AT745" s="68"/>
    </row>
    <row r="746" spans="2:46" ht="18.600000000000001" customHeight="1" thickBot="1">
      <c r="D746" s="69"/>
      <c r="G746" s="70"/>
      <c r="I746" s="69"/>
      <c r="L746" s="70"/>
      <c r="N746" s="69"/>
      <c r="Q746" s="70"/>
      <c r="S746" s="69"/>
      <c r="V746" s="70"/>
      <c r="X746" s="69"/>
      <c r="AA746" s="70"/>
      <c r="AC746" s="64"/>
      <c r="AD746" s="23"/>
      <c r="AE746" s="23"/>
      <c r="AF746" s="71"/>
      <c r="AH746" s="69"/>
      <c r="AK746" s="70"/>
      <c r="AO746" s="111"/>
      <c r="AP746" s="18"/>
      <c r="AQ746" s="68"/>
      <c r="AR746" s="68"/>
      <c r="AS746" s="68"/>
      <c r="AT746" s="68"/>
    </row>
    <row r="747" spans="2:46" ht="18.600000000000001" customHeight="1" thickBot="1">
      <c r="D747" s="265" t="s">
        <v>11</v>
      </c>
      <c r="E747" s="266"/>
      <c r="F747" s="267" t="s">
        <v>84</v>
      </c>
      <c r="G747" s="268"/>
      <c r="H747" s="263"/>
      <c r="I747" s="265" t="s">
        <v>85</v>
      </c>
      <c r="J747" s="266"/>
      <c r="K747" s="267" t="s">
        <v>86</v>
      </c>
      <c r="L747" s="268"/>
      <c r="N747" s="269" t="s">
        <v>12</v>
      </c>
      <c r="O747" s="270"/>
      <c r="P747" s="271" t="s">
        <v>13</v>
      </c>
      <c r="Q747" s="272"/>
      <c r="S747" s="265" t="s">
        <v>87</v>
      </c>
      <c r="T747" s="266"/>
      <c r="U747" s="267" t="s">
        <v>88</v>
      </c>
      <c r="V747" s="268"/>
      <c r="W747" s="10"/>
      <c r="X747" s="269" t="s">
        <v>89</v>
      </c>
      <c r="Y747" s="270"/>
      <c r="Z747" s="271" t="s">
        <v>90</v>
      </c>
      <c r="AA747" s="272"/>
      <c r="AB747" s="10"/>
      <c r="AC747" s="265" t="s">
        <v>14</v>
      </c>
      <c r="AD747" s="266"/>
      <c r="AE747" s="267" t="s">
        <v>15</v>
      </c>
      <c r="AF747" s="268"/>
      <c r="AG747" s="10"/>
      <c r="AH747" s="269" t="s">
        <v>91</v>
      </c>
      <c r="AI747" s="270"/>
      <c r="AJ747" s="271" t="s">
        <v>92</v>
      </c>
      <c r="AK747" s="272"/>
      <c r="AM747" s="76" t="s">
        <v>16</v>
      </c>
      <c r="AO747" s="112" t="s">
        <v>38</v>
      </c>
      <c r="AP747" s="18"/>
      <c r="AQ747" s="68"/>
      <c r="AR747" s="68"/>
      <c r="AS747" s="68"/>
      <c r="AT747" s="68"/>
    </row>
    <row r="748" spans="2:46" ht="18.600000000000001" customHeight="1" thickTop="1" thickBot="1">
      <c r="D748" s="59">
        <v>0</v>
      </c>
      <c r="E748" s="63">
        <v>0</v>
      </c>
      <c r="F748" s="61">
        <v>1</v>
      </c>
      <c r="G748" s="62">
        <v>0</v>
      </c>
      <c r="I748" s="59">
        <v>0</v>
      </c>
      <c r="J748" s="63">
        <f t="shared" ref="J748" si="3323">IF(0=(1-$J$8*$K$8*$B745^2),10^14,$B745*$K$8/(1-$J$8*$K$8*$B745^2))</f>
        <v>-16.132038366754792</v>
      </c>
      <c r="K748" s="61">
        <v>1</v>
      </c>
      <c r="L748" s="62">
        <v>0</v>
      </c>
      <c r="N748" s="59">
        <f t="shared" ref="N748" si="3324">D748*I745+F748*I748-E748*J745-G748*J748</f>
        <v>0</v>
      </c>
      <c r="O748" s="63">
        <f t="shared" ref="O748" si="3325">(D748*J745+E748*I745+F748*J748+G748*I748)</f>
        <v>-16.132038366754792</v>
      </c>
      <c r="P748" s="61">
        <f t="shared" ref="P748" si="3326">D748*K745+F748*K748-E748*L745-G748*L748</f>
        <v>1</v>
      </c>
      <c r="Q748" s="62">
        <f t="shared" ref="Q748" si="3327">(D748*L745+E748*K745+F748*L748+G748*K748)</f>
        <v>0</v>
      </c>
      <c r="S748" s="59">
        <v>0</v>
      </c>
      <c r="T748" s="63">
        <v>0</v>
      </c>
      <c r="U748" s="61">
        <v>1</v>
      </c>
      <c r="V748" s="62">
        <v>0</v>
      </c>
      <c r="X748" s="59">
        <f t="shared" ref="X748" si="3328">N748*S745+P748*S748-O748*T745-Q748*T748</f>
        <v>0</v>
      </c>
      <c r="Y748" s="63">
        <f t="shared" ref="Y748" si="3329">(N748*T745+O748*S745+P748*T748+Q748*S748)</f>
        <v>-16.132038366754792</v>
      </c>
      <c r="Z748" s="61">
        <f t="shared" ref="Z748" si="3330">N748*U745+P748*U748-O748*V745-Q748*V748</f>
        <v>24.419070455070663</v>
      </c>
      <c r="AA748" s="62">
        <f t="shared" ref="AA748" si="3331">(N748*V745+O748*U745+P748*V748+Q748*U748)</f>
        <v>0</v>
      </c>
      <c r="AB748" s="10"/>
      <c r="AC748" s="46">
        <f t="shared" ref="AC748" si="3332">1/$AD$8</f>
        <v>1</v>
      </c>
      <c r="AD748" s="77">
        <v>0</v>
      </c>
      <c r="AE748" s="78">
        <v>1</v>
      </c>
      <c r="AF748" s="79">
        <v>0</v>
      </c>
      <c r="AH748" s="59">
        <f t="shared" ref="AH748" si="3333">X748*AC745+Z748*AC748-Y748*AD745-AA748*AD748</f>
        <v>24.419070455070663</v>
      </c>
      <c r="AI748" s="63">
        <f t="shared" ref="AI748" si="3334">(X748*AD745+Y748*AC745+Z748*AD748+AA748*AC748)</f>
        <v>-16.132038366754792</v>
      </c>
      <c r="AJ748" s="61">
        <f t="shared" ref="AJ748" si="3335">X748*AE745+Z748*AE748-Y748*AF745-AA748*AF748</f>
        <v>24.419070455070663</v>
      </c>
      <c r="AK748" s="62">
        <f t="shared" ref="AK748" si="3336">(X748*AF745+Y748*AE745+Z748*AF748+AA748*AE748)</f>
        <v>0</v>
      </c>
      <c r="AM748" s="80">
        <f t="shared" ref="AM748" si="3337">(180/PI())*ATAN(-1*(AI745+AI748)/(AH745+AH748))</f>
        <v>-23.038325574082052</v>
      </c>
      <c r="AO748" s="113">
        <f t="shared" ref="AO748" si="3338">20*LOG(((1-(10^(AM745/20)^2)*(1-((1-AO745)/(1+AO745))^2))^0.5))</f>
        <v>-5.915664381061482E-3</v>
      </c>
      <c r="AP748" s="18"/>
      <c r="AQ748" s="68"/>
      <c r="AR748" s="68"/>
      <c r="AS748" s="68"/>
      <c r="AT748" s="68"/>
    </row>
    <row r="749" spans="2:46" ht="18.600000000000001" customHeight="1"/>
    <row r="750" spans="2:46" ht="18.600000000000001" customHeight="1" thickBot="1">
      <c r="D750" s="10" t="s">
        <v>63</v>
      </c>
      <c r="E750" s="10"/>
      <c r="F750" s="10"/>
      <c r="G750" s="10"/>
      <c r="H750" s="10"/>
      <c r="I750" s="10" t="s">
        <v>64</v>
      </c>
      <c r="J750" s="10"/>
      <c r="K750" s="10"/>
      <c r="L750" s="10"/>
      <c r="M750" s="55"/>
      <c r="N750" s="55"/>
      <c r="O750" s="54" t="s">
        <v>65</v>
      </c>
      <c r="P750" s="55"/>
      <c r="Q750" s="55"/>
      <c r="R750" s="55"/>
      <c r="S750" s="10"/>
      <c r="T750" s="10" t="s">
        <v>66</v>
      </c>
      <c r="U750" s="55"/>
      <c r="V750" s="55"/>
      <c r="W750" s="55"/>
      <c r="X750" s="55"/>
      <c r="Y750" s="54" t="s">
        <v>67</v>
      </c>
      <c r="Z750" s="55"/>
      <c r="AA750" s="55"/>
      <c r="AB750" s="55"/>
      <c r="AC750" s="54" t="s">
        <v>68</v>
      </c>
      <c r="AD750" s="10"/>
      <c r="AE750" s="10"/>
      <c r="AF750" s="10"/>
      <c r="AG750" s="10"/>
      <c r="AH750" s="55"/>
      <c r="AI750" s="54" t="s">
        <v>69</v>
      </c>
      <c r="AJ750" s="55"/>
      <c r="AK750" s="55"/>
    </row>
    <row r="751" spans="2:46" ht="18.600000000000001" customHeight="1" thickBot="1">
      <c r="B751" s="52"/>
      <c r="D751" s="273" t="s">
        <v>70</v>
      </c>
      <c r="E751" s="274"/>
      <c r="F751" s="275" t="s">
        <v>71</v>
      </c>
      <c r="G751" s="276"/>
      <c r="H751" s="263"/>
      <c r="I751" s="273" t="s">
        <v>72</v>
      </c>
      <c r="J751" s="274"/>
      <c r="K751" s="275" t="s">
        <v>73</v>
      </c>
      <c r="L751" s="276"/>
      <c r="M751" s="55"/>
      <c r="N751" s="269" t="s">
        <v>74</v>
      </c>
      <c r="O751" s="270"/>
      <c r="P751" s="271" t="s">
        <v>75</v>
      </c>
      <c r="Q751" s="272"/>
      <c r="R751" s="55"/>
      <c r="S751" s="273" t="s">
        <v>76</v>
      </c>
      <c r="T751" s="274"/>
      <c r="U751" s="275" t="s">
        <v>77</v>
      </c>
      <c r="V751" s="276"/>
      <c r="W751" s="10"/>
      <c r="X751" s="269" t="s">
        <v>78</v>
      </c>
      <c r="Y751" s="270"/>
      <c r="Z751" s="271" t="s">
        <v>79</v>
      </c>
      <c r="AA751" s="272"/>
      <c r="AB751" s="10"/>
      <c r="AC751" s="273" t="s">
        <v>80</v>
      </c>
      <c r="AD751" s="274"/>
      <c r="AE751" s="275" t="s">
        <v>81</v>
      </c>
      <c r="AF751" s="276"/>
      <c r="AG751" s="10"/>
      <c r="AH751" s="269" t="s">
        <v>82</v>
      </c>
      <c r="AI751" s="270"/>
      <c r="AJ751" s="271" t="s">
        <v>83</v>
      </c>
      <c r="AK751" s="272"/>
      <c r="AM751" s="57" t="s">
        <v>10</v>
      </c>
      <c r="AO751" s="109" t="s">
        <v>37</v>
      </c>
      <c r="AP751" s="18"/>
      <c r="AQ751" s="68"/>
      <c r="AR751" s="68"/>
      <c r="AS751" s="68"/>
      <c r="AT751" s="68"/>
    </row>
    <row r="752" spans="2:46" ht="18.600000000000001" customHeight="1" thickTop="1" thickBot="1">
      <c r="B752" s="81">
        <v>2.16</v>
      </c>
      <c r="D752" s="59">
        <v>1</v>
      </c>
      <c r="E752" s="60">
        <v>0</v>
      </c>
      <c r="F752" s="61">
        <v>0</v>
      </c>
      <c r="G752" s="62">
        <f t="shared" ref="G752" si="3339">$E$8*$B752</f>
        <v>1.4652792000000001</v>
      </c>
      <c r="I752" s="59">
        <v>1</v>
      </c>
      <c r="J752" s="63">
        <v>0</v>
      </c>
      <c r="K752" s="61">
        <v>0</v>
      </c>
      <c r="L752" s="62">
        <v>0</v>
      </c>
      <c r="N752" s="59">
        <f t="shared" ref="N752" si="3340">D752*I752+F752*I755-E752*J752-G752*J755</f>
        <v>20.983979711161382</v>
      </c>
      <c r="O752" s="63">
        <f t="shared" ref="O752" si="3341">(D752*J752+E752*I752+F752*J755+G752*I755)</f>
        <v>0</v>
      </c>
      <c r="P752" s="61">
        <f t="shared" ref="P752" si="3342">D752*K752+F752*K755-E752*L752-G752*L755</f>
        <v>0</v>
      </c>
      <c r="Q752" s="62">
        <f t="shared" ref="Q752" si="3343">(D752*L752+E752*K752+F752*L755+G752*K755)</f>
        <v>1.4652792000000001</v>
      </c>
      <c r="S752" s="59">
        <v>1</v>
      </c>
      <c r="T752" s="60">
        <v>0</v>
      </c>
      <c r="U752" s="61">
        <v>0</v>
      </c>
      <c r="V752" s="62">
        <f t="shared" ref="V752" si="3344">$T$8*$B752</f>
        <v>1.4652792000000001</v>
      </c>
      <c r="X752" s="59">
        <f t="shared" ref="X752" si="3345">N752*S752+P752*S755-O752*T752-Q752*T755</f>
        <v>20.983979711161382</v>
      </c>
      <c r="Y752" s="63">
        <f t="shared" ref="Y752" si="3346">(N752*T752+O752*S752+P752*T755+Q752*S755)</f>
        <v>0</v>
      </c>
      <c r="Z752" s="61">
        <f t="shared" ref="Z752" si="3347">N752*U752+P752*U755-O752*V752-Q752*V755</f>
        <v>0</v>
      </c>
      <c r="AA752" s="62">
        <f t="shared" ref="AA752" si="3348">(N752*V752+O752*U752+P752*V755+Q752*U755)</f>
        <v>32.21266820398678</v>
      </c>
      <c r="AB752" s="10"/>
      <c r="AC752" s="64">
        <v>1</v>
      </c>
      <c r="AD752" s="65">
        <v>0</v>
      </c>
      <c r="AE752" s="23">
        <v>0</v>
      </c>
      <c r="AF752" s="66">
        <v>0</v>
      </c>
      <c r="AH752" s="59">
        <f t="shared" ref="AH752" si="3349">X752*AC752+Z752*AC755-Y752*AD752-AA752*AD755</f>
        <v>20.983979711161382</v>
      </c>
      <c r="AI752" s="63">
        <f t="shared" ref="AI752" si="3350">(X752*AD752+Y752*AC752+Z752*AD755+AA752*AC755)</f>
        <v>32.21266820398678</v>
      </c>
      <c r="AJ752" s="61">
        <f t="shared" ref="AJ752" si="3351">X752*AE752+Z752*AE755-Y752*AF752-AA752*AF755</f>
        <v>0</v>
      </c>
      <c r="AK752" s="62">
        <f t="shared" ref="AK752" si="3352">(X752*AF752+Y752*AE752+Z752*AF755+AA752*AE755)</f>
        <v>32.21266820398678</v>
      </c>
      <c r="AM752" s="67">
        <f t="shared" ref="AM752" si="3353">20*LOG(((1+$AD$8)/$AD$8)/((AH752+AH755)^2+(AI752+AI755)^2)^0.5)</f>
        <v>-27.214633684781219</v>
      </c>
      <c r="AO752" s="110">
        <f t="shared" ref="AO752" si="3354">((AH752^2+AI752^2)^0.5)/((AH755^2+AI755^2)^0.5)</f>
        <v>1.5361461937618122</v>
      </c>
      <c r="AP752" s="18"/>
      <c r="AQ752" s="68"/>
      <c r="AR752" s="68"/>
      <c r="AS752" s="68"/>
      <c r="AT752" s="68"/>
    </row>
    <row r="753" spans="2:46" ht="18.600000000000001" customHeight="1" thickBot="1">
      <c r="D753" s="69"/>
      <c r="G753" s="70"/>
      <c r="I753" s="69"/>
      <c r="L753" s="70"/>
      <c r="N753" s="69"/>
      <c r="Q753" s="70"/>
      <c r="S753" s="69"/>
      <c r="V753" s="70"/>
      <c r="X753" s="69"/>
      <c r="AA753" s="70"/>
      <c r="AC753" s="64"/>
      <c r="AD753" s="23"/>
      <c r="AE753" s="23"/>
      <c r="AF753" s="71"/>
      <c r="AH753" s="69"/>
      <c r="AK753" s="70"/>
      <c r="AO753" s="111"/>
      <c r="AP753" s="18"/>
      <c r="AQ753" s="68"/>
      <c r="AR753" s="68"/>
      <c r="AS753" s="68"/>
      <c r="AT753" s="68"/>
    </row>
    <row r="754" spans="2:46" ht="18.600000000000001" customHeight="1" thickBot="1">
      <c r="D754" s="265" t="s">
        <v>11</v>
      </c>
      <c r="E754" s="266"/>
      <c r="F754" s="267" t="s">
        <v>84</v>
      </c>
      <c r="G754" s="268"/>
      <c r="H754" s="263"/>
      <c r="I754" s="265" t="s">
        <v>85</v>
      </c>
      <c r="J754" s="266"/>
      <c r="K754" s="267" t="s">
        <v>86</v>
      </c>
      <c r="L754" s="268"/>
      <c r="N754" s="269" t="s">
        <v>12</v>
      </c>
      <c r="O754" s="270"/>
      <c r="P754" s="271" t="s">
        <v>13</v>
      </c>
      <c r="Q754" s="272"/>
      <c r="S754" s="265" t="s">
        <v>87</v>
      </c>
      <c r="T754" s="266"/>
      <c r="U754" s="267" t="s">
        <v>88</v>
      </c>
      <c r="V754" s="268"/>
      <c r="W754" s="10"/>
      <c r="X754" s="269" t="s">
        <v>89</v>
      </c>
      <c r="Y754" s="270"/>
      <c r="Z754" s="271" t="s">
        <v>90</v>
      </c>
      <c r="AA754" s="272"/>
      <c r="AB754" s="10"/>
      <c r="AC754" s="265" t="s">
        <v>14</v>
      </c>
      <c r="AD754" s="266"/>
      <c r="AE754" s="267" t="s">
        <v>15</v>
      </c>
      <c r="AF754" s="268"/>
      <c r="AG754" s="10"/>
      <c r="AH754" s="269" t="s">
        <v>91</v>
      </c>
      <c r="AI754" s="270"/>
      <c r="AJ754" s="271" t="s">
        <v>92</v>
      </c>
      <c r="AK754" s="272"/>
      <c r="AM754" s="76" t="s">
        <v>16</v>
      </c>
      <c r="AO754" s="112" t="s">
        <v>38</v>
      </c>
      <c r="AP754" s="18"/>
      <c r="AQ754" s="68"/>
      <c r="AR754" s="68"/>
      <c r="AS754" s="68"/>
      <c r="AT754" s="68"/>
    </row>
    <row r="755" spans="2:46" ht="18.600000000000001" customHeight="1" thickTop="1" thickBot="1">
      <c r="D755" s="59">
        <v>0</v>
      </c>
      <c r="E755" s="63">
        <v>0</v>
      </c>
      <c r="F755" s="61">
        <v>1</v>
      </c>
      <c r="G755" s="62">
        <v>0</v>
      </c>
      <c r="I755" s="59">
        <v>0</v>
      </c>
      <c r="J755" s="63">
        <f t="shared" ref="J755" si="3355">IF(0=(1-$J$8*$K$8*$B752^2),10^14,$B752*$K$8/(1-$J$8*$K$8*$B752^2))</f>
        <v>-13.638342584240178</v>
      </c>
      <c r="K755" s="61">
        <v>1</v>
      </c>
      <c r="L755" s="62">
        <v>0</v>
      </c>
      <c r="N755" s="59">
        <f t="shared" ref="N755" si="3356">D755*I752+F755*I755-E755*J752-G755*J755</f>
        <v>0</v>
      </c>
      <c r="O755" s="63">
        <f t="shared" ref="O755" si="3357">(D755*J752+E755*I752+F755*J755+G755*I755)</f>
        <v>-13.638342584240178</v>
      </c>
      <c r="P755" s="61">
        <f t="shared" ref="P755" si="3358">D755*K752+F755*K755-E755*L752-G755*L755</f>
        <v>1</v>
      </c>
      <c r="Q755" s="62">
        <f t="shared" ref="Q755" si="3359">(D755*L752+E755*K752+F755*L755+G755*K755)</f>
        <v>0</v>
      </c>
      <c r="S755" s="59">
        <v>0</v>
      </c>
      <c r="T755" s="63">
        <v>0</v>
      </c>
      <c r="U755" s="61">
        <v>1</v>
      </c>
      <c r="V755" s="62">
        <v>0</v>
      </c>
      <c r="X755" s="59">
        <f t="shared" ref="X755" si="3360">N755*S752+P755*S755-O755*T752-Q755*T755</f>
        <v>0</v>
      </c>
      <c r="Y755" s="63">
        <f t="shared" ref="Y755" si="3361">(N755*T752+O755*S752+P755*T755+Q755*S755)</f>
        <v>-13.638342584240178</v>
      </c>
      <c r="Z755" s="61">
        <f t="shared" ref="Z755" si="3362">N755*U752+P755*U755-O755*V752-Q755*V755</f>
        <v>20.983979711161382</v>
      </c>
      <c r="AA755" s="62">
        <f t="shared" ref="AA755" si="3363">(N755*V752+O755*U752+P755*V755+Q755*U755)</f>
        <v>0</v>
      </c>
      <c r="AB755" s="10"/>
      <c r="AC755" s="46">
        <f t="shared" ref="AC755" si="3364">1/$AD$8</f>
        <v>1</v>
      </c>
      <c r="AD755" s="77">
        <v>0</v>
      </c>
      <c r="AE755" s="78">
        <v>1</v>
      </c>
      <c r="AF755" s="79">
        <v>0</v>
      </c>
      <c r="AH755" s="59">
        <f t="shared" ref="AH755" si="3365">X755*AC752+Z755*AC755-Y755*AD752-AA755*AD755</f>
        <v>20.983979711161382</v>
      </c>
      <c r="AI755" s="63">
        <f t="shared" ref="AI755" si="3366">(X755*AD752+Y755*AC752+Z755*AD755+AA755*AC755)</f>
        <v>-13.638342584240178</v>
      </c>
      <c r="AJ755" s="61">
        <f t="shared" ref="AJ755" si="3367">X755*AE752+Z755*AE755-Y755*AF752-AA755*AF755</f>
        <v>20.983979711161382</v>
      </c>
      <c r="AK755" s="62">
        <f t="shared" ref="AK755" si="3368">(X755*AF752+Y755*AE752+Z755*AF755+AA755*AE755)</f>
        <v>0</v>
      </c>
      <c r="AM755" s="80">
        <f t="shared" ref="AM755" si="3369">(180/PI())*ATAN(-1*(AI752+AI755)/(AH752+AH755))</f>
        <v>-23.873389899101365</v>
      </c>
      <c r="AO755" s="113">
        <f t="shared" ref="AO755" si="3370">20*LOG(((1-(10^(AM752/20)^2)*(1-((1-AO752)/(1+AO752))^2))^0.5))</f>
        <v>-7.886043292226216E-3</v>
      </c>
      <c r="AP755" s="18"/>
      <c r="AQ755" s="68"/>
      <c r="AR755" s="68"/>
      <c r="AS755" s="68"/>
      <c r="AT755" s="68"/>
    </row>
    <row r="756" spans="2:46" ht="18.600000000000001" customHeight="1"/>
    <row r="757" spans="2:46" ht="18.600000000000001" customHeight="1" thickBot="1">
      <c r="D757" s="10" t="s">
        <v>63</v>
      </c>
      <c r="E757" s="10"/>
      <c r="F757" s="10"/>
      <c r="G757" s="10"/>
      <c r="H757" s="10"/>
      <c r="I757" s="10" t="s">
        <v>64</v>
      </c>
      <c r="J757" s="10"/>
      <c r="K757" s="10"/>
      <c r="L757" s="10"/>
      <c r="M757" s="55"/>
      <c r="N757" s="55"/>
      <c r="O757" s="54" t="s">
        <v>65</v>
      </c>
      <c r="P757" s="55"/>
      <c r="Q757" s="55"/>
      <c r="R757" s="55"/>
      <c r="S757" s="10"/>
      <c r="T757" s="10" t="s">
        <v>66</v>
      </c>
      <c r="U757" s="55"/>
      <c r="V757" s="55"/>
      <c r="W757" s="55"/>
      <c r="X757" s="55"/>
      <c r="Y757" s="54" t="s">
        <v>67</v>
      </c>
      <c r="Z757" s="55"/>
      <c r="AA757" s="55"/>
      <c r="AB757" s="55"/>
      <c r="AC757" s="54" t="s">
        <v>68</v>
      </c>
      <c r="AD757" s="10"/>
      <c r="AE757" s="10"/>
      <c r="AF757" s="10"/>
      <c r="AG757" s="10"/>
      <c r="AH757" s="55"/>
      <c r="AI757" s="54" t="s">
        <v>69</v>
      </c>
      <c r="AJ757" s="55"/>
      <c r="AK757" s="55"/>
    </row>
    <row r="758" spans="2:46" ht="18.600000000000001" customHeight="1" thickBot="1">
      <c r="B758" s="52"/>
      <c r="D758" s="273" t="s">
        <v>70</v>
      </c>
      <c r="E758" s="274"/>
      <c r="F758" s="275" t="s">
        <v>71</v>
      </c>
      <c r="G758" s="276"/>
      <c r="H758" s="263"/>
      <c r="I758" s="273" t="s">
        <v>72</v>
      </c>
      <c r="J758" s="274"/>
      <c r="K758" s="275" t="s">
        <v>73</v>
      </c>
      <c r="L758" s="276"/>
      <c r="M758" s="55"/>
      <c r="N758" s="269" t="s">
        <v>74</v>
      </c>
      <c r="O758" s="270"/>
      <c r="P758" s="271" t="s">
        <v>75</v>
      </c>
      <c r="Q758" s="272"/>
      <c r="R758" s="55"/>
      <c r="S758" s="273" t="s">
        <v>76</v>
      </c>
      <c r="T758" s="274"/>
      <c r="U758" s="275" t="s">
        <v>77</v>
      </c>
      <c r="V758" s="276"/>
      <c r="W758" s="10"/>
      <c r="X758" s="269" t="s">
        <v>78</v>
      </c>
      <c r="Y758" s="270"/>
      <c r="Z758" s="271" t="s">
        <v>79</v>
      </c>
      <c r="AA758" s="272"/>
      <c r="AB758" s="10"/>
      <c r="AC758" s="273" t="s">
        <v>80</v>
      </c>
      <c r="AD758" s="274"/>
      <c r="AE758" s="275" t="s">
        <v>81</v>
      </c>
      <c r="AF758" s="276"/>
      <c r="AG758" s="10"/>
      <c r="AH758" s="269" t="s">
        <v>82</v>
      </c>
      <c r="AI758" s="270"/>
      <c r="AJ758" s="271" t="s">
        <v>83</v>
      </c>
      <c r="AK758" s="272"/>
      <c r="AM758" s="57" t="s">
        <v>10</v>
      </c>
      <c r="AO758" s="109" t="s">
        <v>37</v>
      </c>
      <c r="AP758" s="18"/>
      <c r="AQ758" s="68"/>
      <c r="AR758" s="68"/>
      <c r="AS758" s="68"/>
      <c r="AT758" s="68"/>
    </row>
    <row r="759" spans="2:46" ht="18.600000000000001" customHeight="1" thickTop="1" thickBot="1">
      <c r="B759" s="81">
        <v>2.1800000000000002</v>
      </c>
      <c r="D759" s="59">
        <v>1</v>
      </c>
      <c r="E759" s="60">
        <v>0</v>
      </c>
      <c r="F759" s="61">
        <v>0</v>
      </c>
      <c r="G759" s="62">
        <f t="shared" ref="G759" si="3371">$E$8*$B759</f>
        <v>1.4788466000000002</v>
      </c>
      <c r="I759" s="59">
        <v>1</v>
      </c>
      <c r="J759" s="63">
        <v>0</v>
      </c>
      <c r="K759" s="61">
        <v>0</v>
      </c>
      <c r="L759" s="62">
        <v>0</v>
      </c>
      <c r="N759" s="59">
        <f t="shared" ref="N759" si="3372">D759*I759+F759*I762-E759*J759-G759*J762</f>
        <v>18.488988165542096</v>
      </c>
      <c r="O759" s="63">
        <f t="shared" ref="O759" si="3373">(D759*J759+E759*I759+F759*J762+G759*I762)</f>
        <v>0</v>
      </c>
      <c r="P759" s="61">
        <f t="shared" ref="P759" si="3374">D759*K759+F759*K762-E759*L759-G759*L762</f>
        <v>0</v>
      </c>
      <c r="Q759" s="62">
        <f t="shared" ref="Q759" si="3375">(D759*L759+E759*K759+F759*L762+G759*K762)</f>
        <v>1.4788466000000002</v>
      </c>
      <c r="S759" s="59">
        <v>1</v>
      </c>
      <c r="T759" s="60">
        <v>0</v>
      </c>
      <c r="U759" s="61">
        <v>0</v>
      </c>
      <c r="V759" s="62">
        <f t="shared" ref="V759" si="3376">$T$8*$B759</f>
        <v>1.4788466000000002</v>
      </c>
      <c r="X759" s="59">
        <f t="shared" ref="X759" si="3377">N759*S759+P759*S762-O759*T759-Q759*T762</f>
        <v>18.488988165542096</v>
      </c>
      <c r="Y759" s="63">
        <f t="shared" ref="Y759" si="3378">(N759*T759+O759*S759+P759*T762+Q759*S762)</f>
        <v>0</v>
      </c>
      <c r="Z759" s="61">
        <f t="shared" ref="Z759" si="3379">N759*U759+P759*U762-O759*V759-Q759*V762</f>
        <v>0</v>
      </c>
      <c r="AA759" s="62">
        <f t="shared" ref="AA759" si="3380">(N759*V759+O759*U759+P759*V762+Q759*U762)</f>
        <v>28.82122388605217</v>
      </c>
      <c r="AB759" s="10"/>
      <c r="AC759" s="64">
        <v>1</v>
      </c>
      <c r="AD759" s="65">
        <v>0</v>
      </c>
      <c r="AE759" s="23">
        <v>0</v>
      </c>
      <c r="AF759" s="66">
        <v>0</v>
      </c>
      <c r="AH759" s="59">
        <f t="shared" ref="AH759" si="3381">X759*AC759+Z759*AC762-Y759*AD759-AA759*AD762</f>
        <v>18.488988165542096</v>
      </c>
      <c r="AI759" s="63">
        <f t="shared" ref="AI759" si="3382">(X759*AD759+Y759*AC759+Z759*AD762+AA759*AC762)</f>
        <v>28.82122388605217</v>
      </c>
      <c r="AJ759" s="61">
        <f t="shared" ref="AJ759" si="3383">X759*AE759+Z759*AE762-Y759*AF759-AA759*AF762</f>
        <v>0</v>
      </c>
      <c r="AK759" s="62">
        <f t="shared" ref="AK759" si="3384">(X759*AF759+Y759*AE759+Z759*AF762+AA759*AE762)</f>
        <v>28.82122388605217</v>
      </c>
      <c r="AM759" s="67">
        <f t="shared" ref="AM759" si="3385">20*LOG(((1+$AD$8)/$AD$8)/((AH759+AH762)^2+(AI759+AI762)^2)^0.5)</f>
        <v>-26.170540897349355</v>
      </c>
      <c r="AO759" s="110">
        <f t="shared" ref="AO759" si="3386">((AH759^2+AI759^2)^0.5)/((AH762^2+AI762^2)^0.5)</f>
        <v>1.5601611054477891</v>
      </c>
      <c r="AP759" s="18"/>
      <c r="AQ759" s="68"/>
      <c r="AR759" s="68"/>
      <c r="AS759" s="68"/>
      <c r="AT759" s="68"/>
    </row>
    <row r="760" spans="2:46" ht="18.600000000000001" customHeight="1" thickBot="1">
      <c r="D760" s="69"/>
      <c r="G760" s="70"/>
      <c r="I760" s="69"/>
      <c r="L760" s="70"/>
      <c r="N760" s="69"/>
      <c r="Q760" s="70"/>
      <c r="S760" s="69"/>
      <c r="V760" s="70"/>
      <c r="X760" s="69"/>
      <c r="AA760" s="70"/>
      <c r="AC760" s="64"/>
      <c r="AD760" s="23"/>
      <c r="AE760" s="23"/>
      <c r="AF760" s="71"/>
      <c r="AH760" s="69"/>
      <c r="AK760" s="70"/>
      <c r="AO760" s="111"/>
      <c r="AP760" s="18"/>
      <c r="AQ760" s="68"/>
      <c r="AR760" s="68"/>
      <c r="AS760" s="68"/>
      <c r="AT760" s="68"/>
    </row>
    <row r="761" spans="2:46" ht="18.600000000000001" customHeight="1" thickBot="1">
      <c r="D761" s="265" t="s">
        <v>11</v>
      </c>
      <c r="E761" s="266"/>
      <c r="F761" s="267" t="s">
        <v>84</v>
      </c>
      <c r="G761" s="268"/>
      <c r="H761" s="263"/>
      <c r="I761" s="265" t="s">
        <v>85</v>
      </c>
      <c r="J761" s="266"/>
      <c r="K761" s="267" t="s">
        <v>86</v>
      </c>
      <c r="L761" s="268"/>
      <c r="N761" s="269" t="s">
        <v>12</v>
      </c>
      <c r="O761" s="270"/>
      <c r="P761" s="271" t="s">
        <v>13</v>
      </c>
      <c r="Q761" s="272"/>
      <c r="S761" s="265" t="s">
        <v>87</v>
      </c>
      <c r="T761" s="266"/>
      <c r="U761" s="267" t="s">
        <v>88</v>
      </c>
      <c r="V761" s="268"/>
      <c r="W761" s="10"/>
      <c r="X761" s="269" t="s">
        <v>89</v>
      </c>
      <c r="Y761" s="270"/>
      <c r="Z761" s="271" t="s">
        <v>90</v>
      </c>
      <c r="AA761" s="272"/>
      <c r="AB761" s="10"/>
      <c r="AC761" s="265" t="s">
        <v>14</v>
      </c>
      <c r="AD761" s="266"/>
      <c r="AE761" s="267" t="s">
        <v>15</v>
      </c>
      <c r="AF761" s="268"/>
      <c r="AG761" s="10"/>
      <c r="AH761" s="269" t="s">
        <v>91</v>
      </c>
      <c r="AI761" s="270"/>
      <c r="AJ761" s="271" t="s">
        <v>92</v>
      </c>
      <c r="AK761" s="272"/>
      <c r="AM761" s="76" t="s">
        <v>16</v>
      </c>
      <c r="AO761" s="112" t="s">
        <v>38</v>
      </c>
      <c r="AP761" s="18"/>
      <c r="AQ761" s="68"/>
      <c r="AR761" s="68"/>
      <c r="AS761" s="68"/>
      <c r="AT761" s="68"/>
    </row>
    <row r="762" spans="2:46" ht="18.600000000000001" customHeight="1" thickTop="1" thickBot="1">
      <c r="D762" s="59">
        <v>0</v>
      </c>
      <c r="E762" s="63">
        <v>0</v>
      </c>
      <c r="F762" s="61">
        <v>1</v>
      </c>
      <c r="G762" s="62">
        <v>0</v>
      </c>
      <c r="I762" s="59">
        <v>0</v>
      </c>
      <c r="J762" s="63">
        <f t="shared" ref="J762" si="3387">IF(0=(1-$J$8*$K$8*$B759^2),10^14,$B759*$K$8/(1-$J$8*$K$8*$B759^2))</f>
        <v>-11.826100263233586</v>
      </c>
      <c r="K762" s="61">
        <v>1</v>
      </c>
      <c r="L762" s="62">
        <v>0</v>
      </c>
      <c r="N762" s="59">
        <f t="shared" ref="N762" si="3388">D762*I759+F762*I762-E762*J759-G762*J762</f>
        <v>0</v>
      </c>
      <c r="O762" s="63">
        <f t="shared" ref="O762" si="3389">(D762*J759+E762*I759+F762*J762+G762*I762)</f>
        <v>-11.826100263233586</v>
      </c>
      <c r="P762" s="61">
        <f t="shared" ref="P762" si="3390">D762*K759+F762*K762-E762*L759-G762*L762</f>
        <v>1</v>
      </c>
      <c r="Q762" s="62">
        <f t="shared" ref="Q762" si="3391">(D762*L759+E762*K759+F762*L762+G762*K762)</f>
        <v>0</v>
      </c>
      <c r="S762" s="59">
        <v>0</v>
      </c>
      <c r="T762" s="63">
        <v>0</v>
      </c>
      <c r="U762" s="61">
        <v>1</v>
      </c>
      <c r="V762" s="62">
        <v>0</v>
      </c>
      <c r="X762" s="59">
        <f t="shared" ref="X762" si="3392">N762*S759+P762*S762-O762*T759-Q762*T762</f>
        <v>0</v>
      </c>
      <c r="Y762" s="63">
        <f t="shared" ref="Y762" si="3393">(N762*T759+O762*S759+P762*T762+Q762*S762)</f>
        <v>-11.826100263233586</v>
      </c>
      <c r="Z762" s="61">
        <f t="shared" ref="Z762" si="3394">N762*U759+P762*U762-O762*V759-Q762*V762</f>
        <v>18.488988165542096</v>
      </c>
      <c r="AA762" s="62">
        <f t="shared" ref="AA762" si="3395">(N762*V759+O762*U759+P762*V762+Q762*U762)</f>
        <v>0</v>
      </c>
      <c r="AB762" s="10"/>
      <c r="AC762" s="46">
        <f t="shared" ref="AC762" si="3396">1/$AD$8</f>
        <v>1</v>
      </c>
      <c r="AD762" s="77">
        <v>0</v>
      </c>
      <c r="AE762" s="78">
        <v>1</v>
      </c>
      <c r="AF762" s="79">
        <v>0</v>
      </c>
      <c r="AH762" s="59">
        <f t="shared" ref="AH762" si="3397">X762*AC759+Z762*AC762-Y762*AD759-AA762*AD762</f>
        <v>18.488988165542096</v>
      </c>
      <c r="AI762" s="63">
        <f t="shared" ref="AI762" si="3398">(X762*AD759+Y762*AC759+Z762*AD762+AA762*AC762)</f>
        <v>-11.826100263233586</v>
      </c>
      <c r="AJ762" s="61">
        <f t="shared" ref="AJ762" si="3399">X762*AE759+Z762*AE762-Y762*AF759-AA762*AF762</f>
        <v>18.488988165542096</v>
      </c>
      <c r="AK762" s="62">
        <f t="shared" ref="AK762" si="3400">(X762*AF759+Y762*AE759+Z762*AF762+AA762*AE762)</f>
        <v>0</v>
      </c>
      <c r="AM762" s="80">
        <f t="shared" ref="AM762" si="3401">(180/PI())*ATAN(-1*(AI759+AI762)/(AH759+AH762))</f>
        <v>-24.68357007696574</v>
      </c>
      <c r="AO762" s="113">
        <f t="shared" ref="AO762" si="3402">20*LOG(((1-(10^(AM759/20)^2)*(1-((1-AO759)/(1+AO759))^2))^0.5))</f>
        <v>-9.9982705983132202E-3</v>
      </c>
      <c r="AP762" s="18"/>
      <c r="AQ762" s="68"/>
      <c r="AR762" s="68"/>
      <c r="AS762" s="68"/>
      <c r="AT762" s="68"/>
    </row>
    <row r="763" spans="2:46" ht="18.600000000000001" customHeight="1"/>
    <row r="764" spans="2:46" ht="18.600000000000001" customHeight="1" thickBot="1">
      <c r="D764" s="10" t="s">
        <v>63</v>
      </c>
      <c r="E764" s="10"/>
      <c r="F764" s="10"/>
      <c r="G764" s="10"/>
      <c r="H764" s="10"/>
      <c r="I764" s="10" t="s">
        <v>64</v>
      </c>
      <c r="J764" s="10"/>
      <c r="K764" s="10"/>
      <c r="L764" s="10"/>
      <c r="M764" s="55"/>
      <c r="N764" s="55"/>
      <c r="O764" s="54" t="s">
        <v>65</v>
      </c>
      <c r="P764" s="55"/>
      <c r="Q764" s="55"/>
      <c r="R764" s="55"/>
      <c r="S764" s="10"/>
      <c r="T764" s="10" t="s">
        <v>66</v>
      </c>
      <c r="U764" s="55"/>
      <c r="V764" s="55"/>
      <c r="W764" s="55"/>
      <c r="X764" s="55"/>
      <c r="Y764" s="54" t="s">
        <v>67</v>
      </c>
      <c r="Z764" s="55"/>
      <c r="AA764" s="55"/>
      <c r="AB764" s="55"/>
      <c r="AC764" s="54" t="s">
        <v>68</v>
      </c>
      <c r="AD764" s="10"/>
      <c r="AE764" s="10"/>
      <c r="AF764" s="10"/>
      <c r="AG764" s="10"/>
      <c r="AH764" s="55"/>
      <c r="AI764" s="54" t="s">
        <v>69</v>
      </c>
      <c r="AJ764" s="55"/>
      <c r="AK764" s="55"/>
    </row>
    <row r="765" spans="2:46" ht="18.600000000000001" customHeight="1" thickBot="1">
      <c r="B765" s="52"/>
      <c r="D765" s="273" t="s">
        <v>70</v>
      </c>
      <c r="E765" s="274"/>
      <c r="F765" s="275" t="s">
        <v>71</v>
      </c>
      <c r="G765" s="276"/>
      <c r="H765" s="263"/>
      <c r="I765" s="273" t="s">
        <v>72</v>
      </c>
      <c r="J765" s="274"/>
      <c r="K765" s="275" t="s">
        <v>73</v>
      </c>
      <c r="L765" s="276"/>
      <c r="M765" s="55"/>
      <c r="N765" s="269" t="s">
        <v>74</v>
      </c>
      <c r="O765" s="270"/>
      <c r="P765" s="271" t="s">
        <v>75</v>
      </c>
      <c r="Q765" s="272"/>
      <c r="R765" s="55"/>
      <c r="S765" s="273" t="s">
        <v>76</v>
      </c>
      <c r="T765" s="274"/>
      <c r="U765" s="275" t="s">
        <v>77</v>
      </c>
      <c r="V765" s="276"/>
      <c r="W765" s="10"/>
      <c r="X765" s="269" t="s">
        <v>78</v>
      </c>
      <c r="Y765" s="270"/>
      <c r="Z765" s="271" t="s">
        <v>79</v>
      </c>
      <c r="AA765" s="272"/>
      <c r="AB765" s="10"/>
      <c r="AC765" s="273" t="s">
        <v>80</v>
      </c>
      <c r="AD765" s="274"/>
      <c r="AE765" s="275" t="s">
        <v>81</v>
      </c>
      <c r="AF765" s="276"/>
      <c r="AG765" s="10"/>
      <c r="AH765" s="269" t="s">
        <v>82</v>
      </c>
      <c r="AI765" s="270"/>
      <c r="AJ765" s="271" t="s">
        <v>83</v>
      </c>
      <c r="AK765" s="272"/>
      <c r="AM765" s="57" t="s">
        <v>10</v>
      </c>
      <c r="AO765" s="109" t="s">
        <v>37</v>
      </c>
      <c r="AP765" s="18"/>
      <c r="AQ765" s="68"/>
      <c r="AR765" s="68"/>
      <c r="AS765" s="68"/>
      <c r="AT765" s="68"/>
    </row>
    <row r="766" spans="2:46" ht="18.600000000000001" customHeight="1" thickTop="1" thickBot="1">
      <c r="B766" s="81">
        <v>2.2000000000000002</v>
      </c>
      <c r="D766" s="59">
        <v>1</v>
      </c>
      <c r="E766" s="60">
        <v>0</v>
      </c>
      <c r="F766" s="61">
        <v>0</v>
      </c>
      <c r="G766" s="62">
        <f t="shared" ref="G766" si="3403">$E$8*$B766</f>
        <v>1.4924140000000001</v>
      </c>
      <c r="I766" s="59">
        <v>1</v>
      </c>
      <c r="J766" s="63">
        <v>0</v>
      </c>
      <c r="K766" s="61">
        <v>0</v>
      </c>
      <c r="L766" s="62">
        <v>0</v>
      </c>
      <c r="N766" s="59">
        <f t="shared" ref="N766" si="3404">D766*I766+F766*I769-E766*J766-G766*J769</f>
        <v>16.594837684071294</v>
      </c>
      <c r="O766" s="63">
        <f t="shared" ref="O766" si="3405">(D766*J766+E766*I766+F766*J769+G766*I769)</f>
        <v>0</v>
      </c>
      <c r="P766" s="61">
        <f t="shared" ref="P766" si="3406">D766*K766+F766*K769-E766*L766-G766*L769</f>
        <v>0</v>
      </c>
      <c r="Q766" s="62">
        <f t="shared" ref="Q766" si="3407">(D766*L766+E766*K766+F766*L769+G766*K769)</f>
        <v>1.4924140000000001</v>
      </c>
      <c r="S766" s="59">
        <v>1</v>
      </c>
      <c r="T766" s="60">
        <v>0</v>
      </c>
      <c r="U766" s="61">
        <v>0</v>
      </c>
      <c r="V766" s="62">
        <f t="shared" ref="V766" si="3408">$T$8*$B766</f>
        <v>1.4924140000000001</v>
      </c>
      <c r="X766" s="59">
        <f t="shared" ref="X766" si="3409">N766*S766+P766*S769-O766*T766-Q766*T769</f>
        <v>16.594837684071294</v>
      </c>
      <c r="Y766" s="63">
        <f t="shared" ref="Y766" si="3410">(N766*T766+O766*S766+P766*T769+Q766*S769)</f>
        <v>0</v>
      </c>
      <c r="Z766" s="61">
        <f t="shared" ref="Z766" si="3411">N766*U766+P766*U769-O766*V766-Q766*V769</f>
        <v>0</v>
      </c>
      <c r="AA766" s="62">
        <f t="shared" ref="AA766" si="3412">(N766*V766+O766*U766+P766*V769+Q766*U769)</f>
        <v>26.258782087435577</v>
      </c>
      <c r="AB766" s="10"/>
      <c r="AC766" s="64">
        <v>1</v>
      </c>
      <c r="AD766" s="65">
        <v>0</v>
      </c>
      <c r="AE766" s="23">
        <v>0</v>
      </c>
      <c r="AF766" s="66">
        <v>0</v>
      </c>
      <c r="AH766" s="59">
        <f t="shared" ref="AH766" si="3413">X766*AC766+Z766*AC769-Y766*AD766-AA766*AD769</f>
        <v>16.594837684071294</v>
      </c>
      <c r="AI766" s="63">
        <f t="shared" ref="AI766" si="3414">(X766*AD766+Y766*AC766+Z766*AD769+AA766*AC769)</f>
        <v>26.258782087435577</v>
      </c>
      <c r="AJ766" s="61">
        <f t="shared" ref="AJ766" si="3415">X766*AE766+Z766*AE769-Y766*AF766-AA766*AF769</f>
        <v>0</v>
      </c>
      <c r="AK766" s="62">
        <f t="shared" ref="AK766" si="3416">(X766*AF766+Y766*AE766+Z766*AF769+AA766*AE769)</f>
        <v>26.258782087435577</v>
      </c>
      <c r="AM766" s="67">
        <f t="shared" ref="AM766" si="3417">20*LOG(((1+$AD$8)/$AD$8)/((AH766+AH769)^2+(AI766+AI769)^2)^0.5)</f>
        <v>-25.287531564191461</v>
      </c>
      <c r="AO766" s="110">
        <f t="shared" ref="AO766" si="3418">((AH766^2+AI766^2)^0.5)/((AH769^2+AI769^2)^0.5)</f>
        <v>1.5839858785952547</v>
      </c>
      <c r="AP766" s="18"/>
      <c r="AQ766" s="68"/>
      <c r="AR766" s="68"/>
      <c r="AS766" s="68"/>
      <c r="AT766" s="68"/>
    </row>
    <row r="767" spans="2:46" ht="18.600000000000001" customHeight="1" thickBot="1">
      <c r="D767" s="69"/>
      <c r="G767" s="70"/>
      <c r="I767" s="69"/>
      <c r="L767" s="70"/>
      <c r="N767" s="69"/>
      <c r="Q767" s="70"/>
      <c r="S767" s="69"/>
      <c r="V767" s="70"/>
      <c r="X767" s="69"/>
      <c r="AA767" s="70"/>
      <c r="AC767" s="64"/>
      <c r="AD767" s="23"/>
      <c r="AE767" s="23"/>
      <c r="AF767" s="71"/>
      <c r="AH767" s="69"/>
      <c r="AK767" s="70"/>
      <c r="AO767" s="111"/>
      <c r="AP767" s="18"/>
      <c r="AQ767" s="68"/>
      <c r="AR767" s="68"/>
      <c r="AS767" s="68"/>
      <c r="AT767" s="68"/>
    </row>
    <row r="768" spans="2:46" ht="18.600000000000001" customHeight="1" thickBot="1">
      <c r="D768" s="265" t="s">
        <v>11</v>
      </c>
      <c r="E768" s="266"/>
      <c r="F768" s="267" t="s">
        <v>84</v>
      </c>
      <c r="G768" s="268"/>
      <c r="H768" s="263"/>
      <c r="I768" s="265" t="s">
        <v>85</v>
      </c>
      <c r="J768" s="266"/>
      <c r="K768" s="267" t="s">
        <v>86</v>
      </c>
      <c r="L768" s="268"/>
      <c r="N768" s="269" t="s">
        <v>12</v>
      </c>
      <c r="O768" s="270"/>
      <c r="P768" s="271" t="s">
        <v>13</v>
      </c>
      <c r="Q768" s="272"/>
      <c r="S768" s="265" t="s">
        <v>87</v>
      </c>
      <c r="T768" s="266"/>
      <c r="U768" s="267" t="s">
        <v>88</v>
      </c>
      <c r="V768" s="268"/>
      <c r="W768" s="10"/>
      <c r="X768" s="269" t="s">
        <v>89</v>
      </c>
      <c r="Y768" s="270"/>
      <c r="Z768" s="271" t="s">
        <v>90</v>
      </c>
      <c r="AA768" s="272"/>
      <c r="AB768" s="10"/>
      <c r="AC768" s="265" t="s">
        <v>14</v>
      </c>
      <c r="AD768" s="266"/>
      <c r="AE768" s="267" t="s">
        <v>15</v>
      </c>
      <c r="AF768" s="268"/>
      <c r="AG768" s="10"/>
      <c r="AH768" s="269" t="s">
        <v>91</v>
      </c>
      <c r="AI768" s="270"/>
      <c r="AJ768" s="271" t="s">
        <v>92</v>
      </c>
      <c r="AK768" s="272"/>
      <c r="AM768" s="76" t="s">
        <v>16</v>
      </c>
      <c r="AO768" s="112" t="s">
        <v>38</v>
      </c>
      <c r="AP768" s="18"/>
      <c r="AQ768" s="68"/>
      <c r="AR768" s="68"/>
      <c r="AS768" s="68"/>
      <c r="AT768" s="68"/>
    </row>
    <row r="769" spans="2:46" ht="18.600000000000001" customHeight="1" thickTop="1" thickBot="1">
      <c r="D769" s="59">
        <v>0</v>
      </c>
      <c r="E769" s="63">
        <v>0</v>
      </c>
      <c r="F769" s="61">
        <v>1</v>
      </c>
      <c r="G769" s="62">
        <v>0</v>
      </c>
      <c r="I769" s="59">
        <v>0</v>
      </c>
      <c r="J769" s="63">
        <f t="shared" ref="J769" si="3419">IF(0=(1-$J$8*$K$8*$B766^2),10^14,$B766*$K$8/(1-$J$8*$K$8*$B766^2))</f>
        <v>-10.449404578134011</v>
      </c>
      <c r="K769" s="61">
        <v>1</v>
      </c>
      <c r="L769" s="62">
        <v>0</v>
      </c>
      <c r="N769" s="59">
        <f t="shared" ref="N769" si="3420">D769*I766+F769*I769-E769*J766-G769*J769</f>
        <v>0</v>
      </c>
      <c r="O769" s="63">
        <f t="shared" ref="O769" si="3421">(D769*J766+E769*I766+F769*J769+G769*I769)</f>
        <v>-10.449404578134011</v>
      </c>
      <c r="P769" s="61">
        <f t="shared" ref="P769" si="3422">D769*K766+F769*K769-E769*L766-G769*L769</f>
        <v>1</v>
      </c>
      <c r="Q769" s="62">
        <f t="shared" ref="Q769" si="3423">(D769*L766+E769*K766+F769*L769+G769*K769)</f>
        <v>0</v>
      </c>
      <c r="S769" s="59">
        <v>0</v>
      </c>
      <c r="T769" s="63">
        <v>0</v>
      </c>
      <c r="U769" s="61">
        <v>1</v>
      </c>
      <c r="V769" s="62">
        <v>0</v>
      </c>
      <c r="X769" s="59">
        <f t="shared" ref="X769" si="3424">N769*S766+P769*S769-O769*T766-Q769*T769</f>
        <v>0</v>
      </c>
      <c r="Y769" s="63">
        <f t="shared" ref="Y769" si="3425">(N769*T766+O769*S766+P769*T769+Q769*S769)</f>
        <v>-10.449404578134011</v>
      </c>
      <c r="Z769" s="61">
        <f t="shared" ref="Z769" si="3426">N769*U766+P769*U769-O769*V766-Q769*V769</f>
        <v>16.594837684071294</v>
      </c>
      <c r="AA769" s="62">
        <f t="shared" ref="AA769" si="3427">(N769*V766+O769*U766+P769*V769+Q769*U769)</f>
        <v>0</v>
      </c>
      <c r="AB769" s="10"/>
      <c r="AC769" s="46">
        <f t="shared" ref="AC769" si="3428">1/$AD$8</f>
        <v>1</v>
      </c>
      <c r="AD769" s="77">
        <v>0</v>
      </c>
      <c r="AE769" s="78">
        <v>1</v>
      </c>
      <c r="AF769" s="79">
        <v>0</v>
      </c>
      <c r="AH769" s="59">
        <f t="shared" ref="AH769" si="3429">X769*AC766+Z769*AC769-Y769*AD766-AA769*AD769</f>
        <v>16.594837684071294</v>
      </c>
      <c r="AI769" s="63">
        <f t="shared" ref="AI769" si="3430">(X769*AD766+Y769*AC766+Z769*AD769+AA769*AC769)</f>
        <v>-10.449404578134011</v>
      </c>
      <c r="AJ769" s="61">
        <f t="shared" ref="AJ769" si="3431">X769*AE766+Z769*AE769-Y769*AF766-AA769*AF769</f>
        <v>16.594837684071294</v>
      </c>
      <c r="AK769" s="62">
        <f t="shared" ref="AK769" si="3432">(X769*AF766+Y769*AE766+Z769*AF769+AA769*AE769)</f>
        <v>0</v>
      </c>
      <c r="AM769" s="80">
        <f t="shared" ref="AM769" si="3433">(180/PI())*ATAN(-1*(AI766+AI769)/(AH766+AH769))</f>
        <v>-25.470057379558323</v>
      </c>
      <c r="AO769" s="113">
        <f t="shared" ref="AO769" si="3434">20*LOG(((1-(10^(AM766/20)^2)*(1-((1-AO766)/(1+AO766))^2))^0.5))</f>
        <v>-1.2214417418112064E-2</v>
      </c>
      <c r="AP769" s="18"/>
      <c r="AQ769" s="68"/>
      <c r="AR769" s="68"/>
      <c r="AS769" s="68"/>
      <c r="AT769" s="68"/>
    </row>
    <row r="770" spans="2:46" ht="18.600000000000001" customHeight="1"/>
    <row r="771" spans="2:46" ht="18.600000000000001" customHeight="1" thickBot="1">
      <c r="D771" s="10" t="s">
        <v>63</v>
      </c>
      <c r="E771" s="10"/>
      <c r="F771" s="10"/>
      <c r="G771" s="10"/>
      <c r="H771" s="10"/>
      <c r="I771" s="10" t="s">
        <v>64</v>
      </c>
      <c r="J771" s="10"/>
      <c r="K771" s="10"/>
      <c r="L771" s="10"/>
      <c r="M771" s="55"/>
      <c r="N771" s="55"/>
      <c r="O771" s="54" t="s">
        <v>65</v>
      </c>
      <c r="P771" s="55"/>
      <c r="Q771" s="55"/>
      <c r="R771" s="55"/>
      <c r="S771" s="10"/>
      <c r="T771" s="10" t="s">
        <v>66</v>
      </c>
      <c r="U771" s="55"/>
      <c r="V771" s="55"/>
      <c r="W771" s="55"/>
      <c r="X771" s="55"/>
      <c r="Y771" s="54" t="s">
        <v>67</v>
      </c>
      <c r="Z771" s="55"/>
      <c r="AA771" s="55"/>
      <c r="AB771" s="55"/>
      <c r="AC771" s="54" t="s">
        <v>68</v>
      </c>
      <c r="AD771" s="10"/>
      <c r="AE771" s="10"/>
      <c r="AF771" s="10"/>
      <c r="AG771" s="10"/>
      <c r="AH771" s="55"/>
      <c r="AI771" s="54" t="s">
        <v>69</v>
      </c>
      <c r="AJ771" s="55"/>
      <c r="AK771" s="55"/>
    </row>
    <row r="772" spans="2:46" ht="18.600000000000001" customHeight="1" thickBot="1">
      <c r="B772" s="52"/>
      <c r="D772" s="273" t="s">
        <v>70</v>
      </c>
      <c r="E772" s="274"/>
      <c r="F772" s="275" t="s">
        <v>71</v>
      </c>
      <c r="G772" s="276"/>
      <c r="H772" s="263"/>
      <c r="I772" s="273" t="s">
        <v>72</v>
      </c>
      <c r="J772" s="274"/>
      <c r="K772" s="275" t="s">
        <v>73</v>
      </c>
      <c r="L772" s="276"/>
      <c r="M772" s="55"/>
      <c r="N772" s="269" t="s">
        <v>74</v>
      </c>
      <c r="O772" s="270"/>
      <c r="P772" s="271" t="s">
        <v>75</v>
      </c>
      <c r="Q772" s="272"/>
      <c r="R772" s="55"/>
      <c r="S772" s="273" t="s">
        <v>76</v>
      </c>
      <c r="T772" s="274"/>
      <c r="U772" s="275" t="s">
        <v>77</v>
      </c>
      <c r="V772" s="276"/>
      <c r="W772" s="10"/>
      <c r="X772" s="269" t="s">
        <v>78</v>
      </c>
      <c r="Y772" s="270"/>
      <c r="Z772" s="271" t="s">
        <v>79</v>
      </c>
      <c r="AA772" s="272"/>
      <c r="AB772" s="10"/>
      <c r="AC772" s="273" t="s">
        <v>80</v>
      </c>
      <c r="AD772" s="274"/>
      <c r="AE772" s="275" t="s">
        <v>81</v>
      </c>
      <c r="AF772" s="276"/>
      <c r="AG772" s="10"/>
      <c r="AH772" s="269" t="s">
        <v>82</v>
      </c>
      <c r="AI772" s="270"/>
      <c r="AJ772" s="271" t="s">
        <v>83</v>
      </c>
      <c r="AK772" s="272"/>
      <c r="AM772" s="57" t="s">
        <v>10</v>
      </c>
      <c r="AO772" s="109" t="s">
        <v>37</v>
      </c>
      <c r="AP772" s="18"/>
      <c r="AQ772" s="68"/>
      <c r="AR772" s="68"/>
      <c r="AS772" s="68"/>
      <c r="AT772" s="68"/>
    </row>
    <row r="773" spans="2:46" ht="18.600000000000001" customHeight="1" thickTop="1" thickBot="1">
      <c r="B773" s="81">
        <v>2.2200000000000002</v>
      </c>
      <c r="D773" s="59">
        <v>1</v>
      </c>
      <c r="E773" s="60">
        <v>0</v>
      </c>
      <c r="F773" s="61">
        <v>0</v>
      </c>
      <c r="G773" s="62">
        <f t="shared" ref="G773" si="3435">$E$8*$B773</f>
        <v>1.5059814000000002</v>
      </c>
      <c r="I773" s="59">
        <v>1</v>
      </c>
      <c r="J773" s="63">
        <v>0</v>
      </c>
      <c r="K773" s="61">
        <v>0</v>
      </c>
      <c r="L773" s="62">
        <v>0</v>
      </c>
      <c r="N773" s="59">
        <f t="shared" ref="N773" si="3436">D773*I773+F773*I776-E773*J773-G773*J776</f>
        <v>15.107978681517455</v>
      </c>
      <c r="O773" s="63">
        <f t="shared" ref="O773" si="3437">(D773*J773+E773*I773+F773*J776+G773*I776)</f>
        <v>0</v>
      </c>
      <c r="P773" s="61">
        <f t="shared" ref="P773" si="3438">D773*K773+F773*K776-E773*L773-G773*L776</f>
        <v>0</v>
      </c>
      <c r="Q773" s="62">
        <f t="shared" ref="Q773" si="3439">(D773*L773+E773*K773+F773*L776+G773*K776)</f>
        <v>1.5059814000000002</v>
      </c>
      <c r="S773" s="59">
        <v>1</v>
      </c>
      <c r="T773" s="60">
        <v>0</v>
      </c>
      <c r="U773" s="61">
        <v>0</v>
      </c>
      <c r="V773" s="62">
        <f t="shared" ref="V773" si="3440">$T$8*$B773</f>
        <v>1.5059814000000002</v>
      </c>
      <c r="X773" s="59">
        <f t="shared" ref="X773" si="3441">N773*S773+P773*S776-O773*T773-Q773*T776</f>
        <v>15.107978681517455</v>
      </c>
      <c r="Y773" s="63">
        <f t="shared" ref="Y773" si="3442">(N773*T773+O773*S773+P773*T776+Q773*S776)</f>
        <v>0</v>
      </c>
      <c r="Z773" s="61">
        <f t="shared" ref="Z773" si="3443">N773*U773+P773*U776-O773*V773-Q773*V776</f>
        <v>0</v>
      </c>
      <c r="AA773" s="62">
        <f t="shared" ref="AA773" si="3444">(N773*V773+O773*U773+P773*V776+Q773*U776)</f>
        <v>24.258316285961815</v>
      </c>
      <c r="AB773" s="10"/>
      <c r="AC773" s="64">
        <v>1</v>
      </c>
      <c r="AD773" s="65">
        <v>0</v>
      </c>
      <c r="AE773" s="23">
        <v>0</v>
      </c>
      <c r="AF773" s="66">
        <v>0</v>
      </c>
      <c r="AH773" s="59">
        <f t="shared" ref="AH773" si="3445">X773*AC773+Z773*AC776-Y773*AD773-AA773*AD776</f>
        <v>15.107978681517455</v>
      </c>
      <c r="AI773" s="63">
        <f t="shared" ref="AI773" si="3446">(X773*AD773+Y773*AC773+Z773*AD776+AA773*AC776)</f>
        <v>24.258316285961815</v>
      </c>
      <c r="AJ773" s="61">
        <f t="shared" ref="AJ773" si="3447">X773*AE773+Z773*AE776-Y773*AF773-AA773*AF776</f>
        <v>0</v>
      </c>
      <c r="AK773" s="62">
        <f t="shared" ref="AK773" si="3448">(X773*AF773+Y773*AE773+Z773*AF776+AA773*AE776)</f>
        <v>24.258316285961815</v>
      </c>
      <c r="AM773" s="67">
        <f t="shared" ref="AM773" si="3449">20*LOG(((1+$AD$8)/$AD$8)/((AH773+AH776)^2+(AI773+AI776)^2)^0.5)</f>
        <v>-24.528312777892204</v>
      </c>
      <c r="AO773" s="110">
        <f t="shared" ref="AO773" si="3450">((AH773^2+AI773^2)^0.5)/((AH776^2+AI776^2)^0.5)</f>
        <v>1.607627889190002</v>
      </c>
      <c r="AP773" s="18"/>
      <c r="AQ773" s="68"/>
      <c r="AR773" s="68"/>
      <c r="AS773" s="68"/>
      <c r="AT773" s="68"/>
    </row>
    <row r="774" spans="2:46" ht="18.600000000000001" customHeight="1" thickBot="1">
      <c r="D774" s="69"/>
      <c r="G774" s="70"/>
      <c r="I774" s="69"/>
      <c r="L774" s="70"/>
      <c r="N774" s="69"/>
      <c r="Q774" s="70"/>
      <c r="S774" s="69"/>
      <c r="V774" s="70"/>
      <c r="X774" s="69"/>
      <c r="AA774" s="70"/>
      <c r="AC774" s="64"/>
      <c r="AD774" s="23"/>
      <c r="AE774" s="23"/>
      <c r="AF774" s="71"/>
      <c r="AH774" s="69"/>
      <c r="AK774" s="70"/>
      <c r="AO774" s="111"/>
      <c r="AP774" s="18"/>
      <c r="AQ774" s="68"/>
      <c r="AR774" s="68"/>
      <c r="AS774" s="68"/>
      <c r="AT774" s="68"/>
    </row>
    <row r="775" spans="2:46" ht="18.600000000000001" customHeight="1" thickBot="1">
      <c r="D775" s="265" t="s">
        <v>11</v>
      </c>
      <c r="E775" s="266"/>
      <c r="F775" s="267" t="s">
        <v>84</v>
      </c>
      <c r="G775" s="268"/>
      <c r="H775" s="263"/>
      <c r="I775" s="265" t="s">
        <v>85</v>
      </c>
      <c r="J775" s="266"/>
      <c r="K775" s="267" t="s">
        <v>86</v>
      </c>
      <c r="L775" s="268"/>
      <c r="N775" s="269" t="s">
        <v>12</v>
      </c>
      <c r="O775" s="270"/>
      <c r="P775" s="271" t="s">
        <v>13</v>
      </c>
      <c r="Q775" s="272"/>
      <c r="S775" s="265" t="s">
        <v>87</v>
      </c>
      <c r="T775" s="266"/>
      <c r="U775" s="267" t="s">
        <v>88</v>
      </c>
      <c r="V775" s="268"/>
      <c r="W775" s="10"/>
      <c r="X775" s="269" t="s">
        <v>89</v>
      </c>
      <c r="Y775" s="270"/>
      <c r="Z775" s="271" t="s">
        <v>90</v>
      </c>
      <c r="AA775" s="272"/>
      <c r="AB775" s="10"/>
      <c r="AC775" s="265" t="s">
        <v>14</v>
      </c>
      <c r="AD775" s="266"/>
      <c r="AE775" s="267" t="s">
        <v>15</v>
      </c>
      <c r="AF775" s="268"/>
      <c r="AG775" s="10"/>
      <c r="AH775" s="269" t="s">
        <v>91</v>
      </c>
      <c r="AI775" s="270"/>
      <c r="AJ775" s="271" t="s">
        <v>92</v>
      </c>
      <c r="AK775" s="272"/>
      <c r="AM775" s="76" t="s">
        <v>16</v>
      </c>
      <c r="AO775" s="112" t="s">
        <v>38</v>
      </c>
      <c r="AP775" s="18"/>
      <c r="AQ775" s="68"/>
      <c r="AR775" s="68"/>
      <c r="AS775" s="68"/>
      <c r="AT775" s="68"/>
    </row>
    <row r="776" spans="2:46" ht="18.600000000000001" customHeight="1" thickTop="1" thickBot="1">
      <c r="D776" s="59">
        <v>0</v>
      </c>
      <c r="E776" s="63">
        <v>0</v>
      </c>
      <c r="F776" s="61">
        <v>1</v>
      </c>
      <c r="G776" s="62">
        <v>0</v>
      </c>
      <c r="I776" s="59">
        <v>0</v>
      </c>
      <c r="J776" s="63">
        <f t="shared" ref="J776" si="3451">IF(0=(1-$J$8*$K$8*$B773^2),10^14,$B773*$K$8/(1-$J$8*$K$8*$B773^2))</f>
        <v>-9.3679634300380155</v>
      </c>
      <c r="K776" s="61">
        <v>1</v>
      </c>
      <c r="L776" s="62">
        <v>0</v>
      </c>
      <c r="N776" s="59">
        <f t="shared" ref="N776" si="3452">D776*I773+F776*I776-E776*J773-G776*J776</f>
        <v>0</v>
      </c>
      <c r="O776" s="63">
        <f t="shared" ref="O776" si="3453">(D776*J773+E776*I773+F776*J776+G776*I776)</f>
        <v>-9.3679634300380155</v>
      </c>
      <c r="P776" s="61">
        <f t="shared" ref="P776" si="3454">D776*K773+F776*K776-E776*L773-G776*L776</f>
        <v>1</v>
      </c>
      <c r="Q776" s="62">
        <f t="shared" ref="Q776" si="3455">(D776*L773+E776*K773+F776*L776+G776*K776)</f>
        <v>0</v>
      </c>
      <c r="S776" s="59">
        <v>0</v>
      </c>
      <c r="T776" s="63">
        <v>0</v>
      </c>
      <c r="U776" s="61">
        <v>1</v>
      </c>
      <c r="V776" s="62">
        <v>0</v>
      </c>
      <c r="X776" s="59">
        <f t="shared" ref="X776" si="3456">N776*S773+P776*S776-O776*T773-Q776*T776</f>
        <v>0</v>
      </c>
      <c r="Y776" s="63">
        <f t="shared" ref="Y776" si="3457">(N776*T773+O776*S773+P776*T776+Q776*S776)</f>
        <v>-9.3679634300380155</v>
      </c>
      <c r="Z776" s="61">
        <f t="shared" ref="Z776" si="3458">N776*U773+P776*U776-O776*V773-Q776*V776</f>
        <v>15.107978681517455</v>
      </c>
      <c r="AA776" s="62">
        <f t="shared" ref="AA776" si="3459">(N776*V773+O776*U773+P776*V776+Q776*U776)</f>
        <v>0</v>
      </c>
      <c r="AB776" s="10"/>
      <c r="AC776" s="46">
        <f t="shared" ref="AC776" si="3460">1/$AD$8</f>
        <v>1</v>
      </c>
      <c r="AD776" s="77">
        <v>0</v>
      </c>
      <c r="AE776" s="78">
        <v>1</v>
      </c>
      <c r="AF776" s="79">
        <v>0</v>
      </c>
      <c r="AH776" s="59">
        <f t="shared" ref="AH776" si="3461">X776*AC773+Z776*AC776-Y776*AD773-AA776*AD776</f>
        <v>15.107978681517455</v>
      </c>
      <c r="AI776" s="63">
        <f t="shared" ref="AI776" si="3462">(X776*AD773+Y776*AC773+Z776*AD776+AA776*AC776)</f>
        <v>-9.3679634300380155</v>
      </c>
      <c r="AJ776" s="61">
        <f t="shared" ref="AJ776" si="3463">X776*AE773+Z776*AE776-Y776*AF773-AA776*AF776</f>
        <v>15.107978681517455</v>
      </c>
      <c r="AK776" s="62">
        <f t="shared" ref="AK776" si="3464">(X776*AF773+Y776*AE773+Z776*AF776+AA776*AE776)</f>
        <v>0</v>
      </c>
      <c r="AM776" s="80">
        <f t="shared" ref="AM776" si="3465">(180/PI())*ATAN(-1*(AI773+AI776)/(AH773+AH776))</f>
        <v>-26.233969733660231</v>
      </c>
      <c r="AO776" s="113">
        <f t="shared" ref="AO776" si="3466">20*LOG(((1-(10^(AM773/20)^2)*(1-((1-AO773)/(1+AO773))^2))^0.5))</f>
        <v>-1.4502144477962262E-2</v>
      </c>
      <c r="AP776" s="18"/>
      <c r="AQ776" s="68"/>
      <c r="AR776" s="68"/>
      <c r="AS776" s="68"/>
      <c r="AT776" s="68"/>
    </row>
    <row r="777" spans="2:46" ht="18.600000000000001" customHeight="1"/>
    <row r="778" spans="2:46" ht="18.600000000000001" customHeight="1" thickBot="1">
      <c r="D778" s="10" t="s">
        <v>63</v>
      </c>
      <c r="E778" s="10"/>
      <c r="F778" s="10"/>
      <c r="G778" s="10"/>
      <c r="H778" s="10"/>
      <c r="I778" s="10" t="s">
        <v>64</v>
      </c>
      <c r="J778" s="10"/>
      <c r="K778" s="10"/>
      <c r="L778" s="10"/>
      <c r="M778" s="55"/>
      <c r="N778" s="55"/>
      <c r="O778" s="54" t="s">
        <v>65</v>
      </c>
      <c r="P778" s="55"/>
      <c r="Q778" s="55"/>
      <c r="R778" s="55"/>
      <c r="S778" s="10"/>
      <c r="T778" s="10" t="s">
        <v>66</v>
      </c>
      <c r="U778" s="55"/>
      <c r="V778" s="55"/>
      <c r="W778" s="55"/>
      <c r="X778" s="55"/>
      <c r="Y778" s="54" t="s">
        <v>67</v>
      </c>
      <c r="Z778" s="55"/>
      <c r="AA778" s="55"/>
      <c r="AB778" s="55"/>
      <c r="AC778" s="54" t="s">
        <v>68</v>
      </c>
      <c r="AD778" s="10"/>
      <c r="AE778" s="10"/>
      <c r="AF778" s="10"/>
      <c r="AG778" s="10"/>
      <c r="AH778" s="55"/>
      <c r="AI778" s="54" t="s">
        <v>69</v>
      </c>
      <c r="AJ778" s="55"/>
      <c r="AK778" s="55"/>
    </row>
    <row r="779" spans="2:46" ht="18.600000000000001" customHeight="1" thickBot="1">
      <c r="B779" s="52"/>
      <c r="D779" s="273" t="s">
        <v>70</v>
      </c>
      <c r="E779" s="274"/>
      <c r="F779" s="275" t="s">
        <v>71</v>
      </c>
      <c r="G779" s="276"/>
      <c r="H779" s="263"/>
      <c r="I779" s="273" t="s">
        <v>72</v>
      </c>
      <c r="J779" s="274"/>
      <c r="K779" s="275" t="s">
        <v>73</v>
      </c>
      <c r="L779" s="276"/>
      <c r="M779" s="55"/>
      <c r="N779" s="269" t="s">
        <v>74</v>
      </c>
      <c r="O779" s="270"/>
      <c r="P779" s="271" t="s">
        <v>75</v>
      </c>
      <c r="Q779" s="272"/>
      <c r="R779" s="55"/>
      <c r="S779" s="273" t="s">
        <v>76</v>
      </c>
      <c r="T779" s="274"/>
      <c r="U779" s="275" t="s">
        <v>77</v>
      </c>
      <c r="V779" s="276"/>
      <c r="W779" s="10"/>
      <c r="X779" s="269" t="s">
        <v>78</v>
      </c>
      <c r="Y779" s="270"/>
      <c r="Z779" s="271" t="s">
        <v>79</v>
      </c>
      <c r="AA779" s="272"/>
      <c r="AB779" s="10"/>
      <c r="AC779" s="273" t="s">
        <v>80</v>
      </c>
      <c r="AD779" s="274"/>
      <c r="AE779" s="275" t="s">
        <v>81</v>
      </c>
      <c r="AF779" s="276"/>
      <c r="AG779" s="10"/>
      <c r="AH779" s="269" t="s">
        <v>82</v>
      </c>
      <c r="AI779" s="270"/>
      <c r="AJ779" s="271" t="s">
        <v>83</v>
      </c>
      <c r="AK779" s="272"/>
      <c r="AM779" s="57" t="s">
        <v>10</v>
      </c>
      <c r="AO779" s="109" t="s">
        <v>37</v>
      </c>
      <c r="AP779" s="18"/>
      <c r="AQ779" s="68"/>
      <c r="AR779" s="68"/>
      <c r="AS779" s="68"/>
      <c r="AT779" s="68"/>
    </row>
    <row r="780" spans="2:46" ht="18.600000000000001" customHeight="1" thickTop="1" thickBot="1">
      <c r="B780" s="81">
        <v>2.2400000000000002</v>
      </c>
      <c r="D780" s="59">
        <v>1</v>
      </c>
      <c r="E780" s="60">
        <v>0</v>
      </c>
      <c r="F780" s="61">
        <v>0</v>
      </c>
      <c r="G780" s="62">
        <f t="shared" ref="G780" si="3467">$E$8*$B780</f>
        <v>1.5195488000000001</v>
      </c>
      <c r="I780" s="59">
        <v>1</v>
      </c>
      <c r="J780" s="63">
        <v>0</v>
      </c>
      <c r="K780" s="61">
        <v>0</v>
      </c>
      <c r="L780" s="62">
        <v>0</v>
      </c>
      <c r="N780" s="59">
        <f t="shared" ref="N780" si="3468">D780*I780+F780*I783-E780*J780-G780*J783</f>
        <v>13.909929333211718</v>
      </c>
      <c r="O780" s="63">
        <f t="shared" ref="O780" si="3469">(D780*J780+E780*I780+F780*J783+G780*I783)</f>
        <v>0</v>
      </c>
      <c r="P780" s="61">
        <f t="shared" ref="P780" si="3470">D780*K780+F780*K783-E780*L780-G780*L783</f>
        <v>0</v>
      </c>
      <c r="Q780" s="62">
        <f t="shared" ref="Q780" si="3471">(D780*L780+E780*K780+F780*L783+G780*K783)</f>
        <v>1.5195488000000001</v>
      </c>
      <c r="S780" s="59">
        <v>1</v>
      </c>
      <c r="T780" s="60">
        <v>0</v>
      </c>
      <c r="U780" s="61">
        <v>0</v>
      </c>
      <c r="V780" s="62">
        <f t="shared" ref="V780" si="3472">$T$8*$B780</f>
        <v>1.5195488000000001</v>
      </c>
      <c r="X780" s="59">
        <f t="shared" ref="X780" si="3473">N780*S780+P780*S783-O780*T780-Q780*T783</f>
        <v>13.909929333211718</v>
      </c>
      <c r="Y780" s="63">
        <f t="shared" ref="Y780" si="3474">(N780*T780+O780*S780+P780*T783+Q780*S783)</f>
        <v>0</v>
      </c>
      <c r="Z780" s="61">
        <f t="shared" ref="Z780" si="3475">N780*U780+P780*U783-O780*V780-Q780*V783</f>
        <v>0</v>
      </c>
      <c r="AA780" s="62">
        <f t="shared" ref="AA780" si="3476">(N780*V780+O780*U780+P780*V783+Q780*U783)</f>
        <v>22.656365226366667</v>
      </c>
      <c r="AB780" s="10"/>
      <c r="AC780" s="64">
        <v>1</v>
      </c>
      <c r="AD780" s="65">
        <v>0</v>
      </c>
      <c r="AE780" s="23">
        <v>0</v>
      </c>
      <c r="AF780" s="66">
        <v>0</v>
      </c>
      <c r="AH780" s="59">
        <f t="shared" ref="AH780" si="3477">X780*AC780+Z780*AC783-Y780*AD780-AA780*AD783</f>
        <v>13.909929333211718</v>
      </c>
      <c r="AI780" s="63">
        <f t="shared" ref="AI780" si="3478">(X780*AD780+Y780*AC780+Z780*AD783+AA780*AC783)</f>
        <v>22.656365226366667</v>
      </c>
      <c r="AJ780" s="61">
        <f t="shared" ref="AJ780" si="3479">X780*AE780+Z780*AE783-Y780*AF780-AA780*AF783</f>
        <v>0</v>
      </c>
      <c r="AK780" s="62">
        <f t="shared" ref="AK780" si="3480">(X780*AF780+Y780*AE780+Z780*AF783+AA780*AE783)</f>
        <v>22.656365226366667</v>
      </c>
      <c r="AM780" s="67">
        <f t="shared" ref="AM780" si="3481">20*LOG(((1+$AD$8)/$AD$8)/((AH780+AH783)^2+(AI780+AI783)^2)^0.5)</f>
        <v>-23.867055454937706</v>
      </c>
      <c r="AO780" s="110">
        <f t="shared" ref="AO780" si="3482">((AH780^2+AI780^2)^0.5)/((AH783^2+AI783^2)^0.5)</f>
        <v>1.6310942108993141</v>
      </c>
      <c r="AP780" s="18"/>
      <c r="AQ780" s="68"/>
      <c r="AR780" s="68"/>
      <c r="AS780" s="68"/>
      <c r="AT780" s="68"/>
    </row>
    <row r="781" spans="2:46" ht="18.600000000000001" customHeight="1" thickBot="1">
      <c r="D781" s="69"/>
      <c r="G781" s="70"/>
      <c r="I781" s="69"/>
      <c r="L781" s="70"/>
      <c r="N781" s="69"/>
      <c r="Q781" s="70"/>
      <c r="S781" s="69"/>
      <c r="V781" s="70"/>
      <c r="X781" s="69"/>
      <c r="AA781" s="70"/>
      <c r="AC781" s="64"/>
      <c r="AD781" s="23"/>
      <c r="AE781" s="23"/>
      <c r="AF781" s="71"/>
      <c r="AH781" s="69"/>
      <c r="AK781" s="70"/>
      <c r="AO781" s="111"/>
      <c r="AP781" s="18"/>
      <c r="AQ781" s="68"/>
      <c r="AR781" s="68"/>
      <c r="AS781" s="68"/>
      <c r="AT781" s="68"/>
    </row>
    <row r="782" spans="2:46" ht="18.600000000000001" customHeight="1" thickBot="1">
      <c r="D782" s="265" t="s">
        <v>11</v>
      </c>
      <c r="E782" s="266"/>
      <c r="F782" s="267" t="s">
        <v>84</v>
      </c>
      <c r="G782" s="268"/>
      <c r="H782" s="263"/>
      <c r="I782" s="265" t="s">
        <v>85</v>
      </c>
      <c r="J782" s="266"/>
      <c r="K782" s="267" t="s">
        <v>86</v>
      </c>
      <c r="L782" s="268"/>
      <c r="N782" s="269" t="s">
        <v>12</v>
      </c>
      <c r="O782" s="270"/>
      <c r="P782" s="271" t="s">
        <v>13</v>
      </c>
      <c r="Q782" s="272"/>
      <c r="S782" s="265" t="s">
        <v>87</v>
      </c>
      <c r="T782" s="266"/>
      <c r="U782" s="267" t="s">
        <v>88</v>
      </c>
      <c r="V782" s="268"/>
      <c r="W782" s="10"/>
      <c r="X782" s="269" t="s">
        <v>89</v>
      </c>
      <c r="Y782" s="270"/>
      <c r="Z782" s="271" t="s">
        <v>90</v>
      </c>
      <c r="AA782" s="272"/>
      <c r="AB782" s="10"/>
      <c r="AC782" s="265" t="s">
        <v>14</v>
      </c>
      <c r="AD782" s="266"/>
      <c r="AE782" s="267" t="s">
        <v>15</v>
      </c>
      <c r="AF782" s="268"/>
      <c r="AG782" s="10"/>
      <c r="AH782" s="269" t="s">
        <v>91</v>
      </c>
      <c r="AI782" s="270"/>
      <c r="AJ782" s="271" t="s">
        <v>92</v>
      </c>
      <c r="AK782" s="272"/>
      <c r="AM782" s="76" t="s">
        <v>16</v>
      </c>
      <c r="AO782" s="112" t="s">
        <v>38</v>
      </c>
      <c r="AP782" s="18"/>
      <c r="AQ782" s="68"/>
      <c r="AR782" s="68"/>
      <c r="AS782" s="68"/>
      <c r="AT782" s="68"/>
    </row>
    <row r="783" spans="2:46" ht="18.600000000000001" customHeight="1" thickTop="1" thickBot="1">
      <c r="D783" s="59">
        <v>0</v>
      </c>
      <c r="E783" s="63">
        <v>0</v>
      </c>
      <c r="F783" s="61">
        <v>1</v>
      </c>
      <c r="G783" s="62">
        <v>0</v>
      </c>
      <c r="I783" s="59">
        <v>0</v>
      </c>
      <c r="J783" s="63">
        <f t="shared" ref="J783" si="3483">IF(0=(1-$J$8*$K$8*$B780^2),10^14,$B780*$K$8/(1-$J$8*$K$8*$B780^2))</f>
        <v>-8.4958965011269907</v>
      </c>
      <c r="K783" s="61">
        <v>1</v>
      </c>
      <c r="L783" s="62">
        <v>0</v>
      </c>
      <c r="N783" s="59">
        <f t="shared" ref="N783" si="3484">D783*I780+F783*I783-E783*J780-G783*J783</f>
        <v>0</v>
      </c>
      <c r="O783" s="63">
        <f t="shared" ref="O783" si="3485">(D783*J780+E783*I780+F783*J783+G783*I783)</f>
        <v>-8.4958965011269907</v>
      </c>
      <c r="P783" s="61">
        <f t="shared" ref="P783" si="3486">D783*K780+F783*K783-E783*L780-G783*L783</f>
        <v>1</v>
      </c>
      <c r="Q783" s="62">
        <f t="shared" ref="Q783" si="3487">(D783*L780+E783*K780+F783*L783+G783*K783)</f>
        <v>0</v>
      </c>
      <c r="S783" s="59">
        <v>0</v>
      </c>
      <c r="T783" s="63">
        <v>0</v>
      </c>
      <c r="U783" s="61">
        <v>1</v>
      </c>
      <c r="V783" s="62">
        <v>0</v>
      </c>
      <c r="X783" s="59">
        <f t="shared" ref="X783" si="3488">N783*S780+P783*S783-O783*T780-Q783*T783</f>
        <v>0</v>
      </c>
      <c r="Y783" s="63">
        <f t="shared" ref="Y783" si="3489">(N783*T780+O783*S780+P783*T783+Q783*S783)</f>
        <v>-8.4958965011269907</v>
      </c>
      <c r="Z783" s="61">
        <f t="shared" ref="Z783" si="3490">N783*U780+P783*U783-O783*V780-Q783*V783</f>
        <v>13.909929333211718</v>
      </c>
      <c r="AA783" s="62">
        <f t="shared" ref="AA783" si="3491">(N783*V780+O783*U780+P783*V783+Q783*U783)</f>
        <v>0</v>
      </c>
      <c r="AB783" s="10"/>
      <c r="AC783" s="46">
        <f t="shared" ref="AC783" si="3492">1/$AD$8</f>
        <v>1</v>
      </c>
      <c r="AD783" s="77">
        <v>0</v>
      </c>
      <c r="AE783" s="78">
        <v>1</v>
      </c>
      <c r="AF783" s="79">
        <v>0</v>
      </c>
      <c r="AH783" s="59">
        <f t="shared" ref="AH783" si="3493">X783*AC780+Z783*AC783-Y783*AD780-AA783*AD783</f>
        <v>13.909929333211718</v>
      </c>
      <c r="AI783" s="63">
        <f t="shared" ref="AI783" si="3494">(X783*AD780+Y783*AC780+Z783*AD783+AA783*AC783)</f>
        <v>-8.4958965011269907</v>
      </c>
      <c r="AJ783" s="61">
        <f t="shared" ref="AJ783" si="3495">X783*AE780+Z783*AE783-Y783*AF780-AA783*AF783</f>
        <v>13.909929333211718</v>
      </c>
      <c r="AK783" s="62">
        <f t="shared" ref="AK783" si="3496">(X783*AF780+Y783*AE780+Z783*AF783+AA783*AE783)</f>
        <v>0</v>
      </c>
      <c r="AM783" s="80">
        <f t="shared" ref="AM783" si="3497">(180/PI())*ATAN(-1*(AI780+AI783)/(AH780+AH783))</f>
        <v>-26.976356762143254</v>
      </c>
      <c r="AO783" s="113">
        <f t="shared" ref="AO783" si="3498">20*LOG(((1-(10^(AM780/20)^2)*(1-((1-AO780)/(1+AO780))^2))^0.5))</f>
        <v>-1.6833965461147272E-2</v>
      </c>
      <c r="AP783" s="18"/>
      <c r="AQ783" s="68"/>
      <c r="AR783" s="68"/>
      <c r="AS783" s="68"/>
      <c r="AT783" s="68"/>
    </row>
    <row r="784" spans="2:46" ht="18.600000000000001" customHeight="1"/>
    <row r="785" spans="2:46" ht="18.600000000000001" customHeight="1" thickBot="1">
      <c r="D785" s="10" t="s">
        <v>63</v>
      </c>
      <c r="E785" s="10"/>
      <c r="F785" s="10"/>
      <c r="G785" s="10"/>
      <c r="H785" s="10"/>
      <c r="I785" s="10" t="s">
        <v>64</v>
      </c>
      <c r="J785" s="10"/>
      <c r="K785" s="10"/>
      <c r="L785" s="10"/>
      <c r="M785" s="55"/>
      <c r="N785" s="55"/>
      <c r="O785" s="54" t="s">
        <v>65</v>
      </c>
      <c r="P785" s="55"/>
      <c r="Q785" s="55"/>
      <c r="R785" s="55"/>
      <c r="S785" s="10"/>
      <c r="T785" s="10" t="s">
        <v>66</v>
      </c>
      <c r="U785" s="55"/>
      <c r="V785" s="55"/>
      <c r="W785" s="55"/>
      <c r="X785" s="55"/>
      <c r="Y785" s="54" t="s">
        <v>67</v>
      </c>
      <c r="Z785" s="55"/>
      <c r="AA785" s="55"/>
      <c r="AB785" s="55"/>
      <c r="AC785" s="54" t="s">
        <v>68</v>
      </c>
      <c r="AD785" s="10"/>
      <c r="AE785" s="10"/>
      <c r="AF785" s="10"/>
      <c r="AG785" s="10"/>
      <c r="AH785" s="55"/>
      <c r="AI785" s="54" t="s">
        <v>69</v>
      </c>
      <c r="AJ785" s="55"/>
      <c r="AK785" s="55"/>
    </row>
    <row r="786" spans="2:46" ht="18.600000000000001" customHeight="1" thickBot="1">
      <c r="B786" s="52"/>
      <c r="D786" s="273" t="s">
        <v>70</v>
      </c>
      <c r="E786" s="274"/>
      <c r="F786" s="275" t="s">
        <v>71</v>
      </c>
      <c r="G786" s="276"/>
      <c r="H786" s="263"/>
      <c r="I786" s="273" t="s">
        <v>72</v>
      </c>
      <c r="J786" s="274"/>
      <c r="K786" s="275" t="s">
        <v>73</v>
      </c>
      <c r="L786" s="276"/>
      <c r="M786" s="55"/>
      <c r="N786" s="269" t="s">
        <v>74</v>
      </c>
      <c r="O786" s="270"/>
      <c r="P786" s="271" t="s">
        <v>75</v>
      </c>
      <c r="Q786" s="272"/>
      <c r="R786" s="55"/>
      <c r="S786" s="273" t="s">
        <v>76</v>
      </c>
      <c r="T786" s="274"/>
      <c r="U786" s="275" t="s">
        <v>77</v>
      </c>
      <c r="V786" s="276"/>
      <c r="W786" s="10"/>
      <c r="X786" s="269" t="s">
        <v>78</v>
      </c>
      <c r="Y786" s="270"/>
      <c r="Z786" s="271" t="s">
        <v>79</v>
      </c>
      <c r="AA786" s="272"/>
      <c r="AB786" s="10"/>
      <c r="AC786" s="273" t="s">
        <v>80</v>
      </c>
      <c r="AD786" s="274"/>
      <c r="AE786" s="275" t="s">
        <v>81</v>
      </c>
      <c r="AF786" s="276"/>
      <c r="AG786" s="10"/>
      <c r="AH786" s="269" t="s">
        <v>82</v>
      </c>
      <c r="AI786" s="270"/>
      <c r="AJ786" s="271" t="s">
        <v>83</v>
      </c>
      <c r="AK786" s="272"/>
      <c r="AM786" s="57" t="s">
        <v>10</v>
      </c>
      <c r="AO786" s="109" t="s">
        <v>37</v>
      </c>
      <c r="AP786" s="18"/>
      <c r="AQ786" s="68"/>
      <c r="AR786" s="68"/>
      <c r="AS786" s="68"/>
      <c r="AT786" s="68"/>
    </row>
    <row r="787" spans="2:46" ht="18.600000000000001" customHeight="1" thickTop="1" thickBot="1">
      <c r="B787" s="81">
        <v>2.2599999999999998</v>
      </c>
      <c r="D787" s="59">
        <v>1</v>
      </c>
      <c r="E787" s="60">
        <v>0</v>
      </c>
      <c r="F787" s="61">
        <v>0</v>
      </c>
      <c r="G787" s="62">
        <f t="shared" ref="G787" si="3499">$E$8*$B787</f>
        <v>1.5331161999999998</v>
      </c>
      <c r="I787" s="59">
        <v>1</v>
      </c>
      <c r="J787" s="63">
        <v>0</v>
      </c>
      <c r="K787" s="61">
        <v>0</v>
      </c>
      <c r="L787" s="62">
        <v>0</v>
      </c>
      <c r="N787" s="59">
        <f t="shared" ref="N787" si="3500">D787*I787+F787*I790-E787*J787-G787*J790</f>
        <v>12.924098927929107</v>
      </c>
      <c r="O787" s="63">
        <f t="shared" ref="O787" si="3501">(D787*J787+E787*I787+F787*J790+G787*I790)</f>
        <v>0</v>
      </c>
      <c r="P787" s="61">
        <f t="shared" ref="P787" si="3502">D787*K787+F787*K790-E787*L787-G787*L790</f>
        <v>0</v>
      </c>
      <c r="Q787" s="62">
        <f t="shared" ref="Q787" si="3503">(D787*L787+E787*K787+F787*L790+G787*K790)</f>
        <v>1.5331161999999998</v>
      </c>
      <c r="S787" s="59">
        <v>1</v>
      </c>
      <c r="T787" s="60">
        <v>0</v>
      </c>
      <c r="U787" s="61">
        <v>0</v>
      </c>
      <c r="V787" s="62">
        <f t="shared" ref="V787" si="3504">$T$8*$B787</f>
        <v>1.5331161999999998</v>
      </c>
      <c r="X787" s="59">
        <f t="shared" ref="X787" si="3505">N787*S787+P787*S790-O787*T787-Q787*T790</f>
        <v>12.924098927929107</v>
      </c>
      <c r="Y787" s="63">
        <f t="shared" ref="Y787" si="3506">(N787*T787+O787*S787+P787*T790+Q787*S790)</f>
        <v>0</v>
      </c>
      <c r="Z787" s="61">
        <f t="shared" ref="Z787" si="3507">N787*U787+P787*U790-O787*V787-Q787*V790</f>
        <v>0</v>
      </c>
      <c r="AA787" s="62">
        <f t="shared" ref="AA787" si="3508">(N787*V787+O787*U787+P787*V790+Q787*U790)</f>
        <v>21.347261636810742</v>
      </c>
      <c r="AB787" s="10"/>
      <c r="AC787" s="64">
        <v>1</v>
      </c>
      <c r="AD787" s="65">
        <v>0</v>
      </c>
      <c r="AE787" s="23">
        <v>0</v>
      </c>
      <c r="AF787" s="66">
        <v>0</v>
      </c>
      <c r="AH787" s="59">
        <f t="shared" ref="AH787" si="3509">X787*AC787+Z787*AC790-Y787*AD787-AA787*AD790</f>
        <v>12.924098927929107</v>
      </c>
      <c r="AI787" s="63">
        <f t="shared" ref="AI787" si="3510">(X787*AD787+Y787*AC787+Z787*AD790+AA787*AC790)</f>
        <v>21.347261636810742</v>
      </c>
      <c r="AJ787" s="61">
        <f t="shared" ref="AJ787" si="3511">X787*AE787+Z787*AE790-Y787*AF787-AA787*AF790</f>
        <v>0</v>
      </c>
      <c r="AK787" s="62">
        <f t="shared" ref="AK787" si="3512">(X787*AF787+Y787*AE787+Z787*AF790+AA787*AE790)</f>
        <v>21.347261636810742</v>
      </c>
      <c r="AM787" s="67">
        <f t="shared" ref="AM787" si="3513">20*LOG(((1+$AD$8)/$AD$8)/((AH787+AH790)^2+(AI787+AI790)^2)^0.5)</f>
        <v>-23.285134753335015</v>
      </c>
      <c r="AO787" s="110">
        <f t="shared" ref="AO787" si="3514">((AH787^2+AI787^2)^0.5)/((AH790^2+AI790^2)^0.5)</f>
        <v>1.6543916234864628</v>
      </c>
      <c r="AP787" s="18"/>
      <c r="AQ787" s="68"/>
      <c r="AR787" s="68"/>
      <c r="AS787" s="68"/>
      <c r="AT787" s="68"/>
    </row>
    <row r="788" spans="2:46" ht="18.600000000000001" customHeight="1" thickBot="1">
      <c r="D788" s="69"/>
      <c r="G788" s="70"/>
      <c r="I788" s="69"/>
      <c r="L788" s="70"/>
      <c r="N788" s="69"/>
      <c r="Q788" s="70"/>
      <c r="S788" s="69"/>
      <c r="V788" s="70"/>
      <c r="X788" s="69"/>
      <c r="AA788" s="70"/>
      <c r="AC788" s="64"/>
      <c r="AD788" s="23"/>
      <c r="AE788" s="23"/>
      <c r="AF788" s="71"/>
      <c r="AH788" s="69"/>
      <c r="AK788" s="70"/>
      <c r="AO788" s="111"/>
      <c r="AP788" s="18"/>
      <c r="AQ788" s="68"/>
      <c r="AR788" s="68"/>
      <c r="AS788" s="68"/>
      <c r="AT788" s="68"/>
    </row>
    <row r="789" spans="2:46" ht="18.600000000000001" customHeight="1" thickBot="1">
      <c r="D789" s="265" t="s">
        <v>11</v>
      </c>
      <c r="E789" s="266"/>
      <c r="F789" s="267" t="s">
        <v>84</v>
      </c>
      <c r="G789" s="268"/>
      <c r="H789" s="263"/>
      <c r="I789" s="265" t="s">
        <v>85</v>
      </c>
      <c r="J789" s="266"/>
      <c r="K789" s="267" t="s">
        <v>86</v>
      </c>
      <c r="L789" s="268"/>
      <c r="N789" s="269" t="s">
        <v>12</v>
      </c>
      <c r="O789" s="270"/>
      <c r="P789" s="271" t="s">
        <v>13</v>
      </c>
      <c r="Q789" s="272"/>
      <c r="S789" s="265" t="s">
        <v>87</v>
      </c>
      <c r="T789" s="266"/>
      <c r="U789" s="267" t="s">
        <v>88</v>
      </c>
      <c r="V789" s="268"/>
      <c r="W789" s="10"/>
      <c r="X789" s="269" t="s">
        <v>89</v>
      </c>
      <c r="Y789" s="270"/>
      <c r="Z789" s="271" t="s">
        <v>90</v>
      </c>
      <c r="AA789" s="272"/>
      <c r="AB789" s="10"/>
      <c r="AC789" s="265" t="s">
        <v>14</v>
      </c>
      <c r="AD789" s="266"/>
      <c r="AE789" s="267" t="s">
        <v>15</v>
      </c>
      <c r="AF789" s="268"/>
      <c r="AG789" s="10"/>
      <c r="AH789" s="269" t="s">
        <v>91</v>
      </c>
      <c r="AI789" s="270"/>
      <c r="AJ789" s="271" t="s">
        <v>92</v>
      </c>
      <c r="AK789" s="272"/>
      <c r="AM789" s="76" t="s">
        <v>16</v>
      </c>
      <c r="AO789" s="112" t="s">
        <v>38</v>
      </c>
      <c r="AP789" s="18"/>
      <c r="AQ789" s="68"/>
      <c r="AR789" s="68"/>
      <c r="AS789" s="68"/>
      <c r="AT789" s="68"/>
    </row>
    <row r="790" spans="2:46" ht="18.600000000000001" customHeight="1" thickTop="1" thickBot="1">
      <c r="D790" s="59">
        <v>0</v>
      </c>
      <c r="E790" s="63">
        <v>0</v>
      </c>
      <c r="F790" s="61">
        <v>1</v>
      </c>
      <c r="G790" s="62">
        <v>0</v>
      </c>
      <c r="I790" s="59">
        <v>0</v>
      </c>
      <c r="J790" s="63">
        <f t="shared" ref="J790" si="3515">IF(0=(1-$J$8*$K$8*$B787^2),10^14,$B787*$K$8/(1-$J$8*$K$8*$B787^2))</f>
        <v>-7.7776876455477462</v>
      </c>
      <c r="K790" s="61">
        <v>1</v>
      </c>
      <c r="L790" s="62">
        <v>0</v>
      </c>
      <c r="N790" s="59">
        <f t="shared" ref="N790" si="3516">D790*I787+F790*I790-E790*J787-G790*J790</f>
        <v>0</v>
      </c>
      <c r="O790" s="63">
        <f t="shared" ref="O790" si="3517">(D790*J787+E790*I787+F790*J790+G790*I790)</f>
        <v>-7.7776876455477462</v>
      </c>
      <c r="P790" s="61">
        <f t="shared" ref="P790" si="3518">D790*K787+F790*K790-E790*L787-G790*L790</f>
        <v>1</v>
      </c>
      <c r="Q790" s="62">
        <f t="shared" ref="Q790" si="3519">(D790*L787+E790*K787+F790*L790+G790*K790)</f>
        <v>0</v>
      </c>
      <c r="S790" s="59">
        <v>0</v>
      </c>
      <c r="T790" s="63">
        <v>0</v>
      </c>
      <c r="U790" s="61">
        <v>1</v>
      </c>
      <c r="V790" s="62">
        <v>0</v>
      </c>
      <c r="X790" s="59">
        <f t="shared" ref="X790" si="3520">N790*S787+P790*S790-O790*T787-Q790*T790</f>
        <v>0</v>
      </c>
      <c r="Y790" s="63">
        <f t="shared" ref="Y790" si="3521">(N790*T787+O790*S787+P790*T790+Q790*S790)</f>
        <v>-7.7776876455477462</v>
      </c>
      <c r="Z790" s="61">
        <f t="shared" ref="Z790" si="3522">N790*U787+P790*U790-O790*V787-Q790*V790</f>
        <v>12.924098927929107</v>
      </c>
      <c r="AA790" s="62">
        <f t="shared" ref="AA790" si="3523">(N790*V787+O790*U787+P790*V790+Q790*U790)</f>
        <v>0</v>
      </c>
      <c r="AB790" s="10"/>
      <c r="AC790" s="46">
        <f t="shared" ref="AC790" si="3524">1/$AD$8</f>
        <v>1</v>
      </c>
      <c r="AD790" s="77">
        <v>0</v>
      </c>
      <c r="AE790" s="78">
        <v>1</v>
      </c>
      <c r="AF790" s="79">
        <v>0</v>
      </c>
      <c r="AH790" s="59">
        <f t="shared" ref="AH790" si="3525">X790*AC787+Z790*AC790-Y790*AD787-AA790*AD790</f>
        <v>12.924098927929107</v>
      </c>
      <c r="AI790" s="63">
        <f t="shared" ref="AI790" si="3526">(X790*AD787+Y790*AC787+Z790*AD790+AA790*AC790)</f>
        <v>-7.7776876455477462</v>
      </c>
      <c r="AJ790" s="61">
        <f t="shared" ref="AJ790" si="3527">X790*AE787+Z790*AE790-Y790*AF787-AA790*AF790</f>
        <v>12.924098927929107</v>
      </c>
      <c r="AK790" s="62">
        <f t="shared" ref="AK790" si="3528">(X790*AF787+Y790*AE787+Z790*AF790+AA790*AE790)</f>
        <v>0</v>
      </c>
      <c r="AM790" s="80">
        <f t="shared" ref="AM790" si="3529">(180/PI())*ATAN(-1*(AI787+AI790)/(AH787+AH790))</f>
        <v>-27.6982044914634</v>
      </c>
      <c r="AO790" s="113">
        <f t="shared" ref="AO790" si="3530">20*LOG(((1-(10^(AM787/20)^2)*(1-((1-AO787)/(1+AO787))^2))^0.5))</f>
        <v>-1.918660481471059E-2</v>
      </c>
      <c r="AP790" s="18"/>
      <c r="AQ790" s="68"/>
      <c r="AR790" s="68"/>
      <c r="AS790" s="68"/>
      <c r="AT790" s="68"/>
    </row>
    <row r="791" spans="2:46" ht="18.600000000000001" customHeight="1"/>
    <row r="792" spans="2:46" ht="18.600000000000001" customHeight="1" thickBot="1">
      <c r="D792" s="10" t="s">
        <v>63</v>
      </c>
      <c r="E792" s="10"/>
      <c r="F792" s="10"/>
      <c r="G792" s="10"/>
      <c r="H792" s="10"/>
      <c r="I792" s="10" t="s">
        <v>64</v>
      </c>
      <c r="J792" s="10"/>
      <c r="K792" s="10"/>
      <c r="L792" s="10"/>
      <c r="M792" s="55"/>
      <c r="N792" s="55"/>
      <c r="O792" s="54" t="s">
        <v>65</v>
      </c>
      <c r="P792" s="55"/>
      <c r="Q792" s="55"/>
      <c r="R792" s="55"/>
      <c r="S792" s="10"/>
      <c r="T792" s="10" t="s">
        <v>66</v>
      </c>
      <c r="U792" s="55"/>
      <c r="V792" s="55"/>
      <c r="W792" s="55"/>
      <c r="X792" s="55"/>
      <c r="Y792" s="54" t="s">
        <v>67</v>
      </c>
      <c r="Z792" s="55"/>
      <c r="AA792" s="55"/>
      <c r="AB792" s="55"/>
      <c r="AC792" s="54" t="s">
        <v>68</v>
      </c>
      <c r="AD792" s="10"/>
      <c r="AE792" s="10"/>
      <c r="AF792" s="10"/>
      <c r="AG792" s="10"/>
      <c r="AH792" s="55"/>
      <c r="AI792" s="54" t="s">
        <v>69</v>
      </c>
      <c r="AJ792" s="55"/>
      <c r="AK792" s="55"/>
    </row>
    <row r="793" spans="2:46" ht="18.600000000000001" customHeight="1" thickBot="1">
      <c r="B793" s="52"/>
      <c r="D793" s="273" t="s">
        <v>70</v>
      </c>
      <c r="E793" s="274"/>
      <c r="F793" s="275" t="s">
        <v>71</v>
      </c>
      <c r="G793" s="276"/>
      <c r="H793" s="263"/>
      <c r="I793" s="273" t="s">
        <v>72</v>
      </c>
      <c r="J793" s="274"/>
      <c r="K793" s="275" t="s">
        <v>73</v>
      </c>
      <c r="L793" s="276"/>
      <c r="M793" s="55"/>
      <c r="N793" s="269" t="s">
        <v>74</v>
      </c>
      <c r="O793" s="270"/>
      <c r="P793" s="271" t="s">
        <v>75</v>
      </c>
      <c r="Q793" s="272"/>
      <c r="R793" s="55"/>
      <c r="S793" s="273" t="s">
        <v>76</v>
      </c>
      <c r="T793" s="274"/>
      <c r="U793" s="275" t="s">
        <v>77</v>
      </c>
      <c r="V793" s="276"/>
      <c r="W793" s="10"/>
      <c r="X793" s="269" t="s">
        <v>78</v>
      </c>
      <c r="Y793" s="270"/>
      <c r="Z793" s="271" t="s">
        <v>79</v>
      </c>
      <c r="AA793" s="272"/>
      <c r="AB793" s="10"/>
      <c r="AC793" s="273" t="s">
        <v>80</v>
      </c>
      <c r="AD793" s="274"/>
      <c r="AE793" s="275" t="s">
        <v>81</v>
      </c>
      <c r="AF793" s="276"/>
      <c r="AG793" s="10"/>
      <c r="AH793" s="269" t="s">
        <v>82</v>
      </c>
      <c r="AI793" s="270"/>
      <c r="AJ793" s="271" t="s">
        <v>83</v>
      </c>
      <c r="AK793" s="272"/>
      <c r="AM793" s="57" t="s">
        <v>10</v>
      </c>
      <c r="AO793" s="109" t="s">
        <v>37</v>
      </c>
      <c r="AP793" s="18"/>
      <c r="AQ793" s="68"/>
      <c r="AR793" s="68"/>
      <c r="AS793" s="68"/>
      <c r="AT793" s="68"/>
    </row>
    <row r="794" spans="2:46" ht="18.600000000000001" customHeight="1" thickTop="1" thickBot="1">
      <c r="B794" s="81">
        <v>2.2799999999999998</v>
      </c>
      <c r="D794" s="59">
        <v>1</v>
      </c>
      <c r="E794" s="60">
        <v>0</v>
      </c>
      <c r="F794" s="61">
        <v>0</v>
      </c>
      <c r="G794" s="62">
        <f t="shared" ref="G794" si="3531">$E$8*$B794</f>
        <v>1.5466835999999999</v>
      </c>
      <c r="I794" s="59">
        <v>1</v>
      </c>
      <c r="J794" s="63">
        <v>0</v>
      </c>
      <c r="K794" s="61">
        <v>0</v>
      </c>
      <c r="L794" s="62">
        <v>0</v>
      </c>
      <c r="N794" s="59">
        <f t="shared" ref="N794" si="3532">D794*I794+F794*I797-E794*J794-G794*J797</f>
        <v>12.098777412318201</v>
      </c>
      <c r="O794" s="63">
        <f t="shared" ref="O794" si="3533">(D794*J794+E794*I794+F794*J797+G794*I797)</f>
        <v>0</v>
      </c>
      <c r="P794" s="61">
        <f t="shared" ref="P794" si="3534">D794*K794+F794*K797-E794*L794-G794*L797</f>
        <v>0</v>
      </c>
      <c r="Q794" s="62">
        <f t="shared" ref="Q794" si="3535">(D794*L794+E794*K794+F794*L797+G794*K797)</f>
        <v>1.5466835999999999</v>
      </c>
      <c r="S794" s="59">
        <v>1</v>
      </c>
      <c r="T794" s="60">
        <v>0</v>
      </c>
      <c r="U794" s="61">
        <v>0</v>
      </c>
      <c r="V794" s="62">
        <f t="shared" ref="V794" si="3536">$T$8*$B794</f>
        <v>1.5466835999999999</v>
      </c>
      <c r="X794" s="59">
        <f t="shared" ref="X794" si="3537">N794*S794+P794*S797-O794*T794-Q794*T797</f>
        <v>12.098777412318201</v>
      </c>
      <c r="Y794" s="63">
        <f t="shared" ref="Y794" si="3538">(N794*T794+O794*S794+P794*T797+Q794*S797)</f>
        <v>0</v>
      </c>
      <c r="Z794" s="61">
        <f t="shared" ref="Z794" si="3539">N794*U794+P794*U797-O794*V794-Q794*V797</f>
        <v>0</v>
      </c>
      <c r="AA794" s="62">
        <f t="shared" ref="AA794" si="3540">(N794*V794+O794*U794+P794*V797+Q794*U797)</f>
        <v>20.259664203683002</v>
      </c>
      <c r="AB794" s="10"/>
      <c r="AC794" s="64">
        <v>1</v>
      </c>
      <c r="AD794" s="65">
        <v>0</v>
      </c>
      <c r="AE794" s="23">
        <v>0</v>
      </c>
      <c r="AF794" s="66">
        <v>0</v>
      </c>
      <c r="AH794" s="59">
        <f t="shared" ref="AH794" si="3541">X794*AC794+Z794*AC797-Y794*AD794-AA794*AD797</f>
        <v>12.098777412318201</v>
      </c>
      <c r="AI794" s="63">
        <f t="shared" ref="AI794" si="3542">(X794*AD794+Y794*AC794+Z794*AD797+AA794*AC797)</f>
        <v>20.259664203683002</v>
      </c>
      <c r="AJ794" s="61">
        <f t="shared" ref="AJ794" si="3543">X794*AE794+Z794*AE797-Y794*AF794-AA794*AF797</f>
        <v>0</v>
      </c>
      <c r="AK794" s="62">
        <f t="shared" ref="AK794" si="3544">(X794*AF794+Y794*AE794+Z794*AF797+AA794*AE797)</f>
        <v>20.259664203683002</v>
      </c>
      <c r="AM794" s="67">
        <f t="shared" ref="AM794" si="3545">20*LOG(((1+$AD$8)/$AD$8)/((AH794+AH797)^2+(AI794+AI797)^2)^0.5)</f>
        <v>-22.768681733333022</v>
      </c>
      <c r="AO794" s="110">
        <f t="shared" ref="AO794" si="3546">((AH794^2+AI794^2)^0.5)/((AH797^2+AI797^2)^0.5)</f>
        <v>1.6775266219189526</v>
      </c>
      <c r="AP794" s="18"/>
      <c r="AQ794" s="68"/>
      <c r="AR794" s="68"/>
      <c r="AS794" s="68"/>
      <c r="AT794" s="68"/>
    </row>
    <row r="795" spans="2:46" ht="18.600000000000001" customHeight="1" thickBot="1">
      <c r="D795" s="69"/>
      <c r="G795" s="70"/>
      <c r="I795" s="69"/>
      <c r="L795" s="70"/>
      <c r="N795" s="69"/>
      <c r="Q795" s="70"/>
      <c r="S795" s="69"/>
      <c r="V795" s="70"/>
      <c r="X795" s="69"/>
      <c r="AA795" s="70"/>
      <c r="AC795" s="64"/>
      <c r="AD795" s="23"/>
      <c r="AE795" s="23"/>
      <c r="AF795" s="71"/>
      <c r="AH795" s="69"/>
      <c r="AK795" s="70"/>
      <c r="AO795" s="111"/>
      <c r="AP795" s="18"/>
      <c r="AQ795" s="68"/>
      <c r="AR795" s="68"/>
      <c r="AS795" s="68"/>
      <c r="AT795" s="68"/>
    </row>
    <row r="796" spans="2:46" ht="18.600000000000001" customHeight="1" thickBot="1">
      <c r="D796" s="265" t="s">
        <v>11</v>
      </c>
      <c r="E796" s="266"/>
      <c r="F796" s="267" t="s">
        <v>84</v>
      </c>
      <c r="G796" s="268"/>
      <c r="H796" s="263"/>
      <c r="I796" s="265" t="s">
        <v>85</v>
      </c>
      <c r="J796" s="266"/>
      <c r="K796" s="267" t="s">
        <v>86</v>
      </c>
      <c r="L796" s="268"/>
      <c r="N796" s="269" t="s">
        <v>12</v>
      </c>
      <c r="O796" s="270"/>
      <c r="P796" s="271" t="s">
        <v>13</v>
      </c>
      <c r="Q796" s="272"/>
      <c r="S796" s="265" t="s">
        <v>87</v>
      </c>
      <c r="T796" s="266"/>
      <c r="U796" s="267" t="s">
        <v>88</v>
      </c>
      <c r="V796" s="268"/>
      <c r="W796" s="10"/>
      <c r="X796" s="269" t="s">
        <v>89</v>
      </c>
      <c r="Y796" s="270"/>
      <c r="Z796" s="271" t="s">
        <v>90</v>
      </c>
      <c r="AA796" s="272"/>
      <c r="AB796" s="10"/>
      <c r="AC796" s="265" t="s">
        <v>14</v>
      </c>
      <c r="AD796" s="266"/>
      <c r="AE796" s="267" t="s">
        <v>15</v>
      </c>
      <c r="AF796" s="268"/>
      <c r="AG796" s="10"/>
      <c r="AH796" s="269" t="s">
        <v>91</v>
      </c>
      <c r="AI796" s="270"/>
      <c r="AJ796" s="271" t="s">
        <v>92</v>
      </c>
      <c r="AK796" s="272"/>
      <c r="AM796" s="76" t="s">
        <v>16</v>
      </c>
      <c r="AO796" s="112" t="s">
        <v>38</v>
      </c>
      <c r="AP796" s="18"/>
      <c r="AQ796" s="68"/>
      <c r="AR796" s="68"/>
      <c r="AS796" s="68"/>
      <c r="AT796" s="68"/>
    </row>
    <row r="797" spans="2:46" ht="18.600000000000001" customHeight="1" thickTop="1" thickBot="1">
      <c r="D797" s="59">
        <v>0</v>
      </c>
      <c r="E797" s="63">
        <v>0</v>
      </c>
      <c r="F797" s="61">
        <v>1</v>
      </c>
      <c r="G797" s="62">
        <v>0</v>
      </c>
      <c r="I797" s="59">
        <v>0</v>
      </c>
      <c r="J797" s="63">
        <f t="shared" ref="J797" si="3547">IF(0=(1-$J$8*$K$8*$B794^2),10^14,$B794*$K$8/(1-$J$8*$K$8*$B794^2))</f>
        <v>-7.175855108516183</v>
      </c>
      <c r="K797" s="61">
        <v>1</v>
      </c>
      <c r="L797" s="62">
        <v>0</v>
      </c>
      <c r="N797" s="59">
        <f t="shared" ref="N797" si="3548">D797*I794+F797*I797-E797*J794-G797*J797</f>
        <v>0</v>
      </c>
      <c r="O797" s="63">
        <f t="shared" ref="O797" si="3549">(D797*J794+E797*I794+F797*J797+G797*I797)</f>
        <v>-7.175855108516183</v>
      </c>
      <c r="P797" s="61">
        <f t="shared" ref="P797" si="3550">D797*K794+F797*K797-E797*L794-G797*L797</f>
        <v>1</v>
      </c>
      <c r="Q797" s="62">
        <f t="shared" ref="Q797" si="3551">(D797*L794+E797*K794+F797*L797+G797*K797)</f>
        <v>0</v>
      </c>
      <c r="S797" s="59">
        <v>0</v>
      </c>
      <c r="T797" s="63">
        <v>0</v>
      </c>
      <c r="U797" s="61">
        <v>1</v>
      </c>
      <c r="V797" s="62">
        <v>0</v>
      </c>
      <c r="X797" s="59">
        <f t="shared" ref="X797" si="3552">N797*S794+P797*S797-O797*T794-Q797*T797</f>
        <v>0</v>
      </c>
      <c r="Y797" s="63">
        <f t="shared" ref="Y797" si="3553">(N797*T794+O797*S794+P797*T797+Q797*S797)</f>
        <v>-7.175855108516183</v>
      </c>
      <c r="Z797" s="61">
        <f t="shared" ref="Z797" si="3554">N797*U794+P797*U797-O797*V794-Q797*V797</f>
        <v>12.098777412318201</v>
      </c>
      <c r="AA797" s="62">
        <f t="shared" ref="AA797" si="3555">(N797*V794+O797*U794+P797*V797+Q797*U797)</f>
        <v>0</v>
      </c>
      <c r="AB797" s="10"/>
      <c r="AC797" s="46">
        <f t="shared" ref="AC797" si="3556">1/$AD$8</f>
        <v>1</v>
      </c>
      <c r="AD797" s="77">
        <v>0</v>
      </c>
      <c r="AE797" s="78">
        <v>1</v>
      </c>
      <c r="AF797" s="79">
        <v>0</v>
      </c>
      <c r="AH797" s="59">
        <f t="shared" ref="AH797" si="3557">X797*AC794+Z797*AC797-Y797*AD794-AA797*AD797</f>
        <v>12.098777412318201</v>
      </c>
      <c r="AI797" s="63">
        <f t="shared" ref="AI797" si="3558">(X797*AD794+Y797*AC794+Z797*AD797+AA797*AC797)</f>
        <v>-7.175855108516183</v>
      </c>
      <c r="AJ797" s="61">
        <f t="shared" ref="AJ797" si="3559">X797*AE794+Z797*AE797-Y797*AF794-AA797*AF797</f>
        <v>12.098777412318201</v>
      </c>
      <c r="AK797" s="62">
        <f t="shared" ref="AK797" si="3560">(X797*AF794+Y797*AE794+Z797*AF797+AA797*AE797)</f>
        <v>0</v>
      </c>
      <c r="AM797" s="80">
        <f t="shared" ref="AM797" si="3561">(180/PI())*ATAN(-1*(AI794+AI797)/(AH794+AH797))</f>
        <v>-28.400439738770405</v>
      </c>
      <c r="AO797" s="113">
        <f t="shared" ref="AO797" si="3562">20*LOG(((1-(10^(AM794/20)^2)*(1-((1-AO794)/(1+AO794))^2))^0.5))</f>
        <v>-2.1540438097044895E-2</v>
      </c>
      <c r="AP797" s="18"/>
      <c r="AQ797" s="68"/>
      <c r="AR797" s="68"/>
      <c r="AS797" s="68"/>
      <c r="AT797" s="68"/>
    </row>
    <row r="798" spans="2:46" ht="18.600000000000001" customHeight="1"/>
    <row r="799" spans="2:46" ht="18.600000000000001" customHeight="1" thickBot="1">
      <c r="D799" s="10" t="s">
        <v>63</v>
      </c>
      <c r="E799" s="10"/>
      <c r="F799" s="10"/>
      <c r="G799" s="10"/>
      <c r="H799" s="10"/>
      <c r="I799" s="10" t="s">
        <v>64</v>
      </c>
      <c r="J799" s="10"/>
      <c r="K799" s="10"/>
      <c r="L799" s="10"/>
      <c r="M799" s="55"/>
      <c r="N799" s="55"/>
      <c r="O799" s="54" t="s">
        <v>65</v>
      </c>
      <c r="P799" s="55"/>
      <c r="Q799" s="55"/>
      <c r="R799" s="55"/>
      <c r="S799" s="10"/>
      <c r="T799" s="10" t="s">
        <v>66</v>
      </c>
      <c r="U799" s="55"/>
      <c r="V799" s="55"/>
      <c r="W799" s="55"/>
      <c r="X799" s="55"/>
      <c r="Y799" s="54" t="s">
        <v>67</v>
      </c>
      <c r="Z799" s="55"/>
      <c r="AA799" s="55"/>
      <c r="AB799" s="55"/>
      <c r="AC799" s="54" t="s">
        <v>68</v>
      </c>
      <c r="AD799" s="10"/>
      <c r="AE799" s="10"/>
      <c r="AF799" s="10"/>
      <c r="AG799" s="10"/>
      <c r="AH799" s="55"/>
      <c r="AI799" s="54" t="s">
        <v>69</v>
      </c>
      <c r="AJ799" s="55"/>
      <c r="AK799" s="55"/>
    </row>
    <row r="800" spans="2:46" ht="18.600000000000001" customHeight="1" thickBot="1">
      <c r="B800" s="52"/>
      <c r="D800" s="273" t="s">
        <v>70</v>
      </c>
      <c r="E800" s="274"/>
      <c r="F800" s="275" t="s">
        <v>71</v>
      </c>
      <c r="G800" s="276"/>
      <c r="H800" s="263"/>
      <c r="I800" s="273" t="s">
        <v>72</v>
      </c>
      <c r="J800" s="274"/>
      <c r="K800" s="275" t="s">
        <v>73</v>
      </c>
      <c r="L800" s="276"/>
      <c r="M800" s="55"/>
      <c r="N800" s="269" t="s">
        <v>74</v>
      </c>
      <c r="O800" s="270"/>
      <c r="P800" s="271" t="s">
        <v>75</v>
      </c>
      <c r="Q800" s="272"/>
      <c r="R800" s="55"/>
      <c r="S800" s="273" t="s">
        <v>76</v>
      </c>
      <c r="T800" s="274"/>
      <c r="U800" s="275" t="s">
        <v>77</v>
      </c>
      <c r="V800" s="276"/>
      <c r="W800" s="10"/>
      <c r="X800" s="269" t="s">
        <v>78</v>
      </c>
      <c r="Y800" s="270"/>
      <c r="Z800" s="271" t="s">
        <v>79</v>
      </c>
      <c r="AA800" s="272"/>
      <c r="AB800" s="10"/>
      <c r="AC800" s="273" t="s">
        <v>80</v>
      </c>
      <c r="AD800" s="274"/>
      <c r="AE800" s="275" t="s">
        <v>81</v>
      </c>
      <c r="AF800" s="276"/>
      <c r="AG800" s="10"/>
      <c r="AH800" s="269" t="s">
        <v>82</v>
      </c>
      <c r="AI800" s="270"/>
      <c r="AJ800" s="271" t="s">
        <v>83</v>
      </c>
      <c r="AK800" s="272"/>
      <c r="AM800" s="57" t="s">
        <v>10</v>
      </c>
      <c r="AO800" s="109" t="s">
        <v>37</v>
      </c>
      <c r="AP800" s="18"/>
      <c r="AQ800" s="68"/>
      <c r="AR800" s="68"/>
      <c r="AS800" s="68"/>
      <c r="AT800" s="68"/>
    </row>
    <row r="801" spans="2:46" ht="18.600000000000001" customHeight="1" thickTop="1" thickBot="1">
      <c r="B801" s="81">
        <v>2.2999999999999998</v>
      </c>
      <c r="D801" s="59">
        <v>1</v>
      </c>
      <c r="E801" s="60">
        <v>0</v>
      </c>
      <c r="F801" s="61">
        <v>0</v>
      </c>
      <c r="G801" s="62">
        <f t="shared" ref="G801" si="3563">$E$8*$B801</f>
        <v>1.5602510000000001</v>
      </c>
      <c r="I801" s="59">
        <v>1</v>
      </c>
      <c r="J801" s="63">
        <v>0</v>
      </c>
      <c r="K801" s="61">
        <v>0</v>
      </c>
      <c r="L801" s="62">
        <v>0</v>
      </c>
      <c r="N801" s="59">
        <f t="shared" ref="N801" si="3564">D801*I801+F801*I804-E801*J801-G801*J804</f>
        <v>11.397791133355348</v>
      </c>
      <c r="O801" s="63">
        <f t="shared" ref="O801" si="3565">(D801*J801+E801*I801+F801*J804+G801*I804)</f>
        <v>0</v>
      </c>
      <c r="P801" s="61">
        <f t="shared" ref="P801" si="3566">D801*K801+F801*K804-E801*L801-G801*L804</f>
        <v>0</v>
      </c>
      <c r="Q801" s="62">
        <f t="shared" ref="Q801" si="3567">(D801*L801+E801*K801+F801*L804+G801*K804)</f>
        <v>1.5602510000000001</v>
      </c>
      <c r="S801" s="59">
        <v>1</v>
      </c>
      <c r="T801" s="60">
        <v>0</v>
      </c>
      <c r="U801" s="61">
        <v>0</v>
      </c>
      <c r="V801" s="62">
        <f t="shared" ref="V801" si="3568">$T$8*$B801</f>
        <v>1.5602510000000001</v>
      </c>
      <c r="X801" s="59">
        <f t="shared" ref="X801" si="3569">N801*S801+P801*S804-O801*T801-Q801*T804</f>
        <v>11.397791133355348</v>
      </c>
      <c r="Y801" s="63">
        <f t="shared" ref="Y801" si="3570">(N801*T801+O801*S801+P801*T804+Q801*S804)</f>
        <v>0</v>
      </c>
      <c r="Z801" s="61">
        <f t="shared" ref="Z801" si="3571">N801*U801+P801*U804-O801*V801-Q801*V804</f>
        <v>0</v>
      </c>
      <c r="AA801" s="62">
        <f t="shared" ref="AA801" si="3572">(N801*V801+O801*U801+P801*V804+Q801*U804)</f>
        <v>19.343666013608818</v>
      </c>
      <c r="AB801" s="10"/>
      <c r="AC801" s="64">
        <v>1</v>
      </c>
      <c r="AD801" s="65">
        <v>0</v>
      </c>
      <c r="AE801" s="23">
        <v>0</v>
      </c>
      <c r="AF801" s="66">
        <v>0</v>
      </c>
      <c r="AH801" s="59">
        <f t="shared" ref="AH801" si="3573">X801*AC801+Z801*AC804-Y801*AD801-AA801*AD804</f>
        <v>11.397791133355348</v>
      </c>
      <c r="AI801" s="63">
        <f t="shared" ref="AI801" si="3574">(X801*AD801+Y801*AC801+Z801*AD804+AA801*AC804)</f>
        <v>19.343666013608818</v>
      </c>
      <c r="AJ801" s="61">
        <f t="shared" ref="AJ801" si="3575">X801*AE801+Z801*AE804-Y801*AF801-AA801*AF804</f>
        <v>0</v>
      </c>
      <c r="AK801" s="62">
        <f t="shared" ref="AK801" si="3576">(X801*AF801+Y801*AE801+Z801*AF804+AA801*AE804)</f>
        <v>19.343666013608818</v>
      </c>
      <c r="AM801" s="67">
        <f t="shared" ref="AM801" si="3577">20*LOG(((1+$AD$8)/$AD$8)/((AH801+AH804)^2+(AI801+AI804)^2)^0.5)</f>
        <v>-22.307094040082823</v>
      </c>
      <c r="AO801" s="110">
        <f t="shared" ref="AO801" si="3578">((AH801^2+AI801^2)^0.5)/((AH804^2+AI804^2)^0.5)</f>
        <v>1.7005054259449408</v>
      </c>
      <c r="AP801" s="18"/>
      <c r="AQ801" s="68"/>
      <c r="AR801" s="68"/>
      <c r="AS801" s="68"/>
      <c r="AT801" s="68"/>
    </row>
    <row r="802" spans="2:46" ht="18.600000000000001" customHeight="1" thickBot="1">
      <c r="D802" s="69"/>
      <c r="G802" s="70"/>
      <c r="I802" s="69"/>
      <c r="L802" s="70"/>
      <c r="N802" s="69"/>
      <c r="Q802" s="70"/>
      <c r="S802" s="69"/>
      <c r="V802" s="70"/>
      <c r="X802" s="69"/>
      <c r="AA802" s="70"/>
      <c r="AC802" s="64"/>
      <c r="AD802" s="23"/>
      <c r="AE802" s="23"/>
      <c r="AF802" s="71"/>
      <c r="AH802" s="69"/>
      <c r="AK802" s="70"/>
      <c r="AO802" s="111"/>
      <c r="AP802" s="18"/>
      <c r="AQ802" s="68"/>
      <c r="AR802" s="68"/>
      <c r="AS802" s="68"/>
      <c r="AT802" s="68"/>
    </row>
    <row r="803" spans="2:46" ht="18.600000000000001" customHeight="1" thickBot="1">
      <c r="D803" s="265" t="s">
        <v>11</v>
      </c>
      <c r="E803" s="266"/>
      <c r="F803" s="267" t="s">
        <v>84</v>
      </c>
      <c r="G803" s="268"/>
      <c r="H803" s="263"/>
      <c r="I803" s="265" t="s">
        <v>85</v>
      </c>
      <c r="J803" s="266"/>
      <c r="K803" s="267" t="s">
        <v>86</v>
      </c>
      <c r="L803" s="268"/>
      <c r="N803" s="269" t="s">
        <v>12</v>
      </c>
      <c r="O803" s="270"/>
      <c r="P803" s="271" t="s">
        <v>13</v>
      </c>
      <c r="Q803" s="272"/>
      <c r="S803" s="265" t="s">
        <v>87</v>
      </c>
      <c r="T803" s="266"/>
      <c r="U803" s="267" t="s">
        <v>88</v>
      </c>
      <c r="V803" s="268"/>
      <c r="W803" s="10"/>
      <c r="X803" s="269" t="s">
        <v>89</v>
      </c>
      <c r="Y803" s="270"/>
      <c r="Z803" s="271" t="s">
        <v>90</v>
      </c>
      <c r="AA803" s="272"/>
      <c r="AB803" s="10"/>
      <c r="AC803" s="265" t="s">
        <v>14</v>
      </c>
      <c r="AD803" s="266"/>
      <c r="AE803" s="267" t="s">
        <v>15</v>
      </c>
      <c r="AF803" s="268"/>
      <c r="AG803" s="10"/>
      <c r="AH803" s="269" t="s">
        <v>91</v>
      </c>
      <c r="AI803" s="270"/>
      <c r="AJ803" s="271" t="s">
        <v>92</v>
      </c>
      <c r="AK803" s="272"/>
      <c r="AM803" s="76" t="s">
        <v>16</v>
      </c>
      <c r="AO803" s="112" t="s">
        <v>38</v>
      </c>
      <c r="AP803" s="18"/>
      <c r="AQ803" s="68"/>
      <c r="AR803" s="68"/>
      <c r="AS803" s="68"/>
      <c r="AT803" s="68"/>
    </row>
    <row r="804" spans="2:46" ht="18.600000000000001" customHeight="1" thickTop="1" thickBot="1">
      <c r="D804" s="59">
        <v>0</v>
      </c>
      <c r="E804" s="63">
        <v>0</v>
      </c>
      <c r="F804" s="61">
        <v>1</v>
      </c>
      <c r="G804" s="62">
        <v>0</v>
      </c>
      <c r="I804" s="59">
        <v>0</v>
      </c>
      <c r="J804" s="63">
        <f t="shared" ref="J804" si="3579">IF(0=(1-$J$8*$K$8*$B801^2),10^14,$B801*$K$8/(1-$J$8*$K$8*$B801^2))</f>
        <v>-6.6641784772804806</v>
      </c>
      <c r="K804" s="61">
        <v>1</v>
      </c>
      <c r="L804" s="62">
        <v>0</v>
      </c>
      <c r="N804" s="59">
        <f t="shared" ref="N804" si="3580">D804*I801+F804*I804-E804*J801-G804*J804</f>
        <v>0</v>
      </c>
      <c r="O804" s="63">
        <f t="shared" ref="O804" si="3581">(D804*J801+E804*I801+F804*J804+G804*I804)</f>
        <v>-6.6641784772804806</v>
      </c>
      <c r="P804" s="61">
        <f t="shared" ref="P804" si="3582">D804*K801+F804*K804-E804*L801-G804*L804</f>
        <v>1</v>
      </c>
      <c r="Q804" s="62">
        <f t="shared" ref="Q804" si="3583">(D804*L801+E804*K801+F804*L804+G804*K804)</f>
        <v>0</v>
      </c>
      <c r="S804" s="59">
        <v>0</v>
      </c>
      <c r="T804" s="63">
        <v>0</v>
      </c>
      <c r="U804" s="61">
        <v>1</v>
      </c>
      <c r="V804" s="62">
        <v>0</v>
      </c>
      <c r="X804" s="59">
        <f t="shared" ref="X804" si="3584">N804*S801+P804*S804-O804*T801-Q804*T804</f>
        <v>0</v>
      </c>
      <c r="Y804" s="63">
        <f t="shared" ref="Y804" si="3585">(N804*T801+O804*S801+P804*T804+Q804*S804)</f>
        <v>-6.6641784772804806</v>
      </c>
      <c r="Z804" s="61">
        <f t="shared" ref="Z804" si="3586">N804*U801+P804*U804-O804*V801-Q804*V804</f>
        <v>11.397791133355348</v>
      </c>
      <c r="AA804" s="62">
        <f t="shared" ref="AA804" si="3587">(N804*V801+O804*U801+P804*V804+Q804*U804)</f>
        <v>0</v>
      </c>
      <c r="AB804" s="10"/>
      <c r="AC804" s="46">
        <f t="shared" ref="AC804" si="3588">1/$AD$8</f>
        <v>1</v>
      </c>
      <c r="AD804" s="77">
        <v>0</v>
      </c>
      <c r="AE804" s="78">
        <v>1</v>
      </c>
      <c r="AF804" s="79">
        <v>0</v>
      </c>
      <c r="AH804" s="59">
        <f t="shared" ref="AH804" si="3589">X804*AC801+Z804*AC804-Y804*AD801-AA804*AD804</f>
        <v>11.397791133355348</v>
      </c>
      <c r="AI804" s="63">
        <f t="shared" ref="AI804" si="3590">(X804*AD801+Y804*AC801+Z804*AD804+AA804*AC804)</f>
        <v>-6.6641784772804806</v>
      </c>
      <c r="AJ804" s="61">
        <f t="shared" ref="AJ804" si="3591">X804*AE801+Z804*AE804-Y804*AF801-AA804*AF804</f>
        <v>11.397791133355348</v>
      </c>
      <c r="AK804" s="62">
        <f t="shared" ref="AK804" si="3592">(X804*AF801+Y804*AE801+Z804*AF804+AA804*AE804)</f>
        <v>0</v>
      </c>
      <c r="AM804" s="80">
        <f t="shared" ref="AM804" si="3593">(180/PI())*ATAN(-1*(AI801+AI804)/(AH801+AH804))</f>
        <v>-29.083934193909602</v>
      </c>
      <c r="AO804" s="113">
        <f t="shared" ref="AO804" si="3594">20*LOG(((1-(10^(AM801/20)^2)*(1-((1-AO801)/(1+AO801))^2))^0.5))</f>
        <v>-2.3879004388432934E-2</v>
      </c>
      <c r="AP804" s="18"/>
      <c r="AQ804" s="68"/>
      <c r="AR804" s="68"/>
      <c r="AS804" s="68"/>
      <c r="AT804" s="68"/>
    </row>
    <row r="805" spans="2:46" ht="18.600000000000001" customHeight="1"/>
    <row r="806" spans="2:46" ht="18.600000000000001" customHeight="1" thickBot="1">
      <c r="D806" s="10" t="s">
        <v>63</v>
      </c>
      <c r="E806" s="10"/>
      <c r="F806" s="10"/>
      <c r="G806" s="10"/>
      <c r="H806" s="10"/>
      <c r="I806" s="10" t="s">
        <v>64</v>
      </c>
      <c r="J806" s="10"/>
      <c r="K806" s="10"/>
      <c r="L806" s="10"/>
      <c r="M806" s="55"/>
      <c r="N806" s="55"/>
      <c r="O806" s="54" t="s">
        <v>65</v>
      </c>
      <c r="P806" s="55"/>
      <c r="Q806" s="55"/>
      <c r="R806" s="55"/>
      <c r="S806" s="10"/>
      <c r="T806" s="10" t="s">
        <v>66</v>
      </c>
      <c r="U806" s="55"/>
      <c r="V806" s="55"/>
      <c r="W806" s="55"/>
      <c r="X806" s="55"/>
      <c r="Y806" s="54" t="s">
        <v>67</v>
      </c>
      <c r="Z806" s="55"/>
      <c r="AA806" s="55"/>
      <c r="AB806" s="55"/>
      <c r="AC806" s="54" t="s">
        <v>68</v>
      </c>
      <c r="AD806" s="10"/>
      <c r="AE806" s="10"/>
      <c r="AF806" s="10"/>
      <c r="AG806" s="10"/>
      <c r="AH806" s="55"/>
      <c r="AI806" s="54" t="s">
        <v>69</v>
      </c>
      <c r="AJ806" s="55"/>
      <c r="AK806" s="55"/>
    </row>
    <row r="807" spans="2:46" ht="18.600000000000001" customHeight="1" thickBot="1">
      <c r="B807" s="52"/>
      <c r="D807" s="273" t="s">
        <v>70</v>
      </c>
      <c r="E807" s="274"/>
      <c r="F807" s="275" t="s">
        <v>71</v>
      </c>
      <c r="G807" s="276"/>
      <c r="H807" s="263"/>
      <c r="I807" s="273" t="s">
        <v>72</v>
      </c>
      <c r="J807" s="274"/>
      <c r="K807" s="275" t="s">
        <v>73</v>
      </c>
      <c r="L807" s="276"/>
      <c r="M807" s="55"/>
      <c r="N807" s="269" t="s">
        <v>74</v>
      </c>
      <c r="O807" s="270"/>
      <c r="P807" s="271" t="s">
        <v>75</v>
      </c>
      <c r="Q807" s="272"/>
      <c r="R807" s="55"/>
      <c r="S807" s="273" t="s">
        <v>76</v>
      </c>
      <c r="T807" s="274"/>
      <c r="U807" s="275" t="s">
        <v>77</v>
      </c>
      <c r="V807" s="276"/>
      <c r="W807" s="10"/>
      <c r="X807" s="269" t="s">
        <v>78</v>
      </c>
      <c r="Y807" s="270"/>
      <c r="Z807" s="271" t="s">
        <v>79</v>
      </c>
      <c r="AA807" s="272"/>
      <c r="AB807" s="10"/>
      <c r="AC807" s="273" t="s">
        <v>80</v>
      </c>
      <c r="AD807" s="274"/>
      <c r="AE807" s="275" t="s">
        <v>81</v>
      </c>
      <c r="AF807" s="276"/>
      <c r="AG807" s="10"/>
      <c r="AH807" s="269" t="s">
        <v>82</v>
      </c>
      <c r="AI807" s="270"/>
      <c r="AJ807" s="271" t="s">
        <v>83</v>
      </c>
      <c r="AK807" s="272"/>
      <c r="AM807" s="57" t="s">
        <v>10</v>
      </c>
      <c r="AO807" s="109" t="s">
        <v>37</v>
      </c>
      <c r="AP807" s="18"/>
      <c r="AQ807" s="68"/>
      <c r="AR807" s="68"/>
      <c r="AS807" s="68"/>
      <c r="AT807" s="68"/>
    </row>
    <row r="808" spans="2:46" ht="18.600000000000001" customHeight="1" thickTop="1" thickBot="1">
      <c r="B808" s="81">
        <v>2.3199999999999998</v>
      </c>
      <c r="D808" s="59">
        <v>1</v>
      </c>
      <c r="E808" s="60">
        <v>0</v>
      </c>
      <c r="F808" s="61">
        <v>0</v>
      </c>
      <c r="G808" s="62">
        <f t="shared" ref="G808" si="3595">$E$8*$B808</f>
        <v>1.5738184</v>
      </c>
      <c r="I808" s="59">
        <v>1</v>
      </c>
      <c r="J808" s="63">
        <v>0</v>
      </c>
      <c r="K808" s="61">
        <v>0</v>
      </c>
      <c r="L808" s="62">
        <v>0</v>
      </c>
      <c r="N808" s="59">
        <f t="shared" ref="N808" si="3596">D808*I808+F808*I811-E808*J808-G808*J811</f>
        <v>10.795075593109548</v>
      </c>
      <c r="O808" s="63">
        <f t="shared" ref="O808" si="3597">(D808*J808+E808*I808+F808*J811+G808*I811)</f>
        <v>0</v>
      </c>
      <c r="P808" s="61">
        <f t="shared" ref="P808" si="3598">D808*K808+F808*K811-E808*L808-G808*L811</f>
        <v>0</v>
      </c>
      <c r="Q808" s="62">
        <f t="shared" ref="Q808" si="3599">(D808*L808+E808*K808+F808*L811+G808*K811)</f>
        <v>1.5738184</v>
      </c>
      <c r="S808" s="59">
        <v>1</v>
      </c>
      <c r="T808" s="60">
        <v>0</v>
      </c>
      <c r="U808" s="61">
        <v>0</v>
      </c>
      <c r="V808" s="62">
        <f t="shared" ref="V808" si="3600">$T$8*$B808</f>
        <v>1.5738184</v>
      </c>
      <c r="X808" s="59">
        <f t="shared" ref="X808" si="3601">N808*S808+P808*S811-O808*T808-Q808*T811</f>
        <v>10.795075593109548</v>
      </c>
      <c r="Y808" s="63">
        <f t="shared" ref="Y808" si="3602">(N808*T808+O808*S808+P808*T811+Q808*S811)</f>
        <v>0</v>
      </c>
      <c r="Z808" s="61">
        <f t="shared" ref="Z808" si="3603">N808*U808+P808*U811-O808*V808-Q808*V811</f>
        <v>0</v>
      </c>
      <c r="AA808" s="62">
        <f t="shared" ref="AA808" si="3604">(N808*V808+O808*U808+P808*V811+Q808*U811)</f>
        <v>18.563306997826718</v>
      </c>
      <c r="AB808" s="10"/>
      <c r="AC808" s="64">
        <v>1</v>
      </c>
      <c r="AD808" s="65">
        <v>0</v>
      </c>
      <c r="AE808" s="23">
        <v>0</v>
      </c>
      <c r="AF808" s="66">
        <v>0</v>
      </c>
      <c r="AH808" s="59">
        <f t="shared" ref="AH808" si="3605">X808*AC808+Z808*AC811-Y808*AD808-AA808*AD811</f>
        <v>10.795075593109548</v>
      </c>
      <c r="AI808" s="63">
        <f t="shared" ref="AI808" si="3606">(X808*AD808+Y808*AC808+Z808*AD811+AA808*AC811)</f>
        <v>18.563306997826718</v>
      </c>
      <c r="AJ808" s="61">
        <f t="shared" ref="AJ808" si="3607">X808*AE808+Z808*AE811-Y808*AF808-AA808*AF811</f>
        <v>0</v>
      </c>
      <c r="AK808" s="62">
        <f t="shared" ref="AK808" si="3608">(X808*AF808+Y808*AE808+Z808*AF811+AA808*AE811)</f>
        <v>18.563306997826718</v>
      </c>
      <c r="AM808" s="67">
        <f t="shared" ref="AM808" si="3609">20*LOG(((1+$AD$8)/$AD$8)/((AH808+AH811)^2+(AI808+AI811)^2)^0.5)</f>
        <v>-21.892087376910073</v>
      </c>
      <c r="AO808" s="110">
        <f t="shared" ref="AO808" si="3610">((AH808^2+AI808^2)^0.5)/((AH811^2+AI811^2)^0.5)</f>
        <v>1.7233339899560574</v>
      </c>
      <c r="AP808" s="18"/>
      <c r="AQ808" s="68"/>
      <c r="AR808" s="68"/>
      <c r="AS808" s="68"/>
      <c r="AT808" s="68"/>
    </row>
    <row r="809" spans="2:46" ht="18.600000000000001" customHeight="1" thickBot="1">
      <c r="D809" s="69"/>
      <c r="G809" s="70"/>
      <c r="I809" s="69"/>
      <c r="L809" s="70"/>
      <c r="N809" s="69"/>
      <c r="Q809" s="70"/>
      <c r="S809" s="69"/>
      <c r="V809" s="70"/>
      <c r="X809" s="69"/>
      <c r="AA809" s="70"/>
      <c r="AC809" s="64"/>
      <c r="AD809" s="23"/>
      <c r="AE809" s="23"/>
      <c r="AF809" s="71"/>
      <c r="AH809" s="69"/>
      <c r="AK809" s="70"/>
      <c r="AO809" s="111"/>
      <c r="AP809" s="18"/>
      <c r="AQ809" s="68"/>
      <c r="AR809" s="68"/>
      <c r="AS809" s="68"/>
      <c r="AT809" s="68"/>
    </row>
    <row r="810" spans="2:46" ht="18.600000000000001" customHeight="1" thickBot="1">
      <c r="D810" s="265" t="s">
        <v>11</v>
      </c>
      <c r="E810" s="266"/>
      <c r="F810" s="267" t="s">
        <v>84</v>
      </c>
      <c r="G810" s="268"/>
      <c r="H810" s="263"/>
      <c r="I810" s="265" t="s">
        <v>85</v>
      </c>
      <c r="J810" s="266"/>
      <c r="K810" s="267" t="s">
        <v>86</v>
      </c>
      <c r="L810" s="268"/>
      <c r="N810" s="269" t="s">
        <v>12</v>
      </c>
      <c r="O810" s="270"/>
      <c r="P810" s="271" t="s">
        <v>13</v>
      </c>
      <c r="Q810" s="272"/>
      <c r="S810" s="265" t="s">
        <v>87</v>
      </c>
      <c r="T810" s="266"/>
      <c r="U810" s="267" t="s">
        <v>88</v>
      </c>
      <c r="V810" s="268"/>
      <c r="W810" s="10"/>
      <c r="X810" s="269" t="s">
        <v>89</v>
      </c>
      <c r="Y810" s="270"/>
      <c r="Z810" s="271" t="s">
        <v>90</v>
      </c>
      <c r="AA810" s="272"/>
      <c r="AB810" s="10"/>
      <c r="AC810" s="265" t="s">
        <v>14</v>
      </c>
      <c r="AD810" s="266"/>
      <c r="AE810" s="267" t="s">
        <v>15</v>
      </c>
      <c r="AF810" s="268"/>
      <c r="AG810" s="10"/>
      <c r="AH810" s="269" t="s">
        <v>91</v>
      </c>
      <c r="AI810" s="270"/>
      <c r="AJ810" s="271" t="s">
        <v>92</v>
      </c>
      <c r="AK810" s="272"/>
      <c r="AM810" s="76" t="s">
        <v>16</v>
      </c>
      <c r="AO810" s="112" t="s">
        <v>38</v>
      </c>
      <c r="AP810" s="18"/>
      <c r="AQ810" s="68"/>
      <c r="AR810" s="68"/>
      <c r="AS810" s="68"/>
      <c r="AT810" s="68"/>
    </row>
    <row r="811" spans="2:46" ht="18.600000000000001" customHeight="1" thickTop="1" thickBot="1">
      <c r="D811" s="59">
        <v>0</v>
      </c>
      <c r="E811" s="63">
        <v>0</v>
      </c>
      <c r="F811" s="61">
        <v>1</v>
      </c>
      <c r="G811" s="62">
        <v>0</v>
      </c>
      <c r="I811" s="59">
        <v>0</v>
      </c>
      <c r="J811" s="63">
        <f t="shared" ref="J811" si="3611">IF(0=(1-$J$8*$K$8*$B808^2),10^14,$B808*$K$8/(1-$J$8*$K$8*$B808^2))</f>
        <v>-6.2237648213475891</v>
      </c>
      <c r="K811" s="61">
        <v>1</v>
      </c>
      <c r="L811" s="62">
        <v>0</v>
      </c>
      <c r="N811" s="59">
        <f t="shared" ref="N811" si="3612">D811*I808+F811*I811-E811*J808-G811*J811</f>
        <v>0</v>
      </c>
      <c r="O811" s="63">
        <f t="shared" ref="O811" si="3613">(D811*J808+E811*I808+F811*J811+G811*I811)</f>
        <v>-6.2237648213475891</v>
      </c>
      <c r="P811" s="61">
        <f t="shared" ref="P811" si="3614">D811*K808+F811*K811-E811*L808-G811*L811</f>
        <v>1</v>
      </c>
      <c r="Q811" s="62">
        <f t="shared" ref="Q811" si="3615">(D811*L808+E811*K808+F811*L811+G811*K811)</f>
        <v>0</v>
      </c>
      <c r="S811" s="59">
        <v>0</v>
      </c>
      <c r="T811" s="63">
        <v>0</v>
      </c>
      <c r="U811" s="61">
        <v>1</v>
      </c>
      <c r="V811" s="62">
        <v>0</v>
      </c>
      <c r="X811" s="59">
        <f t="shared" ref="X811" si="3616">N811*S808+P811*S811-O811*T808-Q811*T811</f>
        <v>0</v>
      </c>
      <c r="Y811" s="63">
        <f t="shared" ref="Y811" si="3617">(N811*T808+O811*S808+P811*T811+Q811*S811)</f>
        <v>-6.2237648213475891</v>
      </c>
      <c r="Z811" s="61">
        <f t="shared" ref="Z811" si="3618">N811*U808+P811*U811-O811*V808-Q811*V811</f>
        <v>10.795075593109548</v>
      </c>
      <c r="AA811" s="62">
        <f t="shared" ref="AA811" si="3619">(N811*V808+O811*U808+P811*V811+Q811*U811)</f>
        <v>0</v>
      </c>
      <c r="AB811" s="10"/>
      <c r="AC811" s="46">
        <f t="shared" ref="AC811" si="3620">1/$AD$8</f>
        <v>1</v>
      </c>
      <c r="AD811" s="77">
        <v>0</v>
      </c>
      <c r="AE811" s="78">
        <v>1</v>
      </c>
      <c r="AF811" s="79">
        <v>0</v>
      </c>
      <c r="AH811" s="59">
        <f t="shared" ref="AH811" si="3621">X811*AC808+Z811*AC811-Y811*AD808-AA811*AD811</f>
        <v>10.795075593109548</v>
      </c>
      <c r="AI811" s="63">
        <f t="shared" ref="AI811" si="3622">(X811*AD808+Y811*AC808+Z811*AD811+AA811*AC811)</f>
        <v>-6.2237648213475891</v>
      </c>
      <c r="AJ811" s="61">
        <f t="shared" ref="AJ811" si="3623">X811*AE808+Z811*AE811-Y811*AF808-AA811*AF811</f>
        <v>10.795075593109548</v>
      </c>
      <c r="AK811" s="62">
        <f t="shared" ref="AK811" si="3624">(X811*AF808+Y811*AE808+Z811*AF811+AA811*AE811)</f>
        <v>0</v>
      </c>
      <c r="AM811" s="80">
        <f t="shared" ref="AM811" si="3625">(180/PI())*ATAN(-1*(AI808+AI811)/(AH808+AH811))</f>
        <v>-29.749508212734302</v>
      </c>
      <c r="AO811" s="113">
        <f t="shared" ref="AO811" si="3626">20*LOG(((1-(10^(AM808/20)^2)*(1-((1-AO808)/(1+AO808))^2))^0.5))</f>
        <v>-2.6188581574400956E-2</v>
      </c>
      <c r="AP811" s="18"/>
      <c r="AQ811" s="68"/>
      <c r="AR811" s="68"/>
      <c r="AS811" s="68"/>
      <c r="AT811" s="68"/>
    </row>
    <row r="812" spans="2:46" ht="18.600000000000001" customHeight="1"/>
    <row r="813" spans="2:46" ht="18.600000000000001" customHeight="1" thickBot="1">
      <c r="D813" s="10" t="s">
        <v>63</v>
      </c>
      <c r="E813" s="10"/>
      <c r="F813" s="10"/>
      <c r="G813" s="10"/>
      <c r="H813" s="10"/>
      <c r="I813" s="10" t="s">
        <v>64</v>
      </c>
      <c r="J813" s="10"/>
      <c r="K813" s="10"/>
      <c r="L813" s="10"/>
      <c r="M813" s="55"/>
      <c r="N813" s="55"/>
      <c r="O813" s="54" t="s">
        <v>65</v>
      </c>
      <c r="P813" s="55"/>
      <c r="Q813" s="55"/>
      <c r="R813" s="55"/>
      <c r="S813" s="10"/>
      <c r="T813" s="10" t="s">
        <v>66</v>
      </c>
      <c r="U813" s="55"/>
      <c r="V813" s="55"/>
      <c r="W813" s="55"/>
      <c r="X813" s="55"/>
      <c r="Y813" s="54" t="s">
        <v>67</v>
      </c>
      <c r="Z813" s="55"/>
      <c r="AA813" s="55"/>
      <c r="AB813" s="55"/>
      <c r="AC813" s="54" t="s">
        <v>68</v>
      </c>
      <c r="AD813" s="10"/>
      <c r="AE813" s="10"/>
      <c r="AF813" s="10"/>
      <c r="AG813" s="10"/>
      <c r="AH813" s="55"/>
      <c r="AI813" s="54" t="s">
        <v>69</v>
      </c>
      <c r="AJ813" s="55"/>
      <c r="AK813" s="55"/>
    </row>
    <row r="814" spans="2:46" ht="18.600000000000001" customHeight="1" thickBot="1">
      <c r="B814" s="52"/>
      <c r="D814" s="273" t="s">
        <v>70</v>
      </c>
      <c r="E814" s="274"/>
      <c r="F814" s="275" t="s">
        <v>71</v>
      </c>
      <c r="G814" s="276"/>
      <c r="H814" s="263"/>
      <c r="I814" s="273" t="s">
        <v>72</v>
      </c>
      <c r="J814" s="274"/>
      <c r="K814" s="275" t="s">
        <v>73</v>
      </c>
      <c r="L814" s="276"/>
      <c r="M814" s="55"/>
      <c r="N814" s="269" t="s">
        <v>74</v>
      </c>
      <c r="O814" s="270"/>
      <c r="P814" s="271" t="s">
        <v>75</v>
      </c>
      <c r="Q814" s="272"/>
      <c r="R814" s="55"/>
      <c r="S814" s="273" t="s">
        <v>76</v>
      </c>
      <c r="T814" s="274"/>
      <c r="U814" s="275" t="s">
        <v>77</v>
      </c>
      <c r="V814" s="276"/>
      <c r="W814" s="10"/>
      <c r="X814" s="269" t="s">
        <v>78</v>
      </c>
      <c r="Y814" s="270"/>
      <c r="Z814" s="271" t="s">
        <v>79</v>
      </c>
      <c r="AA814" s="272"/>
      <c r="AB814" s="10"/>
      <c r="AC814" s="273" t="s">
        <v>80</v>
      </c>
      <c r="AD814" s="274"/>
      <c r="AE814" s="275" t="s">
        <v>81</v>
      </c>
      <c r="AF814" s="276"/>
      <c r="AG814" s="10"/>
      <c r="AH814" s="269" t="s">
        <v>82</v>
      </c>
      <c r="AI814" s="270"/>
      <c r="AJ814" s="271" t="s">
        <v>83</v>
      </c>
      <c r="AK814" s="272"/>
      <c r="AM814" s="57" t="s">
        <v>10</v>
      </c>
      <c r="AO814" s="109" t="s">
        <v>37</v>
      </c>
      <c r="AP814" s="18"/>
      <c r="AQ814" s="68"/>
      <c r="AR814" s="68"/>
      <c r="AS814" s="68"/>
      <c r="AT814" s="68"/>
    </row>
    <row r="815" spans="2:46" ht="18.600000000000001" customHeight="1" thickTop="1" thickBot="1">
      <c r="B815" s="81">
        <v>2.34</v>
      </c>
      <c r="D815" s="59">
        <v>1</v>
      </c>
      <c r="E815" s="60">
        <v>0</v>
      </c>
      <c r="F815" s="61">
        <v>0</v>
      </c>
      <c r="G815" s="62">
        <f t="shared" ref="G815" si="3627">$E$8*$B815</f>
        <v>1.5873858000000001</v>
      </c>
      <c r="I815" s="59">
        <v>1</v>
      </c>
      <c r="J815" s="63">
        <v>0</v>
      </c>
      <c r="K815" s="61">
        <v>0</v>
      </c>
      <c r="L815" s="62">
        <v>0</v>
      </c>
      <c r="N815" s="59">
        <f t="shared" ref="N815" si="3628">D815*I815+F815*I818-E815*J815-G815*J818</f>
        <v>10.27137468035137</v>
      </c>
      <c r="O815" s="63">
        <f t="shared" ref="O815" si="3629">(D815*J815+E815*I815+F815*J818+G815*I818)</f>
        <v>0</v>
      </c>
      <c r="P815" s="61">
        <f t="shared" ref="P815" si="3630">D815*K815+F815*K818-E815*L815-G815*L818</f>
        <v>0</v>
      </c>
      <c r="Q815" s="62">
        <f t="shared" ref="Q815" si="3631">(D815*L815+E815*K815+F815*L818+G815*K818)</f>
        <v>1.5873858000000001</v>
      </c>
      <c r="S815" s="59">
        <v>1</v>
      </c>
      <c r="T815" s="60">
        <v>0</v>
      </c>
      <c r="U815" s="61">
        <v>0</v>
      </c>
      <c r="V815" s="62">
        <f t="shared" ref="V815" si="3632">$T$8*$B815</f>
        <v>1.5873858000000001</v>
      </c>
      <c r="X815" s="59">
        <f t="shared" ref="X815" si="3633">N815*S815+P815*S818-O815*T815-Q815*T818</f>
        <v>10.27137468035137</v>
      </c>
      <c r="Y815" s="63">
        <f t="shared" ref="Y815" si="3634">(N815*T815+O815*S815+P815*T818+Q815*S818)</f>
        <v>0</v>
      </c>
      <c r="Z815" s="61">
        <f t="shared" ref="Z815" si="3635">N815*U815+P815*U818-O815*V815-Q815*V818</f>
        <v>0</v>
      </c>
      <c r="AA815" s="62">
        <f t="shared" ref="AA815" si="3636">(N815*V815+O815*U815+P815*V818+Q815*U818)</f>
        <v>17.892020114069304</v>
      </c>
      <c r="AB815" s="10"/>
      <c r="AC815" s="64">
        <v>1</v>
      </c>
      <c r="AD815" s="65">
        <v>0</v>
      </c>
      <c r="AE815" s="23">
        <v>0</v>
      </c>
      <c r="AF815" s="66">
        <v>0</v>
      </c>
      <c r="AH815" s="59">
        <f t="shared" ref="AH815" si="3637">X815*AC815+Z815*AC818-Y815*AD815-AA815*AD818</f>
        <v>10.27137468035137</v>
      </c>
      <c r="AI815" s="63">
        <f t="shared" ref="AI815" si="3638">(X815*AD815+Y815*AC815+Z815*AD818+AA815*AC818)</f>
        <v>17.892020114069304</v>
      </c>
      <c r="AJ815" s="61">
        <f t="shared" ref="AJ815" si="3639">X815*AE815+Z815*AE818-Y815*AF815-AA815*AF818</f>
        <v>0</v>
      </c>
      <c r="AK815" s="62">
        <f t="shared" ref="AK815" si="3640">(X815*AF815+Y815*AE815+Z815*AF818+AA815*AE818)</f>
        <v>17.892020114069304</v>
      </c>
      <c r="AM815" s="67">
        <f t="shared" ref="AM815" si="3641">20*LOG(((1+$AD$8)/$AD$8)/((AH815+AH818)^2+(AI815+AI818)^2)^0.5)</f>
        <v>-21.517067988390522</v>
      </c>
      <c r="AO815" s="110">
        <f t="shared" ref="AO815" si="3642">((AH815^2+AI815^2)^0.5)/((AH818^2+AI818^2)^0.5)</f>
        <v>1.7460180129907987</v>
      </c>
      <c r="AP815" s="18"/>
      <c r="AQ815" s="68"/>
      <c r="AR815" s="68"/>
      <c r="AS815" s="68"/>
      <c r="AT815" s="68"/>
    </row>
    <row r="816" spans="2:46" ht="18.600000000000001" customHeight="1" thickBot="1">
      <c r="D816" s="69"/>
      <c r="G816" s="70"/>
      <c r="I816" s="69"/>
      <c r="L816" s="70"/>
      <c r="N816" s="69"/>
      <c r="Q816" s="70"/>
      <c r="S816" s="69"/>
      <c r="V816" s="70"/>
      <c r="X816" s="69"/>
      <c r="AA816" s="70"/>
      <c r="AC816" s="64"/>
      <c r="AD816" s="23"/>
      <c r="AE816" s="23"/>
      <c r="AF816" s="71"/>
      <c r="AH816" s="69"/>
      <c r="AK816" s="70"/>
      <c r="AO816" s="111"/>
      <c r="AP816" s="18"/>
      <c r="AQ816" s="68"/>
      <c r="AR816" s="68"/>
      <c r="AS816" s="68"/>
      <c r="AT816" s="68"/>
    </row>
    <row r="817" spans="2:46" ht="18.600000000000001" customHeight="1" thickBot="1">
      <c r="D817" s="265" t="s">
        <v>11</v>
      </c>
      <c r="E817" s="266"/>
      <c r="F817" s="267" t="s">
        <v>84</v>
      </c>
      <c r="G817" s="268"/>
      <c r="H817" s="263"/>
      <c r="I817" s="265" t="s">
        <v>85</v>
      </c>
      <c r="J817" s="266"/>
      <c r="K817" s="267" t="s">
        <v>86</v>
      </c>
      <c r="L817" s="268"/>
      <c r="N817" s="269" t="s">
        <v>12</v>
      </c>
      <c r="O817" s="270"/>
      <c r="P817" s="271" t="s">
        <v>13</v>
      </c>
      <c r="Q817" s="272"/>
      <c r="S817" s="265" t="s">
        <v>87</v>
      </c>
      <c r="T817" s="266"/>
      <c r="U817" s="267" t="s">
        <v>88</v>
      </c>
      <c r="V817" s="268"/>
      <c r="W817" s="10"/>
      <c r="X817" s="269" t="s">
        <v>89</v>
      </c>
      <c r="Y817" s="270"/>
      <c r="Z817" s="271" t="s">
        <v>90</v>
      </c>
      <c r="AA817" s="272"/>
      <c r="AB817" s="10"/>
      <c r="AC817" s="265" t="s">
        <v>14</v>
      </c>
      <c r="AD817" s="266"/>
      <c r="AE817" s="267" t="s">
        <v>15</v>
      </c>
      <c r="AF817" s="268"/>
      <c r="AG817" s="10"/>
      <c r="AH817" s="269" t="s">
        <v>91</v>
      </c>
      <c r="AI817" s="270"/>
      <c r="AJ817" s="271" t="s">
        <v>92</v>
      </c>
      <c r="AK817" s="272"/>
      <c r="AM817" s="76" t="s">
        <v>16</v>
      </c>
      <c r="AO817" s="112" t="s">
        <v>38</v>
      </c>
      <c r="AP817" s="18"/>
      <c r="AQ817" s="68"/>
      <c r="AR817" s="68"/>
      <c r="AS817" s="68"/>
      <c r="AT817" s="68"/>
    </row>
    <row r="818" spans="2:46" ht="18.600000000000001" customHeight="1" thickTop="1" thickBot="1">
      <c r="D818" s="59">
        <v>0</v>
      </c>
      <c r="E818" s="63">
        <v>0</v>
      </c>
      <c r="F818" s="61">
        <v>1</v>
      </c>
      <c r="G818" s="62">
        <v>0</v>
      </c>
      <c r="I818" s="59">
        <v>0</v>
      </c>
      <c r="J818" s="63">
        <f t="shared" ref="J818" si="3643">IF(0=(1-$J$8*$K$8*$B815^2),10^14,$B815*$K$8/(1-$J$8*$K$8*$B815^2))</f>
        <v>-5.8406561784484712</v>
      </c>
      <c r="K818" s="61">
        <v>1</v>
      </c>
      <c r="L818" s="62">
        <v>0</v>
      </c>
      <c r="N818" s="59">
        <f t="shared" ref="N818" si="3644">D818*I815+F818*I818-E818*J815-G818*J818</f>
        <v>0</v>
      </c>
      <c r="O818" s="63">
        <f t="shared" ref="O818" si="3645">(D818*J815+E818*I815+F818*J818+G818*I818)</f>
        <v>-5.8406561784484712</v>
      </c>
      <c r="P818" s="61">
        <f t="shared" ref="P818" si="3646">D818*K815+F818*K818-E818*L815-G818*L818</f>
        <v>1</v>
      </c>
      <c r="Q818" s="62">
        <f t="shared" ref="Q818" si="3647">(D818*L815+E818*K815+F818*L818+G818*K818)</f>
        <v>0</v>
      </c>
      <c r="S818" s="59">
        <v>0</v>
      </c>
      <c r="T818" s="63">
        <v>0</v>
      </c>
      <c r="U818" s="61">
        <v>1</v>
      </c>
      <c r="V818" s="62">
        <v>0</v>
      </c>
      <c r="X818" s="59">
        <f t="shared" ref="X818" si="3648">N818*S815+P818*S818-O818*T815-Q818*T818</f>
        <v>0</v>
      </c>
      <c r="Y818" s="63">
        <f t="shared" ref="Y818" si="3649">(N818*T815+O818*S815+P818*T818+Q818*S818)</f>
        <v>-5.8406561784484712</v>
      </c>
      <c r="Z818" s="61">
        <f t="shared" ref="Z818" si="3650">N818*U815+P818*U818-O818*V815-Q818*V818</f>
        <v>10.27137468035137</v>
      </c>
      <c r="AA818" s="62">
        <f t="shared" ref="AA818" si="3651">(N818*V815+O818*U815+P818*V818+Q818*U818)</f>
        <v>0</v>
      </c>
      <c r="AB818" s="10"/>
      <c r="AC818" s="46">
        <f t="shared" ref="AC818" si="3652">1/$AD$8</f>
        <v>1</v>
      </c>
      <c r="AD818" s="77">
        <v>0</v>
      </c>
      <c r="AE818" s="78">
        <v>1</v>
      </c>
      <c r="AF818" s="79">
        <v>0</v>
      </c>
      <c r="AH818" s="59">
        <f t="shared" ref="AH818" si="3653">X818*AC815+Z818*AC818-Y818*AD815-AA818*AD818</f>
        <v>10.27137468035137</v>
      </c>
      <c r="AI818" s="63">
        <f t="shared" ref="AI818" si="3654">(X818*AD815+Y818*AC815+Z818*AD818+AA818*AC818)</f>
        <v>-5.8406561784484712</v>
      </c>
      <c r="AJ818" s="61">
        <f t="shared" ref="AJ818" si="3655">X818*AE815+Z818*AE818-Y818*AF815-AA818*AF818</f>
        <v>10.27137468035137</v>
      </c>
      <c r="AK818" s="62">
        <f t="shared" ref="AK818" si="3656">(X818*AF815+Y818*AE815+Z818*AF818+AA818*AE818)</f>
        <v>0</v>
      </c>
      <c r="AM818" s="80">
        <f t="shared" ref="AM818" si="3657">(180/PI())*ATAN(-1*(AI815+AI818)/(AH815+AH818))</f>
        <v>-30.39793433867235</v>
      </c>
      <c r="AO818" s="113">
        <f t="shared" ref="AO818" si="3658">20*LOG(((1-(10^(AM815/20)^2)*(1-((1-AO815)/(1+AO815))^2))^0.5))</f>
        <v>-2.8457816456833818E-2</v>
      </c>
      <c r="AP818" s="18"/>
      <c r="AQ818" s="68"/>
      <c r="AR818" s="68"/>
      <c r="AS818" s="68"/>
      <c r="AT818" s="68"/>
    </row>
    <row r="819" spans="2:46" ht="18.600000000000001" customHeight="1"/>
    <row r="820" spans="2:46" ht="18.600000000000001" customHeight="1" thickBot="1">
      <c r="D820" s="10" t="s">
        <v>63</v>
      </c>
      <c r="E820" s="10"/>
      <c r="F820" s="10"/>
      <c r="G820" s="10"/>
      <c r="H820" s="10"/>
      <c r="I820" s="10" t="s">
        <v>64</v>
      </c>
      <c r="J820" s="10"/>
      <c r="K820" s="10"/>
      <c r="L820" s="10"/>
      <c r="M820" s="55"/>
      <c r="N820" s="55"/>
      <c r="O820" s="54" t="s">
        <v>65</v>
      </c>
      <c r="P820" s="55"/>
      <c r="Q820" s="55"/>
      <c r="R820" s="55"/>
      <c r="S820" s="10"/>
      <c r="T820" s="10" t="s">
        <v>66</v>
      </c>
      <c r="U820" s="55"/>
      <c r="V820" s="55"/>
      <c r="W820" s="55"/>
      <c r="X820" s="55"/>
      <c r="Y820" s="54" t="s">
        <v>67</v>
      </c>
      <c r="Z820" s="55"/>
      <c r="AA820" s="55"/>
      <c r="AB820" s="55"/>
      <c r="AC820" s="54" t="s">
        <v>68</v>
      </c>
      <c r="AD820" s="10"/>
      <c r="AE820" s="10"/>
      <c r="AF820" s="10"/>
      <c r="AG820" s="10"/>
      <c r="AH820" s="55"/>
      <c r="AI820" s="54" t="s">
        <v>69</v>
      </c>
      <c r="AJ820" s="55"/>
      <c r="AK820" s="55"/>
    </row>
    <row r="821" spans="2:46" ht="18.600000000000001" customHeight="1" thickBot="1">
      <c r="B821" s="52"/>
      <c r="D821" s="273" t="s">
        <v>70</v>
      </c>
      <c r="E821" s="274"/>
      <c r="F821" s="275" t="s">
        <v>71</v>
      </c>
      <c r="G821" s="276"/>
      <c r="H821" s="263"/>
      <c r="I821" s="273" t="s">
        <v>72</v>
      </c>
      <c r="J821" s="274"/>
      <c r="K821" s="275" t="s">
        <v>73</v>
      </c>
      <c r="L821" s="276"/>
      <c r="M821" s="55"/>
      <c r="N821" s="269" t="s">
        <v>74</v>
      </c>
      <c r="O821" s="270"/>
      <c r="P821" s="271" t="s">
        <v>75</v>
      </c>
      <c r="Q821" s="272"/>
      <c r="R821" s="55"/>
      <c r="S821" s="273" t="s">
        <v>76</v>
      </c>
      <c r="T821" s="274"/>
      <c r="U821" s="275" t="s">
        <v>77</v>
      </c>
      <c r="V821" s="276"/>
      <c r="W821" s="10"/>
      <c r="X821" s="269" t="s">
        <v>78</v>
      </c>
      <c r="Y821" s="270"/>
      <c r="Z821" s="271" t="s">
        <v>79</v>
      </c>
      <c r="AA821" s="272"/>
      <c r="AB821" s="10"/>
      <c r="AC821" s="273" t="s">
        <v>80</v>
      </c>
      <c r="AD821" s="274"/>
      <c r="AE821" s="275" t="s">
        <v>81</v>
      </c>
      <c r="AF821" s="276"/>
      <c r="AG821" s="10"/>
      <c r="AH821" s="269" t="s">
        <v>82</v>
      </c>
      <c r="AI821" s="270"/>
      <c r="AJ821" s="271" t="s">
        <v>83</v>
      </c>
      <c r="AK821" s="272"/>
      <c r="AM821" s="57" t="s">
        <v>10</v>
      </c>
      <c r="AO821" s="109" t="s">
        <v>37</v>
      </c>
      <c r="AP821" s="18"/>
      <c r="AQ821" s="68"/>
      <c r="AR821" s="68"/>
      <c r="AS821" s="68"/>
      <c r="AT821" s="68"/>
    </row>
    <row r="822" spans="2:46" ht="18.600000000000001" customHeight="1" thickTop="1" thickBot="1">
      <c r="B822" s="81">
        <v>2.36</v>
      </c>
      <c r="D822" s="59">
        <v>1</v>
      </c>
      <c r="E822" s="60">
        <v>0</v>
      </c>
      <c r="F822" s="61">
        <v>0</v>
      </c>
      <c r="G822" s="62">
        <f t="shared" ref="G822" si="3659">$E$8*$B822</f>
        <v>1.6009532</v>
      </c>
      <c r="I822" s="59">
        <v>1</v>
      </c>
      <c r="J822" s="63">
        <v>0</v>
      </c>
      <c r="K822" s="61">
        <v>0</v>
      </c>
      <c r="L822" s="62">
        <v>0</v>
      </c>
      <c r="N822" s="59">
        <f t="shared" ref="N822" si="3660">D822*I822+F822*I825-E822*J822-G822*J825</f>
        <v>9.8121539150984844</v>
      </c>
      <c r="O822" s="63">
        <f t="shared" ref="O822" si="3661">(D822*J822+E822*I822+F822*J825+G822*I825)</f>
        <v>0</v>
      </c>
      <c r="P822" s="61">
        <f t="shared" ref="P822" si="3662">D822*K822+F822*K825-E822*L822-G822*L825</f>
        <v>0</v>
      </c>
      <c r="Q822" s="62">
        <f t="shared" ref="Q822" si="3663">(D822*L822+E822*K822+F822*L825+G822*K825)</f>
        <v>1.6009532</v>
      </c>
      <c r="S822" s="59">
        <v>1</v>
      </c>
      <c r="T822" s="60">
        <v>0</v>
      </c>
      <c r="U822" s="61">
        <v>0</v>
      </c>
      <c r="V822" s="62">
        <f t="shared" ref="V822" si="3664">$T$8*$B822</f>
        <v>1.6009532</v>
      </c>
      <c r="X822" s="59">
        <f t="shared" ref="X822" si="3665">N822*S822+P822*S825-O822*T822-Q822*T825</f>
        <v>9.8121539150984844</v>
      </c>
      <c r="Y822" s="63">
        <f t="shared" ref="Y822" si="3666">(N822*T822+O822*S822+P822*T825+Q822*S825)</f>
        <v>0</v>
      </c>
      <c r="Z822" s="61">
        <f t="shared" ref="Z822" si="3667">N822*U822+P822*U825-O822*V822-Q822*V825</f>
        <v>0</v>
      </c>
      <c r="AA822" s="62">
        <f t="shared" ref="AA822" si="3668">(N822*V822+O822*U822+P822*V825+Q822*U825)</f>
        <v>17.309752409269446</v>
      </c>
      <c r="AB822" s="10"/>
      <c r="AC822" s="64">
        <v>1</v>
      </c>
      <c r="AD822" s="65">
        <v>0</v>
      </c>
      <c r="AE822" s="23">
        <v>0</v>
      </c>
      <c r="AF822" s="66">
        <v>0</v>
      </c>
      <c r="AH822" s="59">
        <f t="shared" ref="AH822" si="3669">X822*AC822+Z822*AC825-Y822*AD822-AA822*AD825</f>
        <v>9.8121539150984844</v>
      </c>
      <c r="AI822" s="63">
        <f t="shared" ref="AI822" si="3670">(X822*AD822+Y822*AC822+Z822*AD825+AA822*AC825)</f>
        <v>17.309752409269446</v>
      </c>
      <c r="AJ822" s="61">
        <f t="shared" ref="AJ822" si="3671">X822*AE822+Z822*AE825-Y822*AF822-AA822*AF825</f>
        <v>0</v>
      </c>
      <c r="AK822" s="62">
        <f t="shared" ref="AK822" si="3672">(X822*AF822+Y822*AE822+Z822*AF825+AA822*AE825)</f>
        <v>17.309752409269446</v>
      </c>
      <c r="AM822" s="67">
        <f t="shared" ref="AM822" si="3673">20*LOG(((1+$AD$8)/$AD$8)/((AH822+AH825)^2+(AI822+AI825)^2)^0.5)</f>
        <v>-21.176704004204087</v>
      </c>
      <c r="AO822" s="110">
        <f t="shared" ref="AO822" si="3674">((AH822^2+AI822^2)^0.5)/((AH825^2+AI825^2)^0.5)</f>
        <v>1.7685629487622605</v>
      </c>
      <c r="AP822" s="18"/>
      <c r="AQ822" s="68"/>
      <c r="AR822" s="68"/>
      <c r="AS822" s="68"/>
      <c r="AT822" s="68"/>
    </row>
    <row r="823" spans="2:46" ht="18.600000000000001" customHeight="1" thickBot="1">
      <c r="D823" s="69"/>
      <c r="G823" s="70"/>
      <c r="I823" s="69"/>
      <c r="L823" s="70"/>
      <c r="N823" s="69"/>
      <c r="Q823" s="70"/>
      <c r="S823" s="69"/>
      <c r="V823" s="70"/>
      <c r="X823" s="69"/>
      <c r="AA823" s="70"/>
      <c r="AC823" s="64"/>
      <c r="AD823" s="23"/>
      <c r="AE823" s="23"/>
      <c r="AF823" s="71"/>
      <c r="AH823" s="69"/>
      <c r="AK823" s="70"/>
      <c r="AO823" s="111"/>
      <c r="AP823" s="18"/>
      <c r="AQ823" s="68"/>
      <c r="AR823" s="68"/>
      <c r="AS823" s="68"/>
      <c r="AT823" s="68"/>
    </row>
    <row r="824" spans="2:46" ht="18.600000000000001" customHeight="1" thickBot="1">
      <c r="D824" s="265" t="s">
        <v>11</v>
      </c>
      <c r="E824" s="266"/>
      <c r="F824" s="267" t="s">
        <v>84</v>
      </c>
      <c r="G824" s="268"/>
      <c r="H824" s="263"/>
      <c r="I824" s="265" t="s">
        <v>85</v>
      </c>
      <c r="J824" s="266"/>
      <c r="K824" s="267" t="s">
        <v>86</v>
      </c>
      <c r="L824" s="268"/>
      <c r="N824" s="269" t="s">
        <v>12</v>
      </c>
      <c r="O824" s="270"/>
      <c r="P824" s="271" t="s">
        <v>13</v>
      </c>
      <c r="Q824" s="272"/>
      <c r="S824" s="265" t="s">
        <v>87</v>
      </c>
      <c r="T824" s="266"/>
      <c r="U824" s="267" t="s">
        <v>88</v>
      </c>
      <c r="V824" s="268"/>
      <c r="W824" s="10"/>
      <c r="X824" s="269" t="s">
        <v>89</v>
      </c>
      <c r="Y824" s="270"/>
      <c r="Z824" s="271" t="s">
        <v>90</v>
      </c>
      <c r="AA824" s="272"/>
      <c r="AB824" s="10"/>
      <c r="AC824" s="265" t="s">
        <v>14</v>
      </c>
      <c r="AD824" s="266"/>
      <c r="AE824" s="267" t="s">
        <v>15</v>
      </c>
      <c r="AF824" s="268"/>
      <c r="AG824" s="10"/>
      <c r="AH824" s="269" t="s">
        <v>91</v>
      </c>
      <c r="AI824" s="270"/>
      <c r="AJ824" s="271" t="s">
        <v>92</v>
      </c>
      <c r="AK824" s="272"/>
      <c r="AM824" s="76" t="s">
        <v>16</v>
      </c>
      <c r="AO824" s="112" t="s">
        <v>38</v>
      </c>
      <c r="AP824" s="18"/>
      <c r="AQ824" s="68"/>
      <c r="AR824" s="68"/>
      <c r="AS824" s="68"/>
      <c r="AT824" s="68"/>
    </row>
    <row r="825" spans="2:46" ht="18.600000000000001" customHeight="1" thickTop="1" thickBot="1">
      <c r="D825" s="59">
        <v>0</v>
      </c>
      <c r="E825" s="63">
        <v>0</v>
      </c>
      <c r="F825" s="61">
        <v>1</v>
      </c>
      <c r="G825" s="62">
        <v>0</v>
      </c>
      <c r="I825" s="59">
        <v>0</v>
      </c>
      <c r="J825" s="63">
        <f t="shared" ref="J825" si="3675">IF(0=(1-$J$8*$K$8*$B822^2),10^14,$B822*$K$8/(1-$J$8*$K$8*$B822^2))</f>
        <v>-5.5043170000837529</v>
      </c>
      <c r="K825" s="61">
        <v>1</v>
      </c>
      <c r="L825" s="62">
        <v>0</v>
      </c>
      <c r="N825" s="59">
        <f t="shared" ref="N825" si="3676">D825*I822+F825*I825-E825*J822-G825*J825</f>
        <v>0</v>
      </c>
      <c r="O825" s="63">
        <f t="shared" ref="O825" si="3677">(D825*J822+E825*I822+F825*J825+G825*I825)</f>
        <v>-5.5043170000837529</v>
      </c>
      <c r="P825" s="61">
        <f t="shared" ref="P825" si="3678">D825*K822+F825*K825-E825*L822-G825*L825</f>
        <v>1</v>
      </c>
      <c r="Q825" s="62">
        <f t="shared" ref="Q825" si="3679">(D825*L822+E825*K822+F825*L825+G825*K825)</f>
        <v>0</v>
      </c>
      <c r="S825" s="59">
        <v>0</v>
      </c>
      <c r="T825" s="63">
        <v>0</v>
      </c>
      <c r="U825" s="61">
        <v>1</v>
      </c>
      <c r="V825" s="62">
        <v>0</v>
      </c>
      <c r="X825" s="59">
        <f t="shared" ref="X825" si="3680">N825*S822+P825*S825-O825*T822-Q825*T825</f>
        <v>0</v>
      </c>
      <c r="Y825" s="63">
        <f t="shared" ref="Y825" si="3681">(N825*T822+O825*S822+P825*T825+Q825*S825)</f>
        <v>-5.5043170000837529</v>
      </c>
      <c r="Z825" s="61">
        <f t="shared" ref="Z825" si="3682">N825*U822+P825*U825-O825*V822-Q825*V825</f>
        <v>9.8121539150984844</v>
      </c>
      <c r="AA825" s="62">
        <f t="shared" ref="AA825" si="3683">(N825*V822+O825*U822+P825*V825+Q825*U825)</f>
        <v>0</v>
      </c>
      <c r="AB825" s="10"/>
      <c r="AC825" s="46">
        <f t="shared" ref="AC825" si="3684">1/$AD$8</f>
        <v>1</v>
      </c>
      <c r="AD825" s="77">
        <v>0</v>
      </c>
      <c r="AE825" s="78">
        <v>1</v>
      </c>
      <c r="AF825" s="79">
        <v>0</v>
      </c>
      <c r="AH825" s="59">
        <f t="shared" ref="AH825" si="3685">X825*AC822+Z825*AC825-Y825*AD822-AA825*AD825</f>
        <v>9.8121539150984844</v>
      </c>
      <c r="AI825" s="63">
        <f t="shared" ref="AI825" si="3686">(X825*AD822+Y825*AC822+Z825*AD825+AA825*AC825)</f>
        <v>-5.5043170000837529</v>
      </c>
      <c r="AJ825" s="61">
        <f t="shared" ref="AJ825" si="3687">X825*AE822+Z825*AE825-Y825*AF822-AA825*AF825</f>
        <v>9.8121539150984844</v>
      </c>
      <c r="AK825" s="62">
        <f t="shared" ref="AK825" si="3688">(X825*AF822+Y825*AE822+Z825*AF825+AA825*AE825)</f>
        <v>0</v>
      </c>
      <c r="AM825" s="80">
        <f t="shared" ref="AM825" si="3689">(180/PI())*ATAN(-1*(AI822+AI825)/(AH822+AH825))</f>
        <v>-31.02994056956285</v>
      </c>
      <c r="AO825" s="113">
        <f t="shared" ref="AO825" si="3690">20*LOG(((1-(10^(AM822/20)^2)*(1-((1-AO822)/(1+AO822))^2))^0.5))</f>
        <v>-3.0677402660881418E-2</v>
      </c>
      <c r="AP825" s="18"/>
      <c r="AQ825" s="68"/>
      <c r="AR825" s="68"/>
      <c r="AS825" s="68"/>
      <c r="AT825" s="68"/>
    </row>
    <row r="826" spans="2:46" ht="18.600000000000001" customHeight="1"/>
    <row r="827" spans="2:46" ht="18.600000000000001" customHeight="1" thickBot="1">
      <c r="D827" s="10" t="s">
        <v>63</v>
      </c>
      <c r="E827" s="10"/>
      <c r="F827" s="10"/>
      <c r="G827" s="10"/>
      <c r="H827" s="10"/>
      <c r="I827" s="10" t="s">
        <v>64</v>
      </c>
      <c r="J827" s="10"/>
      <c r="K827" s="10"/>
      <c r="L827" s="10"/>
      <c r="M827" s="55"/>
      <c r="N827" s="55"/>
      <c r="O827" s="54" t="s">
        <v>65</v>
      </c>
      <c r="P827" s="55"/>
      <c r="Q827" s="55"/>
      <c r="R827" s="55"/>
      <c r="S827" s="10"/>
      <c r="T827" s="10" t="s">
        <v>66</v>
      </c>
      <c r="U827" s="55"/>
      <c r="V827" s="55"/>
      <c r="W827" s="55"/>
      <c r="X827" s="55"/>
      <c r="Y827" s="54" t="s">
        <v>67</v>
      </c>
      <c r="Z827" s="55"/>
      <c r="AA827" s="55"/>
      <c r="AB827" s="55"/>
      <c r="AC827" s="54" t="s">
        <v>68</v>
      </c>
      <c r="AD827" s="10"/>
      <c r="AE827" s="10"/>
      <c r="AF827" s="10"/>
      <c r="AG827" s="10"/>
      <c r="AH827" s="55"/>
      <c r="AI827" s="54" t="s">
        <v>69</v>
      </c>
      <c r="AJ827" s="55"/>
      <c r="AK827" s="55"/>
    </row>
    <row r="828" spans="2:46" ht="18.600000000000001" customHeight="1" thickBot="1">
      <c r="B828" s="52"/>
      <c r="D828" s="273" t="s">
        <v>70</v>
      </c>
      <c r="E828" s="274"/>
      <c r="F828" s="275" t="s">
        <v>71</v>
      </c>
      <c r="G828" s="276"/>
      <c r="H828" s="263"/>
      <c r="I828" s="273" t="s">
        <v>72</v>
      </c>
      <c r="J828" s="274"/>
      <c r="K828" s="275" t="s">
        <v>73</v>
      </c>
      <c r="L828" s="276"/>
      <c r="M828" s="55"/>
      <c r="N828" s="269" t="s">
        <v>74</v>
      </c>
      <c r="O828" s="270"/>
      <c r="P828" s="271" t="s">
        <v>75</v>
      </c>
      <c r="Q828" s="272"/>
      <c r="R828" s="55"/>
      <c r="S828" s="273" t="s">
        <v>76</v>
      </c>
      <c r="T828" s="274"/>
      <c r="U828" s="275" t="s">
        <v>77</v>
      </c>
      <c r="V828" s="276"/>
      <c r="W828" s="10"/>
      <c r="X828" s="269" t="s">
        <v>78</v>
      </c>
      <c r="Y828" s="270"/>
      <c r="Z828" s="271" t="s">
        <v>79</v>
      </c>
      <c r="AA828" s="272"/>
      <c r="AB828" s="10"/>
      <c r="AC828" s="273" t="s">
        <v>80</v>
      </c>
      <c r="AD828" s="274"/>
      <c r="AE828" s="275" t="s">
        <v>81</v>
      </c>
      <c r="AF828" s="276"/>
      <c r="AG828" s="10"/>
      <c r="AH828" s="269" t="s">
        <v>82</v>
      </c>
      <c r="AI828" s="270"/>
      <c r="AJ828" s="271" t="s">
        <v>83</v>
      </c>
      <c r="AK828" s="272"/>
      <c r="AM828" s="57" t="s">
        <v>10</v>
      </c>
      <c r="AO828" s="109" t="s">
        <v>37</v>
      </c>
      <c r="AP828" s="18"/>
      <c r="AQ828" s="68"/>
      <c r="AR828" s="68"/>
      <c r="AS828" s="68"/>
      <c r="AT828" s="68"/>
    </row>
    <row r="829" spans="2:46" ht="18.600000000000001" customHeight="1" thickTop="1" thickBot="1">
      <c r="B829" s="81">
        <v>2.38</v>
      </c>
      <c r="D829" s="59">
        <v>1</v>
      </c>
      <c r="E829" s="60">
        <v>0</v>
      </c>
      <c r="F829" s="61">
        <v>0</v>
      </c>
      <c r="G829" s="62">
        <f t="shared" ref="G829" si="3691">$E$8*$B829</f>
        <v>1.6145206000000001</v>
      </c>
      <c r="I829" s="59">
        <v>1</v>
      </c>
      <c r="J829" s="63">
        <v>0</v>
      </c>
      <c r="K829" s="61">
        <v>0</v>
      </c>
      <c r="L829" s="62">
        <v>0</v>
      </c>
      <c r="N829" s="59">
        <f t="shared" ref="N829" si="3692">D829*I829+F829*I832-E829*J829-G829*J832</f>
        <v>9.4062368655995829</v>
      </c>
      <c r="O829" s="63">
        <f t="shared" ref="O829" si="3693">(D829*J829+E829*I829+F829*J832+G829*I832)</f>
        <v>0</v>
      </c>
      <c r="P829" s="61">
        <f t="shared" ref="P829" si="3694">D829*K829+F829*K832-E829*L829-G829*L832</f>
        <v>0</v>
      </c>
      <c r="Q829" s="62">
        <f t="shared" ref="Q829" si="3695">(D829*L829+E829*K829+F829*L832+G829*K832)</f>
        <v>1.6145206000000001</v>
      </c>
      <c r="S829" s="59">
        <v>1</v>
      </c>
      <c r="T829" s="60">
        <v>0</v>
      </c>
      <c r="U829" s="61">
        <v>0</v>
      </c>
      <c r="V829" s="62">
        <f t="shared" ref="V829" si="3696">$T$8*$B829</f>
        <v>1.6145206000000001</v>
      </c>
      <c r="X829" s="59">
        <f t="shared" ref="X829" si="3697">N829*S829+P829*S832-O829*T829-Q829*T832</f>
        <v>9.4062368655995829</v>
      </c>
      <c r="Y829" s="63">
        <f t="shared" ref="Y829" si="3698">(N829*T829+O829*S829+P829*T832+Q829*S832)</f>
        <v>0</v>
      </c>
      <c r="Z829" s="61">
        <f t="shared" ref="Z829" si="3699">N829*U829+P829*U832-O829*V829-Q829*V832</f>
        <v>0</v>
      </c>
      <c r="AA829" s="62">
        <f t="shared" ref="AA829" si="3700">(N829*V829+O829*U829+P829*V832+Q829*U832)</f>
        <v>16.80108378798996</v>
      </c>
      <c r="AB829" s="10"/>
      <c r="AC829" s="64">
        <v>1</v>
      </c>
      <c r="AD829" s="65">
        <v>0</v>
      </c>
      <c r="AE829" s="23">
        <v>0</v>
      </c>
      <c r="AF829" s="66">
        <v>0</v>
      </c>
      <c r="AH829" s="59">
        <f t="shared" ref="AH829" si="3701">X829*AC829+Z829*AC832-Y829*AD829-AA829*AD832</f>
        <v>9.4062368655995829</v>
      </c>
      <c r="AI829" s="63">
        <f t="shared" ref="AI829" si="3702">(X829*AD829+Y829*AC829+Z829*AD832+AA829*AC832)</f>
        <v>16.80108378798996</v>
      </c>
      <c r="AJ829" s="61">
        <f t="shared" ref="AJ829" si="3703">X829*AE829+Z829*AE832-Y829*AF829-AA829*AF832</f>
        <v>0</v>
      </c>
      <c r="AK829" s="62">
        <f t="shared" ref="AK829" si="3704">(X829*AF829+Y829*AE829+Z829*AF832+AA829*AE832)</f>
        <v>16.80108378798996</v>
      </c>
      <c r="AM829" s="67">
        <f t="shared" ref="AM829" si="3705">20*LOG(((1+$AD$8)/$AD$8)/((AH829+AH832)^2+(AI829+AI832)^2)^0.5)</f>
        <v>-20.866624504100528</v>
      </c>
      <c r="AO829" s="110">
        <f t="shared" ref="AO829" si="3706">((AH829^2+AI829^2)^0.5)/((AH832^2+AI832^2)^0.5)</f>
        <v>1.7909740156182397</v>
      </c>
      <c r="AP829" s="18"/>
      <c r="AQ829" s="68"/>
      <c r="AR829" s="68"/>
      <c r="AS829" s="68"/>
      <c r="AT829" s="68"/>
    </row>
    <row r="830" spans="2:46" ht="18.600000000000001" customHeight="1" thickBot="1">
      <c r="D830" s="69"/>
      <c r="G830" s="70"/>
      <c r="I830" s="69"/>
      <c r="L830" s="70"/>
      <c r="N830" s="69"/>
      <c r="Q830" s="70"/>
      <c r="S830" s="69"/>
      <c r="V830" s="70"/>
      <c r="X830" s="69"/>
      <c r="AA830" s="70"/>
      <c r="AC830" s="64"/>
      <c r="AD830" s="23"/>
      <c r="AE830" s="23"/>
      <c r="AF830" s="71"/>
      <c r="AH830" s="69"/>
      <c r="AK830" s="70"/>
      <c r="AO830" s="111"/>
      <c r="AP830" s="18"/>
      <c r="AQ830" s="68"/>
      <c r="AR830" s="68"/>
      <c r="AS830" s="68"/>
      <c r="AT830" s="68"/>
    </row>
    <row r="831" spans="2:46" ht="18.600000000000001" customHeight="1" thickBot="1">
      <c r="D831" s="265" t="s">
        <v>11</v>
      </c>
      <c r="E831" s="266"/>
      <c r="F831" s="267" t="s">
        <v>84</v>
      </c>
      <c r="G831" s="268"/>
      <c r="H831" s="263"/>
      <c r="I831" s="265" t="s">
        <v>85</v>
      </c>
      <c r="J831" s="266"/>
      <c r="K831" s="267" t="s">
        <v>86</v>
      </c>
      <c r="L831" s="268"/>
      <c r="N831" s="269" t="s">
        <v>12</v>
      </c>
      <c r="O831" s="270"/>
      <c r="P831" s="271" t="s">
        <v>13</v>
      </c>
      <c r="Q831" s="272"/>
      <c r="S831" s="265" t="s">
        <v>87</v>
      </c>
      <c r="T831" s="266"/>
      <c r="U831" s="267" t="s">
        <v>88</v>
      </c>
      <c r="V831" s="268"/>
      <c r="W831" s="10"/>
      <c r="X831" s="269" t="s">
        <v>89</v>
      </c>
      <c r="Y831" s="270"/>
      <c r="Z831" s="271" t="s">
        <v>90</v>
      </c>
      <c r="AA831" s="272"/>
      <c r="AB831" s="10"/>
      <c r="AC831" s="265" t="s">
        <v>14</v>
      </c>
      <c r="AD831" s="266"/>
      <c r="AE831" s="267" t="s">
        <v>15</v>
      </c>
      <c r="AF831" s="268"/>
      <c r="AG831" s="10"/>
      <c r="AH831" s="269" t="s">
        <v>91</v>
      </c>
      <c r="AI831" s="270"/>
      <c r="AJ831" s="271" t="s">
        <v>92</v>
      </c>
      <c r="AK831" s="272"/>
      <c r="AM831" s="76" t="s">
        <v>16</v>
      </c>
      <c r="AO831" s="112" t="s">
        <v>38</v>
      </c>
      <c r="AP831" s="18"/>
      <c r="AQ831" s="68"/>
      <c r="AR831" s="68"/>
      <c r="AS831" s="68"/>
      <c r="AT831" s="68"/>
    </row>
    <row r="832" spans="2:46" ht="18.600000000000001" customHeight="1" thickTop="1" thickBot="1">
      <c r="D832" s="59">
        <v>0</v>
      </c>
      <c r="E832" s="63">
        <v>0</v>
      </c>
      <c r="F832" s="61">
        <v>1</v>
      </c>
      <c r="G832" s="62">
        <v>0</v>
      </c>
      <c r="I832" s="59">
        <v>0</v>
      </c>
      <c r="J832" s="63">
        <f t="shared" ref="J832" si="3707">IF(0=(1-$J$8*$K$8*$B829^2),10^14,$B829*$K$8/(1-$J$8*$K$8*$B829^2))</f>
        <v>-5.2066457780715725</v>
      </c>
      <c r="K832" s="61">
        <v>1</v>
      </c>
      <c r="L832" s="62">
        <v>0</v>
      </c>
      <c r="N832" s="59">
        <f t="shared" ref="N832" si="3708">D832*I829+F832*I832-E832*J829-G832*J832</f>
        <v>0</v>
      </c>
      <c r="O832" s="63">
        <f t="shared" ref="O832" si="3709">(D832*J829+E832*I829+F832*J832+G832*I832)</f>
        <v>-5.2066457780715725</v>
      </c>
      <c r="P832" s="61">
        <f t="shared" ref="P832" si="3710">D832*K829+F832*K832-E832*L829-G832*L832</f>
        <v>1</v>
      </c>
      <c r="Q832" s="62">
        <f t="shared" ref="Q832" si="3711">(D832*L829+E832*K829+F832*L832+G832*K832)</f>
        <v>0</v>
      </c>
      <c r="S832" s="59">
        <v>0</v>
      </c>
      <c r="T832" s="63">
        <v>0</v>
      </c>
      <c r="U832" s="61">
        <v>1</v>
      </c>
      <c r="V832" s="62">
        <v>0</v>
      </c>
      <c r="X832" s="59">
        <f t="shared" ref="X832" si="3712">N832*S829+P832*S832-O832*T829-Q832*T832</f>
        <v>0</v>
      </c>
      <c r="Y832" s="63">
        <f t="shared" ref="Y832" si="3713">(N832*T829+O832*S829+P832*T832+Q832*S832)</f>
        <v>-5.2066457780715725</v>
      </c>
      <c r="Z832" s="61">
        <f t="shared" ref="Z832" si="3714">N832*U829+P832*U832-O832*V829-Q832*V832</f>
        <v>9.4062368655995829</v>
      </c>
      <c r="AA832" s="62">
        <f t="shared" ref="AA832" si="3715">(N832*V829+O832*U829+P832*V832+Q832*U832)</f>
        <v>0</v>
      </c>
      <c r="AB832" s="10"/>
      <c r="AC832" s="46">
        <f t="shared" ref="AC832" si="3716">1/$AD$8</f>
        <v>1</v>
      </c>
      <c r="AD832" s="77">
        <v>0</v>
      </c>
      <c r="AE832" s="78">
        <v>1</v>
      </c>
      <c r="AF832" s="79">
        <v>0</v>
      </c>
      <c r="AH832" s="59">
        <f t="shared" ref="AH832" si="3717">X832*AC829+Z832*AC832-Y832*AD829-AA832*AD832</f>
        <v>9.4062368655995829</v>
      </c>
      <c r="AI832" s="63">
        <f t="shared" ref="AI832" si="3718">(X832*AD829+Y832*AC829+Z832*AD832+AA832*AC832)</f>
        <v>-5.2066457780715725</v>
      </c>
      <c r="AJ832" s="61">
        <f t="shared" ref="AJ832" si="3719">X832*AE829+Z832*AE832-Y832*AF829-AA832*AF832</f>
        <v>9.4062368655995829</v>
      </c>
      <c r="AK832" s="62">
        <f t="shared" ref="AK832" si="3720">(X832*AF829+Y832*AE829+Z832*AF832+AA832*AE832)</f>
        <v>0</v>
      </c>
      <c r="AM832" s="80">
        <f t="shared" ref="AM832" si="3721">(180/PI())*ATAN(-1*(AI829+AI832)/(AH829+AH832))</f>
        <v>-31.646213386520937</v>
      </c>
      <c r="AO832" s="113">
        <f t="shared" ref="AO832" si="3722">20*LOG(((1-(10^(AM829/20)^2)*(1-((1-AO829)/(1+AO829))^2))^0.5))</f>
        <v>-3.2839800198440273E-2</v>
      </c>
      <c r="AP832" s="18"/>
      <c r="AQ832" s="68"/>
      <c r="AR832" s="68"/>
      <c r="AS832" s="68"/>
      <c r="AT832" s="68"/>
    </row>
    <row r="833" spans="2:46" ht="18.600000000000001" customHeight="1"/>
    <row r="834" spans="2:46" ht="18.600000000000001" customHeight="1" thickBot="1">
      <c r="D834" s="10" t="s">
        <v>63</v>
      </c>
      <c r="E834" s="10"/>
      <c r="F834" s="10"/>
      <c r="G834" s="10"/>
      <c r="H834" s="10"/>
      <c r="I834" s="10" t="s">
        <v>64</v>
      </c>
      <c r="J834" s="10"/>
      <c r="K834" s="10"/>
      <c r="L834" s="10"/>
      <c r="M834" s="55"/>
      <c r="N834" s="55"/>
      <c r="O834" s="54" t="s">
        <v>65</v>
      </c>
      <c r="P834" s="55"/>
      <c r="Q834" s="55"/>
      <c r="R834" s="55"/>
      <c r="S834" s="10"/>
      <c r="T834" s="10" t="s">
        <v>66</v>
      </c>
      <c r="U834" s="55"/>
      <c r="V834" s="55"/>
      <c r="W834" s="55"/>
      <c r="X834" s="55"/>
      <c r="Y834" s="54" t="s">
        <v>67</v>
      </c>
      <c r="Z834" s="55"/>
      <c r="AA834" s="55"/>
      <c r="AB834" s="55"/>
      <c r="AC834" s="54" t="s">
        <v>68</v>
      </c>
      <c r="AD834" s="10"/>
      <c r="AE834" s="10"/>
      <c r="AF834" s="10"/>
      <c r="AG834" s="10"/>
      <c r="AH834" s="55"/>
      <c r="AI834" s="54" t="s">
        <v>69</v>
      </c>
      <c r="AJ834" s="55"/>
      <c r="AK834" s="55"/>
    </row>
    <row r="835" spans="2:46" ht="18.600000000000001" customHeight="1" thickBot="1">
      <c r="B835" s="52"/>
      <c r="D835" s="273" t="s">
        <v>70</v>
      </c>
      <c r="E835" s="274"/>
      <c r="F835" s="275" t="s">
        <v>71</v>
      </c>
      <c r="G835" s="276"/>
      <c r="H835" s="263"/>
      <c r="I835" s="273" t="s">
        <v>72</v>
      </c>
      <c r="J835" s="274"/>
      <c r="K835" s="275" t="s">
        <v>73</v>
      </c>
      <c r="L835" s="276"/>
      <c r="M835" s="55"/>
      <c r="N835" s="269" t="s">
        <v>74</v>
      </c>
      <c r="O835" s="270"/>
      <c r="P835" s="271" t="s">
        <v>75</v>
      </c>
      <c r="Q835" s="272"/>
      <c r="R835" s="55"/>
      <c r="S835" s="273" t="s">
        <v>76</v>
      </c>
      <c r="T835" s="274"/>
      <c r="U835" s="275" t="s">
        <v>77</v>
      </c>
      <c r="V835" s="276"/>
      <c r="W835" s="10"/>
      <c r="X835" s="269" t="s">
        <v>78</v>
      </c>
      <c r="Y835" s="270"/>
      <c r="Z835" s="271" t="s">
        <v>79</v>
      </c>
      <c r="AA835" s="272"/>
      <c r="AB835" s="10"/>
      <c r="AC835" s="273" t="s">
        <v>80</v>
      </c>
      <c r="AD835" s="274"/>
      <c r="AE835" s="275" t="s">
        <v>81</v>
      </c>
      <c r="AF835" s="276"/>
      <c r="AG835" s="10"/>
      <c r="AH835" s="269" t="s">
        <v>82</v>
      </c>
      <c r="AI835" s="270"/>
      <c r="AJ835" s="271" t="s">
        <v>83</v>
      </c>
      <c r="AK835" s="272"/>
      <c r="AM835" s="57" t="s">
        <v>10</v>
      </c>
      <c r="AO835" s="109" t="s">
        <v>37</v>
      </c>
      <c r="AP835" s="18"/>
      <c r="AQ835" s="68"/>
      <c r="AR835" s="68"/>
      <c r="AS835" s="68"/>
      <c r="AT835" s="68"/>
    </row>
    <row r="836" spans="2:46" ht="18.600000000000001" customHeight="1" thickTop="1" thickBot="1">
      <c r="B836" s="81">
        <v>2.4</v>
      </c>
      <c r="D836" s="59">
        <v>1</v>
      </c>
      <c r="E836" s="60">
        <v>0</v>
      </c>
      <c r="F836" s="61">
        <v>0</v>
      </c>
      <c r="G836" s="62">
        <f t="shared" ref="G836" si="3723">$E$8*$B836</f>
        <v>1.628088</v>
      </c>
      <c r="I836" s="59">
        <v>1</v>
      </c>
      <c r="J836" s="63">
        <v>0</v>
      </c>
      <c r="K836" s="61">
        <v>0</v>
      </c>
      <c r="L836" s="62">
        <v>0</v>
      </c>
      <c r="N836" s="59">
        <f t="shared" ref="N836" si="3724">D836*I836+F836*I839-E836*J836-G836*J839</f>
        <v>9.0448883159847995</v>
      </c>
      <c r="O836" s="63">
        <f t="shared" ref="O836" si="3725">(D836*J836+E836*I836+F836*J839+G836*I839)</f>
        <v>0</v>
      </c>
      <c r="P836" s="61">
        <f t="shared" ref="P836" si="3726">D836*K836+F836*K839-E836*L836-G836*L839</f>
        <v>0</v>
      </c>
      <c r="Q836" s="62">
        <f t="shared" ref="Q836" si="3727">(D836*L836+E836*K836+F836*L839+G836*K839)</f>
        <v>1.628088</v>
      </c>
      <c r="S836" s="59">
        <v>1</v>
      </c>
      <c r="T836" s="60">
        <v>0</v>
      </c>
      <c r="U836" s="61">
        <v>0</v>
      </c>
      <c r="V836" s="62">
        <f t="shared" ref="V836" si="3728">$T$8*$B836</f>
        <v>1.628088</v>
      </c>
      <c r="X836" s="59">
        <f t="shared" ref="X836" si="3729">N836*S836+P836*S839-O836*T836-Q836*T839</f>
        <v>9.0448883159847995</v>
      </c>
      <c r="Y836" s="63">
        <f t="shared" ref="Y836" si="3730">(N836*T836+O836*S836+P836*T839+Q836*S839)</f>
        <v>0</v>
      </c>
      <c r="Z836" s="61">
        <f t="shared" ref="Z836" si="3731">N836*U836+P836*U839-O836*V836-Q836*V839</f>
        <v>0</v>
      </c>
      <c r="AA836" s="62">
        <f t="shared" ref="AA836" si="3732">(N836*V836+O836*U836+P836*V839+Q836*U839)</f>
        <v>16.353962128595057</v>
      </c>
      <c r="AB836" s="10"/>
      <c r="AC836" s="64">
        <v>1</v>
      </c>
      <c r="AD836" s="65">
        <v>0</v>
      </c>
      <c r="AE836" s="23">
        <v>0</v>
      </c>
      <c r="AF836" s="66">
        <v>0</v>
      </c>
      <c r="AH836" s="59">
        <f t="shared" ref="AH836" si="3733">X836*AC836+Z836*AC839-Y836*AD836-AA836*AD839</f>
        <v>9.0448883159847995</v>
      </c>
      <c r="AI836" s="63">
        <f t="shared" ref="AI836" si="3734">(X836*AD836+Y836*AC836+Z836*AD839+AA836*AC839)</f>
        <v>16.353962128595057</v>
      </c>
      <c r="AJ836" s="61">
        <f t="shared" ref="AJ836" si="3735">X836*AE836+Z836*AE839-Y836*AF836-AA836*AF839</f>
        <v>0</v>
      </c>
      <c r="AK836" s="62">
        <f t="shared" ref="AK836" si="3736">(X836*AF836+Y836*AE836+Z836*AF839+AA836*AE839)</f>
        <v>16.353962128595057</v>
      </c>
      <c r="AM836" s="67">
        <f t="shared" ref="AM836" si="3737">20*LOG(((1+$AD$8)/$AD$8)/((AH836+AH839)^2+(AI836+AI839)^2)^0.5)</f>
        <v>-20.583203193287694</v>
      </c>
      <c r="AO836" s="110">
        <f t="shared" ref="AO836" si="3738">((AH836^2+AI836^2)^0.5)/((AH839^2+AI839^2)^0.5)</f>
        <v>1.813256206361689</v>
      </c>
      <c r="AP836" s="18"/>
      <c r="AQ836" s="68"/>
      <c r="AR836" s="68"/>
      <c r="AS836" s="68"/>
      <c r="AT836" s="68"/>
    </row>
    <row r="837" spans="2:46" ht="18.600000000000001" customHeight="1" thickBot="1">
      <c r="D837" s="69"/>
      <c r="G837" s="70"/>
      <c r="I837" s="69"/>
      <c r="L837" s="70"/>
      <c r="N837" s="69"/>
      <c r="Q837" s="70"/>
      <c r="S837" s="69"/>
      <c r="V837" s="70"/>
      <c r="X837" s="69"/>
      <c r="AA837" s="70"/>
      <c r="AC837" s="64"/>
      <c r="AD837" s="23"/>
      <c r="AE837" s="23"/>
      <c r="AF837" s="71"/>
      <c r="AH837" s="69"/>
      <c r="AK837" s="70"/>
      <c r="AO837" s="111"/>
      <c r="AP837" s="18"/>
      <c r="AQ837" s="68"/>
      <c r="AR837" s="68"/>
      <c r="AS837" s="68"/>
      <c r="AT837" s="68"/>
    </row>
    <row r="838" spans="2:46" ht="18.600000000000001" customHeight="1" thickBot="1">
      <c r="D838" s="265" t="s">
        <v>11</v>
      </c>
      <c r="E838" s="266"/>
      <c r="F838" s="267" t="s">
        <v>84</v>
      </c>
      <c r="G838" s="268"/>
      <c r="H838" s="263"/>
      <c r="I838" s="265" t="s">
        <v>85</v>
      </c>
      <c r="J838" s="266"/>
      <c r="K838" s="267" t="s">
        <v>86</v>
      </c>
      <c r="L838" s="268"/>
      <c r="N838" s="269" t="s">
        <v>12</v>
      </c>
      <c r="O838" s="270"/>
      <c r="P838" s="271" t="s">
        <v>13</v>
      </c>
      <c r="Q838" s="272"/>
      <c r="S838" s="265" t="s">
        <v>87</v>
      </c>
      <c r="T838" s="266"/>
      <c r="U838" s="267" t="s">
        <v>88</v>
      </c>
      <c r="V838" s="268"/>
      <c r="W838" s="10"/>
      <c r="X838" s="269" t="s">
        <v>89</v>
      </c>
      <c r="Y838" s="270"/>
      <c r="Z838" s="271" t="s">
        <v>90</v>
      </c>
      <c r="AA838" s="272"/>
      <c r="AB838" s="10"/>
      <c r="AC838" s="265" t="s">
        <v>14</v>
      </c>
      <c r="AD838" s="266"/>
      <c r="AE838" s="267" t="s">
        <v>15</v>
      </c>
      <c r="AF838" s="268"/>
      <c r="AG838" s="10"/>
      <c r="AH838" s="269" t="s">
        <v>91</v>
      </c>
      <c r="AI838" s="270"/>
      <c r="AJ838" s="271" t="s">
        <v>92</v>
      </c>
      <c r="AK838" s="272"/>
      <c r="AM838" s="76" t="s">
        <v>16</v>
      </c>
      <c r="AO838" s="112" t="s">
        <v>38</v>
      </c>
      <c r="AP838" s="18"/>
      <c r="AQ838" s="68"/>
      <c r="AR838" s="68"/>
      <c r="AS838" s="68"/>
      <c r="AT838" s="68"/>
    </row>
    <row r="839" spans="2:46" ht="18.600000000000001" customHeight="1" thickTop="1" thickBot="1">
      <c r="D839" s="59">
        <v>0</v>
      </c>
      <c r="E839" s="63">
        <v>0</v>
      </c>
      <c r="F839" s="61">
        <v>1</v>
      </c>
      <c r="G839" s="62">
        <v>0</v>
      </c>
      <c r="I839" s="59">
        <v>0</v>
      </c>
      <c r="J839" s="63">
        <f t="shared" ref="J839" si="3739">IF(0=(1-$J$8*$K$8*$B836^2),10^14,$B836*$K$8/(1-$J$8*$K$8*$B836^2))</f>
        <v>-4.9413104918068314</v>
      </c>
      <c r="K839" s="61">
        <v>1</v>
      </c>
      <c r="L839" s="62">
        <v>0</v>
      </c>
      <c r="N839" s="59">
        <f t="shared" ref="N839" si="3740">D839*I836+F839*I839-E839*J836-G839*J839</f>
        <v>0</v>
      </c>
      <c r="O839" s="63">
        <f t="shared" ref="O839" si="3741">(D839*J836+E839*I836+F839*J839+G839*I839)</f>
        <v>-4.9413104918068314</v>
      </c>
      <c r="P839" s="61">
        <f t="shared" ref="P839" si="3742">D839*K836+F839*K839-E839*L836-G839*L839</f>
        <v>1</v>
      </c>
      <c r="Q839" s="62">
        <f t="shared" ref="Q839" si="3743">(D839*L836+E839*K836+F839*L839+G839*K839)</f>
        <v>0</v>
      </c>
      <c r="S839" s="59">
        <v>0</v>
      </c>
      <c r="T839" s="63">
        <v>0</v>
      </c>
      <c r="U839" s="61">
        <v>1</v>
      </c>
      <c r="V839" s="62">
        <v>0</v>
      </c>
      <c r="X839" s="59">
        <f t="shared" ref="X839" si="3744">N839*S836+P839*S839-O839*T836-Q839*T839</f>
        <v>0</v>
      </c>
      <c r="Y839" s="63">
        <f t="shared" ref="Y839" si="3745">(N839*T836+O839*S836+P839*T839+Q839*S839)</f>
        <v>-4.9413104918068314</v>
      </c>
      <c r="Z839" s="61">
        <f t="shared" ref="Z839" si="3746">N839*U836+P839*U839-O839*V836-Q839*V839</f>
        <v>9.0448883159847995</v>
      </c>
      <c r="AA839" s="62">
        <f t="shared" ref="AA839" si="3747">(N839*V836+O839*U836+P839*V839+Q839*U839)</f>
        <v>0</v>
      </c>
      <c r="AB839" s="10"/>
      <c r="AC839" s="46">
        <f t="shared" ref="AC839" si="3748">1/$AD$8</f>
        <v>1</v>
      </c>
      <c r="AD839" s="77">
        <v>0</v>
      </c>
      <c r="AE839" s="78">
        <v>1</v>
      </c>
      <c r="AF839" s="79">
        <v>0</v>
      </c>
      <c r="AH839" s="59">
        <f t="shared" ref="AH839" si="3749">X839*AC836+Z839*AC839-Y839*AD836-AA839*AD839</f>
        <v>9.0448883159847995</v>
      </c>
      <c r="AI839" s="63">
        <f t="shared" ref="AI839" si="3750">(X839*AD836+Y839*AC836+Z839*AD839+AA839*AC839)</f>
        <v>-4.9413104918068314</v>
      </c>
      <c r="AJ839" s="61">
        <f t="shared" ref="AJ839" si="3751">X839*AE836+Z839*AE839-Y839*AF836-AA839*AF839</f>
        <v>9.0448883159847995</v>
      </c>
      <c r="AK839" s="62">
        <f t="shared" ref="AK839" si="3752">(X839*AF836+Y839*AE836+Z839*AF839+AA839*AE839)</f>
        <v>0</v>
      </c>
      <c r="AM839" s="80">
        <f t="shared" ref="AM839" si="3753">(180/PI())*ATAN(-1*(AI836+AI839)/(AH836+AH839))</f>
        <v>-32.247400561096271</v>
      </c>
      <c r="AO839" s="113">
        <f t="shared" ref="AO839" si="3754">20*LOG(((1-(10^(AM836/20)^2)*(1-((1-AO836)/(1+AO836))^2))^0.5))</f>
        <v>-3.4938991333143377E-2</v>
      </c>
      <c r="AP839" s="18"/>
      <c r="AQ839" s="68"/>
      <c r="AR839" s="68"/>
      <c r="AS839" s="68"/>
      <c r="AT839" s="68"/>
    </row>
    <row r="840" spans="2:46" ht="18.600000000000001" customHeight="1"/>
    <row r="841" spans="2:46" ht="18.600000000000001" customHeight="1" thickBot="1">
      <c r="D841" s="10" t="s">
        <v>63</v>
      </c>
      <c r="E841" s="10"/>
      <c r="F841" s="10"/>
      <c r="G841" s="10"/>
      <c r="H841" s="10"/>
      <c r="I841" s="10" t="s">
        <v>64</v>
      </c>
      <c r="J841" s="10"/>
      <c r="K841" s="10"/>
      <c r="L841" s="10"/>
      <c r="M841" s="55"/>
      <c r="N841" s="55"/>
      <c r="O841" s="54" t="s">
        <v>65</v>
      </c>
      <c r="P841" s="55"/>
      <c r="Q841" s="55"/>
      <c r="R841" s="55"/>
      <c r="S841" s="10"/>
      <c r="T841" s="10" t="s">
        <v>66</v>
      </c>
      <c r="U841" s="55"/>
      <c r="V841" s="55"/>
      <c r="W841" s="55"/>
      <c r="X841" s="55"/>
      <c r="Y841" s="54" t="s">
        <v>67</v>
      </c>
      <c r="Z841" s="55"/>
      <c r="AA841" s="55"/>
      <c r="AB841" s="55"/>
      <c r="AC841" s="54" t="s">
        <v>68</v>
      </c>
      <c r="AD841" s="10"/>
      <c r="AE841" s="10"/>
      <c r="AF841" s="10"/>
      <c r="AG841" s="10"/>
      <c r="AH841" s="55"/>
      <c r="AI841" s="54" t="s">
        <v>69</v>
      </c>
      <c r="AJ841" s="55"/>
      <c r="AK841" s="55"/>
    </row>
    <row r="842" spans="2:46" ht="18.600000000000001" customHeight="1" thickBot="1">
      <c r="B842" s="52"/>
      <c r="D842" s="273" t="s">
        <v>70</v>
      </c>
      <c r="E842" s="274"/>
      <c r="F842" s="275" t="s">
        <v>71</v>
      </c>
      <c r="G842" s="276"/>
      <c r="H842" s="263"/>
      <c r="I842" s="273" t="s">
        <v>72</v>
      </c>
      <c r="J842" s="274"/>
      <c r="K842" s="275" t="s">
        <v>73</v>
      </c>
      <c r="L842" s="276"/>
      <c r="M842" s="55"/>
      <c r="N842" s="269" t="s">
        <v>74</v>
      </c>
      <c r="O842" s="270"/>
      <c r="P842" s="271" t="s">
        <v>75</v>
      </c>
      <c r="Q842" s="272"/>
      <c r="R842" s="55"/>
      <c r="S842" s="273" t="s">
        <v>76</v>
      </c>
      <c r="T842" s="274"/>
      <c r="U842" s="275" t="s">
        <v>77</v>
      </c>
      <c r="V842" s="276"/>
      <c r="W842" s="10"/>
      <c r="X842" s="269" t="s">
        <v>78</v>
      </c>
      <c r="Y842" s="270"/>
      <c r="Z842" s="271" t="s">
        <v>79</v>
      </c>
      <c r="AA842" s="272"/>
      <c r="AB842" s="10"/>
      <c r="AC842" s="273" t="s">
        <v>80</v>
      </c>
      <c r="AD842" s="274"/>
      <c r="AE842" s="275" t="s">
        <v>81</v>
      </c>
      <c r="AF842" s="276"/>
      <c r="AG842" s="10"/>
      <c r="AH842" s="269" t="s">
        <v>82</v>
      </c>
      <c r="AI842" s="270"/>
      <c r="AJ842" s="271" t="s">
        <v>83</v>
      </c>
      <c r="AK842" s="272"/>
      <c r="AM842" s="57" t="s">
        <v>10</v>
      </c>
      <c r="AO842" s="109" t="s">
        <v>37</v>
      </c>
      <c r="AP842" s="18"/>
      <c r="AQ842" s="68"/>
      <c r="AR842" s="68"/>
      <c r="AS842" s="68"/>
      <c r="AT842" s="68"/>
    </row>
    <row r="843" spans="2:46" ht="18.600000000000001" customHeight="1" thickTop="1" thickBot="1">
      <c r="B843" s="81">
        <v>2.42</v>
      </c>
      <c r="D843" s="59">
        <v>1</v>
      </c>
      <c r="E843" s="60">
        <v>0</v>
      </c>
      <c r="F843" s="61">
        <v>0</v>
      </c>
      <c r="G843" s="62">
        <f t="shared" ref="G843" si="3755">$E$8*$B843</f>
        <v>1.6416554000000001</v>
      </c>
      <c r="I843" s="59">
        <v>1</v>
      </c>
      <c r="J843" s="63">
        <v>0</v>
      </c>
      <c r="K843" s="61">
        <v>0</v>
      </c>
      <c r="L843" s="62">
        <v>0</v>
      </c>
      <c r="N843" s="59">
        <f t="shared" ref="N843" si="3756">D843*I843+F843*I846-E843*J843-G843*J846</f>
        <v>8.7211822626169493</v>
      </c>
      <c r="O843" s="63">
        <f t="shared" ref="O843" si="3757">(D843*J843+E843*I843+F843*J846+G843*I846)</f>
        <v>0</v>
      </c>
      <c r="P843" s="61">
        <f t="shared" ref="P843" si="3758">D843*K843+F843*K846-E843*L843-G843*L846</f>
        <v>0</v>
      </c>
      <c r="Q843" s="62">
        <f t="shared" ref="Q843" si="3759">(D843*L843+E843*K843+F843*L846+G843*K846)</f>
        <v>1.6416554000000001</v>
      </c>
      <c r="S843" s="59">
        <v>1</v>
      </c>
      <c r="T843" s="60">
        <v>0</v>
      </c>
      <c r="U843" s="61">
        <v>0</v>
      </c>
      <c r="V843" s="62">
        <f t="shared" ref="V843" si="3760">$T$8*$B843</f>
        <v>1.6416554000000001</v>
      </c>
      <c r="X843" s="59">
        <f t="shared" ref="X843" si="3761">N843*S843+P843*S846-O843*T843-Q843*T846</f>
        <v>8.7211822626169493</v>
      </c>
      <c r="Y843" s="63">
        <f t="shared" ref="Y843" si="3762">(N843*T843+O843*S843+P843*T846+Q843*S846)</f>
        <v>0</v>
      </c>
      <c r="Z843" s="61">
        <f t="shared" ref="Z843" si="3763">N843*U843+P843*U846-O843*V843-Q843*V846</f>
        <v>0</v>
      </c>
      <c r="AA843" s="62">
        <f t="shared" ref="AA843" si="3764">(N843*V843+O843*U843+P843*V846+Q843*U846)</f>
        <v>15.958831355809334</v>
      </c>
      <c r="AB843" s="10"/>
      <c r="AC843" s="64">
        <v>1</v>
      </c>
      <c r="AD843" s="65">
        <v>0</v>
      </c>
      <c r="AE843" s="23">
        <v>0</v>
      </c>
      <c r="AF843" s="66">
        <v>0</v>
      </c>
      <c r="AH843" s="59">
        <f t="shared" ref="AH843" si="3765">X843*AC843+Z843*AC846-Y843*AD843-AA843*AD846</f>
        <v>8.7211822626169493</v>
      </c>
      <c r="AI843" s="63">
        <f t="shared" ref="AI843" si="3766">(X843*AD843+Y843*AC843+Z843*AD846+AA843*AC846)</f>
        <v>15.958831355809334</v>
      </c>
      <c r="AJ843" s="61">
        <f t="shared" ref="AJ843" si="3767">X843*AE843+Z843*AE846-Y843*AF843-AA843*AF846</f>
        <v>0</v>
      </c>
      <c r="AK843" s="62">
        <f t="shared" ref="AK843" si="3768">(X843*AF843+Y843*AE843+Z843*AF846+AA843*AE846)</f>
        <v>15.958831355809334</v>
      </c>
      <c r="AM843" s="67">
        <f t="shared" ref="AM843" si="3769">20*LOG(((1+$AD$8)/$AD$8)/((AH843+AH846)^2+(AI843+AI846)^2)^0.5)</f>
        <v>-20.323399654933088</v>
      </c>
      <c r="AO843" s="110">
        <f t="shared" ref="AO843" si="3770">((AH843^2+AI843^2)^0.5)/((AH846^2+AI846^2)^0.5)</f>
        <v>1.8354142978758339</v>
      </c>
      <c r="AP843" s="18"/>
      <c r="AQ843" s="68"/>
      <c r="AR843" s="68"/>
      <c r="AS843" s="68"/>
      <c r="AT843" s="68"/>
    </row>
    <row r="844" spans="2:46" ht="18.600000000000001" customHeight="1" thickBot="1">
      <c r="D844" s="69"/>
      <c r="G844" s="70"/>
      <c r="I844" s="69"/>
      <c r="L844" s="70"/>
      <c r="N844" s="69"/>
      <c r="Q844" s="70"/>
      <c r="S844" s="69"/>
      <c r="V844" s="70"/>
      <c r="X844" s="69"/>
      <c r="AA844" s="70"/>
      <c r="AC844" s="64"/>
      <c r="AD844" s="23"/>
      <c r="AE844" s="23"/>
      <c r="AF844" s="71"/>
      <c r="AH844" s="69"/>
      <c r="AK844" s="70"/>
      <c r="AO844" s="111"/>
      <c r="AP844" s="18"/>
      <c r="AQ844" s="68"/>
      <c r="AR844" s="68"/>
      <c r="AS844" s="68"/>
      <c r="AT844" s="68"/>
    </row>
    <row r="845" spans="2:46" ht="18.600000000000001" customHeight="1" thickBot="1">
      <c r="D845" s="265" t="s">
        <v>11</v>
      </c>
      <c r="E845" s="266"/>
      <c r="F845" s="267" t="s">
        <v>84</v>
      </c>
      <c r="G845" s="268"/>
      <c r="H845" s="263"/>
      <c r="I845" s="265" t="s">
        <v>85</v>
      </c>
      <c r="J845" s="266"/>
      <c r="K845" s="267" t="s">
        <v>86</v>
      </c>
      <c r="L845" s="268"/>
      <c r="N845" s="269" t="s">
        <v>12</v>
      </c>
      <c r="O845" s="270"/>
      <c r="P845" s="271" t="s">
        <v>13</v>
      </c>
      <c r="Q845" s="272"/>
      <c r="S845" s="265" t="s">
        <v>87</v>
      </c>
      <c r="T845" s="266"/>
      <c r="U845" s="267" t="s">
        <v>88</v>
      </c>
      <c r="V845" s="268"/>
      <c r="W845" s="10"/>
      <c r="X845" s="269" t="s">
        <v>89</v>
      </c>
      <c r="Y845" s="270"/>
      <c r="Z845" s="271" t="s">
        <v>90</v>
      </c>
      <c r="AA845" s="272"/>
      <c r="AB845" s="10"/>
      <c r="AC845" s="265" t="s">
        <v>14</v>
      </c>
      <c r="AD845" s="266"/>
      <c r="AE845" s="267" t="s">
        <v>15</v>
      </c>
      <c r="AF845" s="268"/>
      <c r="AG845" s="10"/>
      <c r="AH845" s="269" t="s">
        <v>91</v>
      </c>
      <c r="AI845" s="270"/>
      <c r="AJ845" s="271" t="s">
        <v>92</v>
      </c>
      <c r="AK845" s="272"/>
      <c r="AM845" s="76" t="s">
        <v>16</v>
      </c>
      <c r="AO845" s="112" t="s">
        <v>38</v>
      </c>
      <c r="AP845" s="18"/>
      <c r="AQ845" s="68"/>
      <c r="AR845" s="68"/>
      <c r="AS845" s="68"/>
      <c r="AT845" s="68"/>
    </row>
    <row r="846" spans="2:46" ht="18.600000000000001" customHeight="1" thickTop="1" thickBot="1">
      <c r="D846" s="59">
        <v>0</v>
      </c>
      <c r="E846" s="63">
        <v>0</v>
      </c>
      <c r="F846" s="61">
        <v>1</v>
      </c>
      <c r="G846" s="62">
        <v>0</v>
      </c>
      <c r="I846" s="59">
        <v>0</v>
      </c>
      <c r="J846" s="63">
        <f t="shared" ref="J846" si="3771">IF(0=(1-$J$8*$K$8*$B843^2),10^14,$B843*$K$8/(1-$J$8*$K$8*$B843^2))</f>
        <v>-4.7032905094558517</v>
      </c>
      <c r="K846" s="61">
        <v>1</v>
      </c>
      <c r="L846" s="62">
        <v>0</v>
      </c>
      <c r="N846" s="59">
        <f t="shared" ref="N846" si="3772">D846*I843+F846*I846-E846*J843-G846*J846</f>
        <v>0</v>
      </c>
      <c r="O846" s="63">
        <f t="shared" ref="O846" si="3773">(D846*J843+E846*I843+F846*J846+G846*I846)</f>
        <v>-4.7032905094558517</v>
      </c>
      <c r="P846" s="61">
        <f t="shared" ref="P846" si="3774">D846*K843+F846*K846-E846*L843-G846*L846</f>
        <v>1</v>
      </c>
      <c r="Q846" s="62">
        <f t="shared" ref="Q846" si="3775">(D846*L843+E846*K843+F846*L846+G846*K846)</f>
        <v>0</v>
      </c>
      <c r="S846" s="59">
        <v>0</v>
      </c>
      <c r="T846" s="63">
        <v>0</v>
      </c>
      <c r="U846" s="61">
        <v>1</v>
      </c>
      <c r="V846" s="62">
        <v>0</v>
      </c>
      <c r="X846" s="59">
        <f t="shared" ref="X846" si="3776">N846*S843+P846*S846-O846*T843-Q846*T846</f>
        <v>0</v>
      </c>
      <c r="Y846" s="63">
        <f t="shared" ref="Y846" si="3777">(N846*T843+O846*S843+P846*T846+Q846*S846)</f>
        <v>-4.7032905094558517</v>
      </c>
      <c r="Z846" s="61">
        <f t="shared" ref="Z846" si="3778">N846*U843+P846*U846-O846*V843-Q846*V846</f>
        <v>8.7211822626169493</v>
      </c>
      <c r="AA846" s="62">
        <f t="shared" ref="AA846" si="3779">(N846*V843+O846*U843+P846*V846+Q846*U846)</f>
        <v>0</v>
      </c>
      <c r="AB846" s="10"/>
      <c r="AC846" s="46">
        <f t="shared" ref="AC846" si="3780">1/$AD$8</f>
        <v>1</v>
      </c>
      <c r="AD846" s="77">
        <v>0</v>
      </c>
      <c r="AE846" s="78">
        <v>1</v>
      </c>
      <c r="AF846" s="79">
        <v>0</v>
      </c>
      <c r="AH846" s="59">
        <f t="shared" ref="AH846" si="3781">X846*AC843+Z846*AC846-Y846*AD843-AA846*AD846</f>
        <v>8.7211822626169493</v>
      </c>
      <c r="AI846" s="63">
        <f t="shared" ref="AI846" si="3782">(X846*AD843+Y846*AC843+Z846*AD846+AA846*AC846)</f>
        <v>-4.7032905094558517</v>
      </c>
      <c r="AJ846" s="61">
        <f t="shared" ref="AJ846" si="3783">X846*AE843+Z846*AE846-Y846*AF843-AA846*AF846</f>
        <v>8.7211822626169493</v>
      </c>
      <c r="AK846" s="62">
        <f t="shared" ref="AK846" si="3784">(X846*AF843+Y846*AE843+Z846*AF846+AA846*AE846)</f>
        <v>0</v>
      </c>
      <c r="AM846" s="80">
        <f t="shared" ref="AM846" si="3785">(180/PI())*ATAN(-1*(AI843+AI846)/(AH843+AH846))</f>
        <v>-32.834113756340834</v>
      </c>
      <c r="AO846" s="113">
        <f t="shared" ref="AO846" si="3786">20*LOG(((1-(10^(AM843/20)^2)*(1-((1-AO843)/(1+AO843))^2))^0.5))</f>
        <v>-3.6970268078908734E-2</v>
      </c>
      <c r="AP846" s="18"/>
      <c r="AQ846" s="68"/>
      <c r="AR846" s="68"/>
      <c r="AS846" s="68"/>
      <c r="AT846" s="68"/>
    </row>
    <row r="847" spans="2:46" ht="18.600000000000001" customHeight="1"/>
    <row r="848" spans="2:46" ht="18.600000000000001" customHeight="1" thickBot="1">
      <c r="D848" s="10" t="s">
        <v>63</v>
      </c>
      <c r="E848" s="10"/>
      <c r="F848" s="10"/>
      <c r="G848" s="10"/>
      <c r="H848" s="10"/>
      <c r="I848" s="10" t="s">
        <v>64</v>
      </c>
      <c r="J848" s="10"/>
      <c r="K848" s="10"/>
      <c r="L848" s="10"/>
      <c r="M848" s="55"/>
      <c r="N848" s="55"/>
      <c r="O848" s="54" t="s">
        <v>65</v>
      </c>
      <c r="P848" s="55"/>
      <c r="Q848" s="55"/>
      <c r="R848" s="55"/>
      <c r="S848" s="10"/>
      <c r="T848" s="10" t="s">
        <v>66</v>
      </c>
      <c r="U848" s="55"/>
      <c r="V848" s="55"/>
      <c r="W848" s="55"/>
      <c r="X848" s="55"/>
      <c r="Y848" s="54" t="s">
        <v>67</v>
      </c>
      <c r="Z848" s="55"/>
      <c r="AA848" s="55"/>
      <c r="AB848" s="55"/>
      <c r="AC848" s="54" t="s">
        <v>68</v>
      </c>
      <c r="AD848" s="10"/>
      <c r="AE848" s="10"/>
      <c r="AF848" s="10"/>
      <c r="AG848" s="10"/>
      <c r="AH848" s="55"/>
      <c r="AI848" s="54" t="s">
        <v>69</v>
      </c>
      <c r="AJ848" s="55"/>
      <c r="AK848" s="55"/>
    </row>
    <row r="849" spans="2:46" ht="18.600000000000001" customHeight="1" thickBot="1">
      <c r="B849" s="52"/>
      <c r="D849" s="273" t="s">
        <v>70</v>
      </c>
      <c r="E849" s="274"/>
      <c r="F849" s="275" t="s">
        <v>71</v>
      </c>
      <c r="G849" s="276"/>
      <c r="H849" s="263"/>
      <c r="I849" s="273" t="s">
        <v>72</v>
      </c>
      <c r="J849" s="274"/>
      <c r="K849" s="275" t="s">
        <v>73</v>
      </c>
      <c r="L849" s="276"/>
      <c r="M849" s="55"/>
      <c r="N849" s="269" t="s">
        <v>74</v>
      </c>
      <c r="O849" s="270"/>
      <c r="P849" s="271" t="s">
        <v>75</v>
      </c>
      <c r="Q849" s="272"/>
      <c r="R849" s="55"/>
      <c r="S849" s="273" t="s">
        <v>76</v>
      </c>
      <c r="T849" s="274"/>
      <c r="U849" s="275" t="s">
        <v>77</v>
      </c>
      <c r="V849" s="276"/>
      <c r="W849" s="10"/>
      <c r="X849" s="269" t="s">
        <v>78</v>
      </c>
      <c r="Y849" s="270"/>
      <c r="Z849" s="271" t="s">
        <v>79</v>
      </c>
      <c r="AA849" s="272"/>
      <c r="AB849" s="10"/>
      <c r="AC849" s="273" t="s">
        <v>80</v>
      </c>
      <c r="AD849" s="274"/>
      <c r="AE849" s="275" t="s">
        <v>81</v>
      </c>
      <c r="AF849" s="276"/>
      <c r="AG849" s="10"/>
      <c r="AH849" s="269" t="s">
        <v>82</v>
      </c>
      <c r="AI849" s="270"/>
      <c r="AJ849" s="271" t="s">
        <v>83</v>
      </c>
      <c r="AK849" s="272"/>
      <c r="AM849" s="57" t="s">
        <v>10</v>
      </c>
      <c r="AO849" s="109" t="s">
        <v>37</v>
      </c>
      <c r="AP849" s="18"/>
      <c r="AQ849" s="68"/>
      <c r="AR849" s="68"/>
      <c r="AS849" s="68"/>
      <c r="AT849" s="68"/>
    </row>
    <row r="850" spans="2:46" ht="18.600000000000001" customHeight="1" thickTop="1" thickBot="1">
      <c r="B850" s="81">
        <v>2.44</v>
      </c>
      <c r="D850" s="59">
        <v>1</v>
      </c>
      <c r="E850" s="60">
        <v>0</v>
      </c>
      <c r="F850" s="61">
        <v>0</v>
      </c>
      <c r="G850" s="62">
        <f t="shared" ref="G850" si="3787">$E$8*$B850</f>
        <v>1.6552228</v>
      </c>
      <c r="I850" s="59">
        <v>1</v>
      </c>
      <c r="J850" s="63">
        <v>0</v>
      </c>
      <c r="K850" s="61">
        <v>0</v>
      </c>
      <c r="L850" s="62">
        <v>0</v>
      </c>
      <c r="N850" s="59">
        <f t="shared" ref="N850" si="3788">D850*I850+F850*I853-E850*J850-G850*J853</f>
        <v>8.4295565868701594</v>
      </c>
      <c r="O850" s="63">
        <f t="shared" ref="O850" si="3789">(D850*J850+E850*I850+F850*J853+G850*I853)</f>
        <v>0</v>
      </c>
      <c r="P850" s="61">
        <f t="shared" ref="P850" si="3790">D850*K850+F850*K853-E850*L850-G850*L853</f>
        <v>0</v>
      </c>
      <c r="Q850" s="62">
        <f t="shared" ref="Q850" si="3791">(D850*L850+E850*K850+F850*L853+G850*K853)</f>
        <v>1.6552228</v>
      </c>
      <c r="S850" s="59">
        <v>1</v>
      </c>
      <c r="T850" s="60">
        <v>0</v>
      </c>
      <c r="U850" s="61">
        <v>0</v>
      </c>
      <c r="V850" s="62">
        <f t="shared" ref="V850" si="3792">$T$8*$B850</f>
        <v>1.6552228</v>
      </c>
      <c r="X850" s="59">
        <f t="shared" ref="X850" si="3793">N850*S850+P850*S853-O850*T850-Q850*T853</f>
        <v>8.4295565868701594</v>
      </c>
      <c r="Y850" s="63">
        <f t="shared" ref="Y850" si="3794">(N850*T850+O850*S850+P850*T853+Q850*S853)</f>
        <v>0</v>
      </c>
      <c r="Z850" s="61">
        <f t="shared" ref="Z850" si="3795">N850*U850+P850*U853-O850*V850-Q850*V853</f>
        <v>0</v>
      </c>
      <c r="AA850" s="62">
        <f t="shared" ref="AA850" si="3796">(N850*V850+O850*U850+P850*V853+Q850*U853)</f>
        <v>15.608017056477669</v>
      </c>
      <c r="AB850" s="10"/>
      <c r="AC850" s="64">
        <v>1</v>
      </c>
      <c r="AD850" s="65">
        <v>0</v>
      </c>
      <c r="AE850" s="23">
        <v>0</v>
      </c>
      <c r="AF850" s="66">
        <v>0</v>
      </c>
      <c r="AH850" s="59">
        <f t="shared" ref="AH850" si="3797">X850*AC850+Z850*AC853-Y850*AD850-AA850*AD853</f>
        <v>8.4295565868701594</v>
      </c>
      <c r="AI850" s="63">
        <f t="shared" ref="AI850" si="3798">(X850*AD850+Y850*AC850+Z850*AD853+AA850*AC853)</f>
        <v>15.608017056477669</v>
      </c>
      <c r="AJ850" s="61">
        <f t="shared" ref="AJ850" si="3799">X850*AE850+Z850*AE853-Y850*AF850-AA850*AF853</f>
        <v>0</v>
      </c>
      <c r="AK850" s="62">
        <f t="shared" ref="AK850" si="3800">(X850*AF850+Y850*AE850+Z850*AF853+AA850*AE853)</f>
        <v>15.608017056477669</v>
      </c>
      <c r="AM850" s="67">
        <f t="shared" ref="AM850" si="3801">20*LOG(((1+$AD$8)/$AD$8)/((AH850+AH853)^2+(AI850+AI853)^2)^0.5)</f>
        <v>-20.084640716529137</v>
      </c>
      <c r="AO850" s="110">
        <f t="shared" ref="AO850" si="3802">((AH850^2+AI850^2)^0.5)/((AH853^2+AI853^2)^0.5)</f>
        <v>1.8574528605116634</v>
      </c>
      <c r="AP850" s="18"/>
      <c r="AQ850" s="68"/>
      <c r="AR850" s="68"/>
      <c r="AS850" s="68"/>
      <c r="AT850" s="68"/>
    </row>
    <row r="851" spans="2:46" ht="18.600000000000001" customHeight="1" thickBot="1">
      <c r="D851" s="69"/>
      <c r="G851" s="70"/>
      <c r="I851" s="69"/>
      <c r="L851" s="70"/>
      <c r="N851" s="69"/>
      <c r="Q851" s="70"/>
      <c r="S851" s="69"/>
      <c r="V851" s="70"/>
      <c r="X851" s="69"/>
      <c r="AA851" s="70"/>
      <c r="AC851" s="64"/>
      <c r="AD851" s="23"/>
      <c r="AE851" s="23"/>
      <c r="AF851" s="71"/>
      <c r="AH851" s="69"/>
      <c r="AK851" s="70"/>
      <c r="AO851" s="111"/>
      <c r="AP851" s="18"/>
      <c r="AQ851" s="68"/>
      <c r="AR851" s="68"/>
      <c r="AS851" s="68"/>
      <c r="AT851" s="68"/>
    </row>
    <row r="852" spans="2:46" ht="18.600000000000001" customHeight="1" thickBot="1">
      <c r="D852" s="265" t="s">
        <v>11</v>
      </c>
      <c r="E852" s="266"/>
      <c r="F852" s="267" t="s">
        <v>84</v>
      </c>
      <c r="G852" s="268"/>
      <c r="H852" s="263"/>
      <c r="I852" s="265" t="s">
        <v>85</v>
      </c>
      <c r="J852" s="266"/>
      <c r="K852" s="267" t="s">
        <v>86</v>
      </c>
      <c r="L852" s="268"/>
      <c r="N852" s="269" t="s">
        <v>12</v>
      </c>
      <c r="O852" s="270"/>
      <c r="P852" s="271" t="s">
        <v>13</v>
      </c>
      <c r="Q852" s="272"/>
      <c r="S852" s="265" t="s">
        <v>87</v>
      </c>
      <c r="T852" s="266"/>
      <c r="U852" s="267" t="s">
        <v>88</v>
      </c>
      <c r="V852" s="268"/>
      <c r="W852" s="10"/>
      <c r="X852" s="269" t="s">
        <v>89</v>
      </c>
      <c r="Y852" s="270"/>
      <c r="Z852" s="271" t="s">
        <v>90</v>
      </c>
      <c r="AA852" s="272"/>
      <c r="AB852" s="10"/>
      <c r="AC852" s="265" t="s">
        <v>14</v>
      </c>
      <c r="AD852" s="266"/>
      <c r="AE852" s="267" t="s">
        <v>15</v>
      </c>
      <c r="AF852" s="268"/>
      <c r="AG852" s="10"/>
      <c r="AH852" s="269" t="s">
        <v>91</v>
      </c>
      <c r="AI852" s="270"/>
      <c r="AJ852" s="271" t="s">
        <v>92</v>
      </c>
      <c r="AK852" s="272"/>
      <c r="AM852" s="76" t="s">
        <v>16</v>
      </c>
      <c r="AO852" s="112" t="s">
        <v>38</v>
      </c>
      <c r="AP852" s="18"/>
      <c r="AQ852" s="68"/>
      <c r="AR852" s="68"/>
      <c r="AS852" s="68"/>
      <c r="AT852" s="68"/>
    </row>
    <row r="853" spans="2:46" ht="18.600000000000001" customHeight="1" thickTop="1" thickBot="1">
      <c r="D853" s="59">
        <v>0</v>
      </c>
      <c r="E853" s="63">
        <v>0</v>
      </c>
      <c r="F853" s="61">
        <v>1</v>
      </c>
      <c r="G853" s="62">
        <v>0</v>
      </c>
      <c r="I853" s="59">
        <v>0</v>
      </c>
      <c r="J853" s="63">
        <f t="shared" ref="J853" si="3803">IF(0=(1-$J$8*$K$8*$B850^2),10^14,$B850*$K$8/(1-$J$8*$K$8*$B850^2))</f>
        <v>-4.4885537988421609</v>
      </c>
      <c r="K853" s="61">
        <v>1</v>
      </c>
      <c r="L853" s="62">
        <v>0</v>
      </c>
      <c r="N853" s="59">
        <f t="shared" ref="N853" si="3804">D853*I850+F853*I853-E853*J850-G853*J853</f>
        <v>0</v>
      </c>
      <c r="O853" s="63">
        <f t="shared" ref="O853" si="3805">(D853*J850+E853*I850+F853*J853+G853*I853)</f>
        <v>-4.4885537988421609</v>
      </c>
      <c r="P853" s="61">
        <f t="shared" ref="P853" si="3806">D853*K850+F853*K853-E853*L850-G853*L853</f>
        <v>1</v>
      </c>
      <c r="Q853" s="62">
        <f t="shared" ref="Q853" si="3807">(D853*L850+E853*K850+F853*L853+G853*K853)</f>
        <v>0</v>
      </c>
      <c r="S853" s="59">
        <v>0</v>
      </c>
      <c r="T853" s="63">
        <v>0</v>
      </c>
      <c r="U853" s="61">
        <v>1</v>
      </c>
      <c r="V853" s="62">
        <v>0</v>
      </c>
      <c r="X853" s="59">
        <f t="shared" ref="X853" si="3808">N853*S850+P853*S853-O853*T850-Q853*T853</f>
        <v>0</v>
      </c>
      <c r="Y853" s="63">
        <f t="shared" ref="Y853" si="3809">(N853*T850+O853*S850+P853*T853+Q853*S853)</f>
        <v>-4.4885537988421609</v>
      </c>
      <c r="Z853" s="61">
        <f t="shared" ref="Z853" si="3810">N853*U850+P853*U853-O853*V850-Q853*V853</f>
        <v>8.4295565868701594</v>
      </c>
      <c r="AA853" s="62">
        <f t="shared" ref="AA853" si="3811">(N853*V850+O853*U850+P853*V853+Q853*U853)</f>
        <v>0</v>
      </c>
      <c r="AB853" s="10"/>
      <c r="AC853" s="46">
        <f t="shared" ref="AC853" si="3812">1/$AD$8</f>
        <v>1</v>
      </c>
      <c r="AD853" s="77">
        <v>0</v>
      </c>
      <c r="AE853" s="78">
        <v>1</v>
      </c>
      <c r="AF853" s="79">
        <v>0</v>
      </c>
      <c r="AH853" s="59">
        <f t="shared" ref="AH853" si="3813">X853*AC850+Z853*AC853-Y853*AD850-AA853*AD853</f>
        <v>8.4295565868701594</v>
      </c>
      <c r="AI853" s="63">
        <f t="shared" ref="AI853" si="3814">(X853*AD850+Y853*AC850+Z853*AD853+AA853*AC853)</f>
        <v>-4.4885537988421609</v>
      </c>
      <c r="AJ853" s="61">
        <f t="shared" ref="AJ853" si="3815">X853*AE850+Z853*AE853-Y853*AF850-AA853*AF853</f>
        <v>8.4295565868701594</v>
      </c>
      <c r="AK853" s="62">
        <f t="shared" ref="AK853" si="3816">(X853*AF850+Y853*AE850+Z853*AF853+AA853*AE853)</f>
        <v>0</v>
      </c>
      <c r="AM853" s="80">
        <f t="shared" ref="AM853" si="3817">(180/PI())*ATAN(-1*(AI850+AI853)/(AH850+AH853))</f>
        <v>-33.406930936646987</v>
      </c>
      <c r="AO853" s="113">
        <f t="shared" ref="AO853" si="3818">20*LOG(((1-(10^(AM850/20)^2)*(1-((1-AO850)/(1+AO850))^2))^0.5))</f>
        <v>-3.8930047264892485E-2</v>
      </c>
      <c r="AP853" s="18"/>
      <c r="AQ853" s="68"/>
      <c r="AR853" s="68"/>
      <c r="AS853" s="68"/>
      <c r="AT853" s="68"/>
    </row>
    <row r="854" spans="2:46" ht="18.600000000000001" customHeight="1"/>
    <row r="855" spans="2:46" ht="18.600000000000001" customHeight="1" thickBot="1">
      <c r="D855" s="10" t="s">
        <v>63</v>
      </c>
      <c r="E855" s="10"/>
      <c r="F855" s="10"/>
      <c r="G855" s="10"/>
      <c r="H855" s="10"/>
      <c r="I855" s="10" t="s">
        <v>64</v>
      </c>
      <c r="J855" s="10"/>
      <c r="K855" s="10"/>
      <c r="L855" s="10"/>
      <c r="M855" s="55"/>
      <c r="N855" s="55"/>
      <c r="O855" s="54" t="s">
        <v>65</v>
      </c>
      <c r="P855" s="55"/>
      <c r="Q855" s="55"/>
      <c r="R855" s="55"/>
      <c r="S855" s="10"/>
      <c r="T855" s="10" t="s">
        <v>66</v>
      </c>
      <c r="U855" s="55"/>
      <c r="V855" s="55"/>
      <c r="W855" s="55"/>
      <c r="X855" s="55"/>
      <c r="Y855" s="54" t="s">
        <v>67</v>
      </c>
      <c r="Z855" s="55"/>
      <c r="AA855" s="55"/>
      <c r="AB855" s="55"/>
      <c r="AC855" s="54" t="s">
        <v>68</v>
      </c>
      <c r="AD855" s="10"/>
      <c r="AE855" s="10"/>
      <c r="AF855" s="10"/>
      <c r="AG855" s="10"/>
      <c r="AH855" s="55"/>
      <c r="AI855" s="54" t="s">
        <v>69</v>
      </c>
      <c r="AJ855" s="55"/>
      <c r="AK855" s="55"/>
    </row>
    <row r="856" spans="2:46" ht="18.600000000000001" customHeight="1" thickBot="1">
      <c r="B856" s="52"/>
      <c r="D856" s="273" t="s">
        <v>70</v>
      </c>
      <c r="E856" s="274"/>
      <c r="F856" s="275" t="s">
        <v>71</v>
      </c>
      <c r="G856" s="276"/>
      <c r="H856" s="263"/>
      <c r="I856" s="273" t="s">
        <v>72</v>
      </c>
      <c r="J856" s="274"/>
      <c r="K856" s="275" t="s">
        <v>73</v>
      </c>
      <c r="L856" s="276"/>
      <c r="M856" s="55"/>
      <c r="N856" s="269" t="s">
        <v>74</v>
      </c>
      <c r="O856" s="270"/>
      <c r="P856" s="271" t="s">
        <v>75</v>
      </c>
      <c r="Q856" s="272"/>
      <c r="R856" s="55"/>
      <c r="S856" s="273" t="s">
        <v>76</v>
      </c>
      <c r="T856" s="274"/>
      <c r="U856" s="275" t="s">
        <v>77</v>
      </c>
      <c r="V856" s="276"/>
      <c r="W856" s="10"/>
      <c r="X856" s="269" t="s">
        <v>78</v>
      </c>
      <c r="Y856" s="270"/>
      <c r="Z856" s="271" t="s">
        <v>79</v>
      </c>
      <c r="AA856" s="272"/>
      <c r="AB856" s="10"/>
      <c r="AC856" s="273" t="s">
        <v>80</v>
      </c>
      <c r="AD856" s="274"/>
      <c r="AE856" s="275" t="s">
        <v>81</v>
      </c>
      <c r="AF856" s="276"/>
      <c r="AG856" s="10"/>
      <c r="AH856" s="269" t="s">
        <v>82</v>
      </c>
      <c r="AI856" s="270"/>
      <c r="AJ856" s="271" t="s">
        <v>83</v>
      </c>
      <c r="AK856" s="272"/>
      <c r="AM856" s="57" t="s">
        <v>10</v>
      </c>
      <c r="AO856" s="109" t="s">
        <v>37</v>
      </c>
      <c r="AP856" s="18"/>
      <c r="AQ856" s="68"/>
      <c r="AR856" s="68"/>
      <c r="AS856" s="68"/>
      <c r="AT856" s="68"/>
    </row>
    <row r="857" spans="2:46" ht="18.600000000000001" customHeight="1" thickTop="1" thickBot="1">
      <c r="B857" s="81">
        <v>2.46</v>
      </c>
      <c r="D857" s="59">
        <v>1</v>
      </c>
      <c r="E857" s="60">
        <v>0</v>
      </c>
      <c r="F857" s="61">
        <v>0</v>
      </c>
      <c r="G857" s="62">
        <f t="shared" ref="G857" si="3819">$E$8*$B857</f>
        <v>1.6687902000000001</v>
      </c>
      <c r="I857" s="59">
        <v>1</v>
      </c>
      <c r="J857" s="63">
        <v>0</v>
      </c>
      <c r="K857" s="61">
        <v>0</v>
      </c>
      <c r="L857" s="62">
        <v>0</v>
      </c>
      <c r="N857" s="59">
        <f t="shared" ref="N857" si="3820">D857*I857+F857*I860-E857*J857-G857*J860</f>
        <v>8.1654930936852228</v>
      </c>
      <c r="O857" s="63">
        <f t="shared" ref="O857" si="3821">(D857*J857+E857*I857+F857*J860+G857*I860)</f>
        <v>0</v>
      </c>
      <c r="P857" s="61">
        <f t="shared" ref="P857" si="3822">D857*K857+F857*K860-E857*L857-G857*L860</f>
        <v>0</v>
      </c>
      <c r="Q857" s="62">
        <f t="shared" ref="Q857" si="3823">(D857*L857+E857*K857+F857*L860+G857*K860)</f>
        <v>1.6687902000000001</v>
      </c>
      <c r="S857" s="59">
        <v>1</v>
      </c>
      <c r="T857" s="60">
        <v>0</v>
      </c>
      <c r="U857" s="61">
        <v>0</v>
      </c>
      <c r="V857" s="62">
        <f t="shared" ref="V857" si="3824">$T$8*$B857</f>
        <v>1.6687902000000001</v>
      </c>
      <c r="X857" s="59">
        <f t="shared" ref="X857" si="3825">N857*S857+P857*S860-O857*T857-Q857*T860</f>
        <v>8.1654930936852228</v>
      </c>
      <c r="Y857" s="63">
        <f t="shared" ref="Y857" si="3826">(N857*T857+O857*S857+P857*T860+Q857*S860)</f>
        <v>0</v>
      </c>
      <c r="Z857" s="61">
        <f t="shared" ref="Z857" si="3827">N857*U857+P857*U860-O857*V857-Q857*V860</f>
        <v>0</v>
      </c>
      <c r="AA857" s="62">
        <f t="shared" ref="AA857" si="3828">(N857*V857+O857*U857+P857*V860+Q857*U860)</f>
        <v>15.295285052909582</v>
      </c>
      <c r="AB857" s="10"/>
      <c r="AC857" s="64">
        <v>1</v>
      </c>
      <c r="AD857" s="65">
        <v>0</v>
      </c>
      <c r="AE857" s="23">
        <v>0</v>
      </c>
      <c r="AF857" s="66">
        <v>0</v>
      </c>
      <c r="AH857" s="59">
        <f t="shared" ref="AH857" si="3829">X857*AC857+Z857*AC860-Y857*AD857-AA857*AD860</f>
        <v>8.1654930936852228</v>
      </c>
      <c r="AI857" s="63">
        <f t="shared" ref="AI857" si="3830">(X857*AD857+Y857*AC857+Z857*AD860+AA857*AC860)</f>
        <v>15.295285052909582</v>
      </c>
      <c r="AJ857" s="61">
        <f t="shared" ref="AJ857" si="3831">X857*AE857+Z857*AE860-Y857*AF857-AA857*AF860</f>
        <v>0</v>
      </c>
      <c r="AK857" s="62">
        <f t="shared" ref="AK857" si="3832">(X857*AF857+Y857*AE857+Z857*AF860+AA857*AE860)</f>
        <v>15.295285052909582</v>
      </c>
      <c r="AM857" s="67">
        <f t="shared" ref="AM857" si="3833">20*LOG(((1+$AD$8)/$AD$8)/((AH857+AH860)^2+(AI857+AI860)^2)^0.5)</f>
        <v>-19.86473035056515</v>
      </c>
      <c r="AO857" s="110">
        <f t="shared" ref="AO857" si="3834">((AH857^2+AI857^2)^0.5)/((AH860^2+AI860^2)^0.5)</f>
        <v>1.8793762672064611</v>
      </c>
      <c r="AP857" s="18"/>
      <c r="AQ857" s="68"/>
      <c r="AR857" s="68"/>
      <c r="AS857" s="68"/>
      <c r="AT857" s="68"/>
    </row>
    <row r="858" spans="2:46" ht="18.600000000000001" customHeight="1" thickBot="1">
      <c r="D858" s="69"/>
      <c r="G858" s="70"/>
      <c r="I858" s="69"/>
      <c r="L858" s="70"/>
      <c r="N858" s="69"/>
      <c r="Q858" s="70"/>
      <c r="S858" s="69"/>
      <c r="V858" s="70"/>
      <c r="X858" s="69"/>
      <c r="AA858" s="70"/>
      <c r="AC858" s="64"/>
      <c r="AD858" s="23"/>
      <c r="AE858" s="23"/>
      <c r="AF858" s="71"/>
      <c r="AH858" s="69"/>
      <c r="AK858" s="70"/>
      <c r="AO858" s="111"/>
      <c r="AP858" s="18"/>
      <c r="AQ858" s="68"/>
      <c r="AR858" s="68"/>
      <c r="AS858" s="68"/>
      <c r="AT858" s="68"/>
    </row>
    <row r="859" spans="2:46" ht="18.600000000000001" customHeight="1" thickBot="1">
      <c r="D859" s="265" t="s">
        <v>11</v>
      </c>
      <c r="E859" s="266"/>
      <c r="F859" s="267" t="s">
        <v>84</v>
      </c>
      <c r="G859" s="268"/>
      <c r="H859" s="263"/>
      <c r="I859" s="265" t="s">
        <v>85</v>
      </c>
      <c r="J859" s="266"/>
      <c r="K859" s="267" t="s">
        <v>86</v>
      </c>
      <c r="L859" s="268"/>
      <c r="N859" s="269" t="s">
        <v>12</v>
      </c>
      <c r="O859" s="270"/>
      <c r="P859" s="271" t="s">
        <v>13</v>
      </c>
      <c r="Q859" s="272"/>
      <c r="S859" s="265" t="s">
        <v>87</v>
      </c>
      <c r="T859" s="266"/>
      <c r="U859" s="267" t="s">
        <v>88</v>
      </c>
      <c r="V859" s="268"/>
      <c r="W859" s="10"/>
      <c r="X859" s="269" t="s">
        <v>89</v>
      </c>
      <c r="Y859" s="270"/>
      <c r="Z859" s="271" t="s">
        <v>90</v>
      </c>
      <c r="AA859" s="272"/>
      <c r="AB859" s="10"/>
      <c r="AC859" s="265" t="s">
        <v>14</v>
      </c>
      <c r="AD859" s="266"/>
      <c r="AE859" s="267" t="s">
        <v>15</v>
      </c>
      <c r="AF859" s="268"/>
      <c r="AG859" s="10"/>
      <c r="AH859" s="269" t="s">
        <v>91</v>
      </c>
      <c r="AI859" s="270"/>
      <c r="AJ859" s="271" t="s">
        <v>92</v>
      </c>
      <c r="AK859" s="272"/>
      <c r="AM859" s="76" t="s">
        <v>16</v>
      </c>
      <c r="AO859" s="112" t="s">
        <v>38</v>
      </c>
      <c r="AP859" s="18"/>
      <c r="AQ859" s="68"/>
      <c r="AR859" s="68"/>
      <c r="AS859" s="68"/>
      <c r="AT859" s="68"/>
    </row>
    <row r="860" spans="2:46" ht="18.600000000000001" customHeight="1" thickTop="1" thickBot="1">
      <c r="D860" s="59">
        <v>0</v>
      </c>
      <c r="E860" s="63">
        <v>0</v>
      </c>
      <c r="F860" s="61">
        <v>1</v>
      </c>
      <c r="G860" s="62">
        <v>0</v>
      </c>
      <c r="I860" s="59">
        <v>0</v>
      </c>
      <c r="J860" s="63">
        <f t="shared" ref="J860" si="3835">IF(0=(1-$J$8*$K$8*$B857^2),10^14,$B857*$K$8/(1-$J$8*$K$8*$B857^2))</f>
        <v>-4.2938250078920781</v>
      </c>
      <c r="K860" s="61">
        <v>1</v>
      </c>
      <c r="L860" s="62">
        <v>0</v>
      </c>
      <c r="N860" s="59">
        <f t="shared" ref="N860" si="3836">D860*I857+F860*I860-E860*J857-G860*J860</f>
        <v>0</v>
      </c>
      <c r="O860" s="63">
        <f t="shared" ref="O860" si="3837">(D860*J857+E860*I857+F860*J860+G860*I860)</f>
        <v>-4.2938250078920781</v>
      </c>
      <c r="P860" s="61">
        <f t="shared" ref="P860" si="3838">D860*K857+F860*K860-E860*L857-G860*L860</f>
        <v>1</v>
      </c>
      <c r="Q860" s="62">
        <f t="shared" ref="Q860" si="3839">(D860*L857+E860*K857+F860*L860+G860*K860)</f>
        <v>0</v>
      </c>
      <c r="S860" s="59">
        <v>0</v>
      </c>
      <c r="T860" s="63">
        <v>0</v>
      </c>
      <c r="U860" s="61">
        <v>1</v>
      </c>
      <c r="V860" s="62">
        <v>0</v>
      </c>
      <c r="X860" s="59">
        <f t="shared" ref="X860" si="3840">N860*S857+P860*S860-O860*T857-Q860*T860</f>
        <v>0</v>
      </c>
      <c r="Y860" s="63">
        <f t="shared" ref="Y860" si="3841">(N860*T857+O860*S857+P860*T860+Q860*S860)</f>
        <v>-4.2938250078920781</v>
      </c>
      <c r="Z860" s="61">
        <f t="shared" ref="Z860" si="3842">N860*U857+P860*U860-O860*V857-Q860*V860</f>
        <v>8.1654930936852228</v>
      </c>
      <c r="AA860" s="62">
        <f t="shared" ref="AA860" si="3843">(N860*V857+O860*U857+P860*V860+Q860*U860)</f>
        <v>0</v>
      </c>
      <c r="AB860" s="10"/>
      <c r="AC860" s="46">
        <f t="shared" ref="AC860" si="3844">1/$AD$8</f>
        <v>1</v>
      </c>
      <c r="AD860" s="77">
        <v>0</v>
      </c>
      <c r="AE860" s="78">
        <v>1</v>
      </c>
      <c r="AF860" s="79">
        <v>0</v>
      </c>
      <c r="AH860" s="59">
        <f t="shared" ref="AH860" si="3845">X860*AC857+Z860*AC860-Y860*AD857-AA860*AD860</f>
        <v>8.1654930936852228</v>
      </c>
      <c r="AI860" s="63">
        <f t="shared" ref="AI860" si="3846">(X860*AD857+Y860*AC857+Z860*AD860+AA860*AC860)</f>
        <v>-4.2938250078920781</v>
      </c>
      <c r="AJ860" s="61">
        <f t="shared" ref="AJ860" si="3847">X860*AE857+Z860*AE860-Y860*AF857-AA860*AF860</f>
        <v>8.1654930936852228</v>
      </c>
      <c r="AK860" s="62">
        <f t="shared" ref="AK860" si="3848">(X860*AF857+Y860*AE857+Z860*AF860+AA860*AE860)</f>
        <v>0</v>
      </c>
      <c r="AM860" s="80">
        <f t="shared" ref="AM860" si="3849">(180/PI())*ATAN(-1*(AI857+AI860)/(AH857+AH860))</f>
        <v>-33.966398600404275</v>
      </c>
      <c r="AO860" s="113">
        <f t="shared" ref="AO860" si="3850">20*LOG(((1-(10^(AM857/20)^2)*(1-((1-AO857)/(1+AO857))^2))^0.5))</f>
        <v>-4.0815709624288959E-2</v>
      </c>
      <c r="AP860" s="18"/>
      <c r="AQ860" s="68"/>
      <c r="AR860" s="68"/>
      <c r="AS860" s="68"/>
      <c r="AT860" s="68"/>
    </row>
    <row r="861" spans="2:46" ht="18.600000000000001" customHeight="1"/>
    <row r="862" spans="2:46" ht="18.600000000000001" customHeight="1" thickBot="1">
      <c r="D862" s="10" t="s">
        <v>63</v>
      </c>
      <c r="E862" s="10"/>
      <c r="F862" s="10"/>
      <c r="G862" s="10"/>
      <c r="H862" s="10"/>
      <c r="I862" s="10" t="s">
        <v>64</v>
      </c>
      <c r="J862" s="10"/>
      <c r="K862" s="10"/>
      <c r="L862" s="10"/>
      <c r="M862" s="55"/>
      <c r="N862" s="55"/>
      <c r="O862" s="54" t="s">
        <v>65</v>
      </c>
      <c r="P862" s="55"/>
      <c r="Q862" s="55"/>
      <c r="R862" s="55"/>
      <c r="S862" s="10"/>
      <c r="T862" s="10" t="s">
        <v>66</v>
      </c>
      <c r="U862" s="55"/>
      <c r="V862" s="55"/>
      <c r="W862" s="55"/>
      <c r="X862" s="55"/>
      <c r="Y862" s="54" t="s">
        <v>67</v>
      </c>
      <c r="Z862" s="55"/>
      <c r="AA862" s="55"/>
      <c r="AB862" s="55"/>
      <c r="AC862" s="54" t="s">
        <v>68</v>
      </c>
      <c r="AD862" s="10"/>
      <c r="AE862" s="10"/>
      <c r="AF862" s="10"/>
      <c r="AG862" s="10"/>
      <c r="AH862" s="55"/>
      <c r="AI862" s="54" t="s">
        <v>69</v>
      </c>
      <c r="AJ862" s="55"/>
      <c r="AK862" s="55"/>
    </row>
    <row r="863" spans="2:46" ht="18.600000000000001" customHeight="1" thickBot="1">
      <c r="B863" s="52"/>
      <c r="D863" s="273" t="s">
        <v>70</v>
      </c>
      <c r="E863" s="274"/>
      <c r="F863" s="275" t="s">
        <v>71</v>
      </c>
      <c r="G863" s="276"/>
      <c r="H863" s="263"/>
      <c r="I863" s="273" t="s">
        <v>72</v>
      </c>
      <c r="J863" s="274"/>
      <c r="K863" s="275" t="s">
        <v>73</v>
      </c>
      <c r="L863" s="276"/>
      <c r="M863" s="55"/>
      <c r="N863" s="269" t="s">
        <v>74</v>
      </c>
      <c r="O863" s="270"/>
      <c r="P863" s="271" t="s">
        <v>75</v>
      </c>
      <c r="Q863" s="272"/>
      <c r="R863" s="55"/>
      <c r="S863" s="273" t="s">
        <v>76</v>
      </c>
      <c r="T863" s="274"/>
      <c r="U863" s="275" t="s">
        <v>77</v>
      </c>
      <c r="V863" s="276"/>
      <c r="W863" s="10"/>
      <c r="X863" s="269" t="s">
        <v>78</v>
      </c>
      <c r="Y863" s="270"/>
      <c r="Z863" s="271" t="s">
        <v>79</v>
      </c>
      <c r="AA863" s="272"/>
      <c r="AB863" s="10"/>
      <c r="AC863" s="273" t="s">
        <v>80</v>
      </c>
      <c r="AD863" s="274"/>
      <c r="AE863" s="275" t="s">
        <v>81</v>
      </c>
      <c r="AF863" s="276"/>
      <c r="AG863" s="10"/>
      <c r="AH863" s="269" t="s">
        <v>82</v>
      </c>
      <c r="AI863" s="270"/>
      <c r="AJ863" s="271" t="s">
        <v>83</v>
      </c>
      <c r="AK863" s="272"/>
      <c r="AM863" s="57" t="s">
        <v>10</v>
      </c>
      <c r="AO863" s="109" t="s">
        <v>37</v>
      </c>
      <c r="AP863" s="18"/>
      <c r="AQ863" s="68"/>
      <c r="AR863" s="68"/>
      <c r="AS863" s="68"/>
      <c r="AT863" s="68"/>
    </row>
    <row r="864" spans="2:46" ht="18.600000000000001" customHeight="1" thickTop="1" thickBot="1">
      <c r="B864" s="81">
        <v>2.48</v>
      </c>
      <c r="D864" s="59">
        <v>1</v>
      </c>
      <c r="E864" s="60">
        <v>0</v>
      </c>
      <c r="F864" s="61">
        <v>0</v>
      </c>
      <c r="G864" s="62">
        <f t="shared" ref="G864" si="3851">$E$8*$B864</f>
        <v>1.6823576</v>
      </c>
      <c r="I864" s="59">
        <v>1</v>
      </c>
      <c r="J864" s="63">
        <v>0</v>
      </c>
      <c r="K864" s="61">
        <v>0</v>
      </c>
      <c r="L864" s="62">
        <v>0</v>
      </c>
      <c r="N864" s="59">
        <f t="shared" ref="N864" si="3852">D864*I864+F864*I867-E864*J864-G864*J867</f>
        <v>7.9252835869493099</v>
      </c>
      <c r="O864" s="63">
        <f t="shared" ref="O864" si="3853">(D864*J864+E864*I864+F864*J867+G864*I867)</f>
        <v>0</v>
      </c>
      <c r="P864" s="61">
        <f t="shared" ref="P864" si="3854">D864*K864+F864*K867-E864*L864-G864*L867</f>
        <v>0</v>
      </c>
      <c r="Q864" s="62">
        <f t="shared" ref="Q864" si="3855">(D864*L864+E864*K864+F864*L867+G864*K867)</f>
        <v>1.6823576</v>
      </c>
      <c r="S864" s="59">
        <v>1</v>
      </c>
      <c r="T864" s="60">
        <v>0</v>
      </c>
      <c r="U864" s="61">
        <v>0</v>
      </c>
      <c r="V864" s="62">
        <f t="shared" ref="V864" si="3856">$T$8*$B864</f>
        <v>1.6823576</v>
      </c>
      <c r="X864" s="59">
        <f t="shared" ref="X864" si="3857">N864*S864+P864*S867-O864*T864-Q864*T867</f>
        <v>7.9252835869493099</v>
      </c>
      <c r="Y864" s="63">
        <f t="shared" ref="Y864" si="3858">(N864*T864+O864*S864+P864*T867+Q864*S867)</f>
        <v>0</v>
      </c>
      <c r="Z864" s="61">
        <f t="shared" ref="Z864" si="3859">N864*U864+P864*U867-O864*V864-Q864*V867</f>
        <v>0</v>
      </c>
      <c r="AA864" s="62">
        <f t="shared" ref="AA864" si="3860">(N864*V864+O864*U864+P864*V867+Q864*U867)</f>
        <v>15.015518674659432</v>
      </c>
      <c r="AB864" s="10"/>
      <c r="AC864" s="64">
        <v>1</v>
      </c>
      <c r="AD864" s="65">
        <v>0</v>
      </c>
      <c r="AE864" s="23">
        <v>0</v>
      </c>
      <c r="AF864" s="66">
        <v>0</v>
      </c>
      <c r="AH864" s="59">
        <f t="shared" ref="AH864" si="3861">X864*AC864+Z864*AC867-Y864*AD864-AA864*AD867</f>
        <v>7.9252835869493099</v>
      </c>
      <c r="AI864" s="63">
        <f t="shared" ref="AI864" si="3862">(X864*AD864+Y864*AC864+Z864*AD867+AA864*AC867)</f>
        <v>15.015518674659432</v>
      </c>
      <c r="AJ864" s="61">
        <f t="shared" ref="AJ864" si="3863">X864*AE864+Z864*AE867-Y864*AF864-AA864*AF867</f>
        <v>0</v>
      </c>
      <c r="AK864" s="62">
        <f t="shared" ref="AK864" si="3864">(X864*AF864+Y864*AE864+Z864*AF867+AA864*AE867)</f>
        <v>15.015518674659432</v>
      </c>
      <c r="AM864" s="67">
        <f t="shared" ref="AM864" si="3865">20*LOG(((1+$AD$8)/$AD$8)/((AH864+AH867)^2+(AI864+AI867)^2)^0.5)</f>
        <v>-19.661780251663103</v>
      </c>
      <c r="AO864" s="110">
        <f t="shared" ref="AO864" si="3866">((AH864^2+AI864^2)^0.5)/((AH867^2+AI867^2)^0.5)</f>
        <v>1.901188702310922</v>
      </c>
      <c r="AP864" s="18"/>
      <c r="AQ864" s="68"/>
      <c r="AR864" s="68"/>
      <c r="AS864" s="68"/>
      <c r="AT864" s="68"/>
    </row>
    <row r="865" spans="2:46" ht="18.600000000000001" customHeight="1" thickBot="1">
      <c r="D865" s="69"/>
      <c r="G865" s="70"/>
      <c r="I865" s="69"/>
      <c r="L865" s="70"/>
      <c r="N865" s="69"/>
      <c r="Q865" s="70"/>
      <c r="S865" s="69"/>
      <c r="V865" s="70"/>
      <c r="X865" s="69"/>
      <c r="AA865" s="70"/>
      <c r="AC865" s="64"/>
      <c r="AD865" s="23"/>
      <c r="AE865" s="23"/>
      <c r="AF865" s="71"/>
      <c r="AH865" s="69"/>
      <c r="AK865" s="70"/>
      <c r="AO865" s="111"/>
      <c r="AP865" s="18"/>
      <c r="AQ865" s="68"/>
      <c r="AR865" s="68"/>
      <c r="AS865" s="68"/>
      <c r="AT865" s="68"/>
    </row>
    <row r="866" spans="2:46" ht="18.600000000000001" customHeight="1" thickBot="1">
      <c r="D866" s="265" t="s">
        <v>11</v>
      </c>
      <c r="E866" s="266"/>
      <c r="F866" s="267" t="s">
        <v>84</v>
      </c>
      <c r="G866" s="268"/>
      <c r="H866" s="263"/>
      <c r="I866" s="265" t="s">
        <v>85</v>
      </c>
      <c r="J866" s="266"/>
      <c r="K866" s="267" t="s">
        <v>86</v>
      </c>
      <c r="L866" s="268"/>
      <c r="N866" s="269" t="s">
        <v>12</v>
      </c>
      <c r="O866" s="270"/>
      <c r="P866" s="271" t="s">
        <v>13</v>
      </c>
      <c r="Q866" s="272"/>
      <c r="S866" s="265" t="s">
        <v>87</v>
      </c>
      <c r="T866" s="266"/>
      <c r="U866" s="267" t="s">
        <v>88</v>
      </c>
      <c r="V866" s="268"/>
      <c r="W866" s="10"/>
      <c r="X866" s="269" t="s">
        <v>89</v>
      </c>
      <c r="Y866" s="270"/>
      <c r="Z866" s="271" t="s">
        <v>90</v>
      </c>
      <c r="AA866" s="272"/>
      <c r="AB866" s="10"/>
      <c r="AC866" s="265" t="s">
        <v>14</v>
      </c>
      <c r="AD866" s="266"/>
      <c r="AE866" s="267" t="s">
        <v>15</v>
      </c>
      <c r="AF866" s="268"/>
      <c r="AG866" s="10"/>
      <c r="AH866" s="269" t="s">
        <v>91</v>
      </c>
      <c r="AI866" s="270"/>
      <c r="AJ866" s="271" t="s">
        <v>92</v>
      </c>
      <c r="AK866" s="272"/>
      <c r="AM866" s="76" t="s">
        <v>16</v>
      </c>
      <c r="AO866" s="112" t="s">
        <v>38</v>
      </c>
      <c r="AP866" s="18"/>
      <c r="AQ866" s="68"/>
      <c r="AR866" s="68"/>
      <c r="AS866" s="68"/>
      <c r="AT866" s="68"/>
    </row>
    <row r="867" spans="2:46" ht="18.600000000000001" customHeight="1" thickTop="1" thickBot="1">
      <c r="D867" s="59">
        <v>0</v>
      </c>
      <c r="E867" s="63">
        <v>0</v>
      </c>
      <c r="F867" s="61">
        <v>1</v>
      </c>
      <c r="G867" s="62">
        <v>0</v>
      </c>
      <c r="I867" s="59">
        <v>0</v>
      </c>
      <c r="J867" s="63">
        <f t="shared" ref="J867" si="3867">IF(0=(1-$J$8*$K$8*$B864^2),10^14,$B864*$K$8/(1-$J$8*$K$8*$B864^2))</f>
        <v>-4.1164159076223212</v>
      </c>
      <c r="K867" s="61">
        <v>1</v>
      </c>
      <c r="L867" s="62">
        <v>0</v>
      </c>
      <c r="N867" s="59">
        <f t="shared" ref="N867" si="3868">D867*I864+F867*I867-E867*J864-G867*J867</f>
        <v>0</v>
      </c>
      <c r="O867" s="63">
        <f t="shared" ref="O867" si="3869">(D867*J864+E867*I864+F867*J867+G867*I867)</f>
        <v>-4.1164159076223212</v>
      </c>
      <c r="P867" s="61">
        <f t="shared" ref="P867" si="3870">D867*K864+F867*K867-E867*L864-G867*L867</f>
        <v>1</v>
      </c>
      <c r="Q867" s="62">
        <f t="shared" ref="Q867" si="3871">(D867*L864+E867*K864+F867*L867+G867*K867)</f>
        <v>0</v>
      </c>
      <c r="S867" s="59">
        <v>0</v>
      </c>
      <c r="T867" s="63">
        <v>0</v>
      </c>
      <c r="U867" s="61">
        <v>1</v>
      </c>
      <c r="V867" s="62">
        <v>0</v>
      </c>
      <c r="X867" s="59">
        <f t="shared" ref="X867" si="3872">N867*S864+P867*S867-O867*T864-Q867*T867</f>
        <v>0</v>
      </c>
      <c r="Y867" s="63">
        <f t="shared" ref="Y867" si="3873">(N867*T864+O867*S864+P867*T867+Q867*S867)</f>
        <v>-4.1164159076223212</v>
      </c>
      <c r="Z867" s="61">
        <f t="shared" ref="Z867" si="3874">N867*U864+P867*U867-O867*V864-Q867*V867</f>
        <v>7.9252835869493099</v>
      </c>
      <c r="AA867" s="62">
        <f t="shared" ref="AA867" si="3875">(N867*V864+O867*U864+P867*V867+Q867*U867)</f>
        <v>0</v>
      </c>
      <c r="AB867" s="10"/>
      <c r="AC867" s="46">
        <f t="shared" ref="AC867" si="3876">1/$AD$8</f>
        <v>1</v>
      </c>
      <c r="AD867" s="77">
        <v>0</v>
      </c>
      <c r="AE867" s="78">
        <v>1</v>
      </c>
      <c r="AF867" s="79">
        <v>0</v>
      </c>
      <c r="AH867" s="59">
        <f t="shared" ref="AH867" si="3877">X867*AC864+Z867*AC867-Y867*AD864-AA867*AD867</f>
        <v>7.9252835869493099</v>
      </c>
      <c r="AI867" s="63">
        <f t="shared" ref="AI867" si="3878">(X867*AD864+Y867*AC864+Z867*AD867+AA867*AC867)</f>
        <v>-4.1164159076223212</v>
      </c>
      <c r="AJ867" s="61">
        <f t="shared" ref="AJ867" si="3879">X867*AE864+Z867*AE867-Y867*AF864-AA867*AF867</f>
        <v>7.9252835869493099</v>
      </c>
      <c r="AK867" s="62">
        <f t="shared" ref="AK867" si="3880">(X867*AF864+Y867*AE864+Z867*AF867+AA867*AE867)</f>
        <v>0</v>
      </c>
      <c r="AM867" s="80">
        <f t="shared" ref="AM867" si="3881">(180/PI())*ATAN(-1*(AI864+AI867)/(AH864+AH867))</f>
        <v>-34.513033848680585</v>
      </c>
      <c r="AO867" s="113">
        <f t="shared" ref="AO867" si="3882">20*LOG(((1-(10^(AM864/20)^2)*(1-((1-AO864)/(1+AO864))^2))^0.5))</f>
        <v>-4.2625459821835715E-2</v>
      </c>
      <c r="AP867" s="18"/>
      <c r="AQ867" s="68"/>
      <c r="AR867" s="68"/>
      <c r="AS867" s="68"/>
      <c r="AT867" s="68"/>
    </row>
    <row r="868" spans="2:46" ht="18.600000000000001" customHeight="1"/>
    <row r="869" spans="2:46" ht="18.600000000000001" customHeight="1" thickBot="1">
      <c r="D869" s="10" t="s">
        <v>63</v>
      </c>
      <c r="E869" s="10"/>
      <c r="F869" s="10"/>
      <c r="G869" s="10"/>
      <c r="H869" s="10"/>
      <c r="I869" s="10" t="s">
        <v>64</v>
      </c>
      <c r="J869" s="10"/>
      <c r="K869" s="10"/>
      <c r="L869" s="10"/>
      <c r="M869" s="55"/>
      <c r="N869" s="55"/>
      <c r="O869" s="54" t="s">
        <v>65</v>
      </c>
      <c r="P869" s="55"/>
      <c r="Q869" s="55"/>
      <c r="R869" s="55"/>
      <c r="S869" s="10"/>
      <c r="T869" s="10" t="s">
        <v>66</v>
      </c>
      <c r="U869" s="55"/>
      <c r="V869" s="55"/>
      <c r="W869" s="55"/>
      <c r="X869" s="55"/>
      <c r="Y869" s="54" t="s">
        <v>67</v>
      </c>
      <c r="Z869" s="55"/>
      <c r="AA869" s="55"/>
      <c r="AB869" s="55"/>
      <c r="AC869" s="54" t="s">
        <v>68</v>
      </c>
      <c r="AD869" s="10"/>
      <c r="AE869" s="10"/>
      <c r="AF869" s="10"/>
      <c r="AG869" s="10"/>
      <c r="AH869" s="55"/>
      <c r="AI869" s="54" t="s">
        <v>69</v>
      </c>
      <c r="AJ869" s="55"/>
      <c r="AK869" s="55"/>
    </row>
    <row r="870" spans="2:46" ht="18.600000000000001" customHeight="1" thickBot="1">
      <c r="B870" s="52"/>
      <c r="D870" s="273" t="s">
        <v>70</v>
      </c>
      <c r="E870" s="274"/>
      <c r="F870" s="275" t="s">
        <v>71</v>
      </c>
      <c r="G870" s="276"/>
      <c r="H870" s="263"/>
      <c r="I870" s="273" t="s">
        <v>72</v>
      </c>
      <c r="J870" s="274"/>
      <c r="K870" s="275" t="s">
        <v>73</v>
      </c>
      <c r="L870" s="276"/>
      <c r="M870" s="55"/>
      <c r="N870" s="269" t="s">
        <v>74</v>
      </c>
      <c r="O870" s="270"/>
      <c r="P870" s="271" t="s">
        <v>75</v>
      </c>
      <c r="Q870" s="272"/>
      <c r="R870" s="55"/>
      <c r="S870" s="273" t="s">
        <v>76</v>
      </c>
      <c r="T870" s="274"/>
      <c r="U870" s="275" t="s">
        <v>77</v>
      </c>
      <c r="V870" s="276"/>
      <c r="W870" s="10"/>
      <c r="X870" s="269" t="s">
        <v>78</v>
      </c>
      <c r="Y870" s="270"/>
      <c r="Z870" s="271" t="s">
        <v>79</v>
      </c>
      <c r="AA870" s="272"/>
      <c r="AB870" s="10"/>
      <c r="AC870" s="273" t="s">
        <v>80</v>
      </c>
      <c r="AD870" s="274"/>
      <c r="AE870" s="275" t="s">
        <v>81</v>
      </c>
      <c r="AF870" s="276"/>
      <c r="AG870" s="10"/>
      <c r="AH870" s="269" t="s">
        <v>82</v>
      </c>
      <c r="AI870" s="270"/>
      <c r="AJ870" s="271" t="s">
        <v>83</v>
      </c>
      <c r="AK870" s="272"/>
      <c r="AM870" s="57" t="s">
        <v>10</v>
      </c>
      <c r="AO870" s="109" t="s">
        <v>37</v>
      </c>
      <c r="AP870" s="18"/>
      <c r="AQ870" s="68"/>
      <c r="AR870" s="68"/>
      <c r="AS870" s="68"/>
      <c r="AT870" s="68"/>
    </row>
    <row r="871" spans="2:46" ht="18.600000000000001" customHeight="1" thickTop="1" thickBot="1">
      <c r="B871" s="81">
        <v>2.5</v>
      </c>
      <c r="D871" s="59">
        <v>1</v>
      </c>
      <c r="E871" s="60">
        <v>0</v>
      </c>
      <c r="F871" s="61">
        <v>0</v>
      </c>
      <c r="G871" s="62">
        <f t="shared" ref="G871" si="3883">$E$8*$B871</f>
        <v>1.6959250000000001</v>
      </c>
      <c r="I871" s="59">
        <v>1</v>
      </c>
      <c r="J871" s="63">
        <v>0</v>
      </c>
      <c r="K871" s="61">
        <v>0</v>
      </c>
      <c r="L871" s="62">
        <v>0</v>
      </c>
      <c r="N871" s="59">
        <f t="shared" ref="N871" si="3884">D871*I871+F871*I874-E871*J871-G871*J874</f>
        <v>7.7058561485214065</v>
      </c>
      <c r="O871" s="63">
        <f t="shared" ref="O871" si="3885">(D871*J871+E871*I871+F871*J874+G871*I874)</f>
        <v>0</v>
      </c>
      <c r="P871" s="61">
        <f t="shared" ref="P871" si="3886">D871*K871+F871*K874-E871*L871-G871*L874</f>
        <v>0</v>
      </c>
      <c r="Q871" s="62">
        <f t="shared" ref="Q871" si="3887">(D871*L871+E871*K871+F871*L874+G871*K874)</f>
        <v>1.6959250000000001</v>
      </c>
      <c r="S871" s="59">
        <v>1</v>
      </c>
      <c r="T871" s="60">
        <v>0</v>
      </c>
      <c r="U871" s="61">
        <v>0</v>
      </c>
      <c r="V871" s="62">
        <f t="shared" ref="V871" si="3888">$T$8*$B871</f>
        <v>1.6959250000000001</v>
      </c>
      <c r="X871" s="59">
        <f t="shared" ref="X871" si="3889">N871*S871+P871*S874-O871*T871-Q871*T874</f>
        <v>7.7058561485214065</v>
      </c>
      <c r="Y871" s="63">
        <f t="shared" ref="Y871" si="3890">(N871*T871+O871*S871+P871*T874+Q871*S874)</f>
        <v>0</v>
      </c>
      <c r="Z871" s="61">
        <f t="shared" ref="Z871" si="3891">N871*U871+P871*U874-O871*V871-Q871*V874</f>
        <v>0</v>
      </c>
      <c r="AA871" s="62">
        <f t="shared" ref="AA871" si="3892">(N871*V871+O871*U871+P871*V874+Q871*U874)</f>
        <v>14.764479088681169</v>
      </c>
      <c r="AB871" s="10"/>
      <c r="AC871" s="64">
        <v>1</v>
      </c>
      <c r="AD871" s="65">
        <v>0</v>
      </c>
      <c r="AE871" s="23">
        <v>0</v>
      </c>
      <c r="AF871" s="66">
        <v>0</v>
      </c>
      <c r="AH871" s="59">
        <f t="shared" ref="AH871" si="3893">X871*AC871+Z871*AC874-Y871*AD871-AA871*AD874</f>
        <v>7.7058561485214065</v>
      </c>
      <c r="AI871" s="63">
        <f t="shared" ref="AI871" si="3894">(X871*AD871+Y871*AC871+Z871*AD874+AA871*AC874)</f>
        <v>14.764479088681169</v>
      </c>
      <c r="AJ871" s="61">
        <f t="shared" ref="AJ871" si="3895">X871*AE871+Z871*AE874-Y871*AF871-AA871*AF874</f>
        <v>0</v>
      </c>
      <c r="AK871" s="62">
        <f t="shared" ref="AK871" si="3896">(X871*AF871+Y871*AE871+Z871*AF874+AA871*AE874)</f>
        <v>14.764479088681169</v>
      </c>
      <c r="AM871" s="67">
        <f t="shared" ref="AM871" si="3897">20*LOG(((1+$AD$8)/$AD$8)/((AH871+AH874)^2+(AI871+AI874)^2)^0.5)</f>
        <v>-19.474155646708926</v>
      </c>
      <c r="AO871" s="110">
        <f t="shared" ref="AO871" si="3898">((AH871^2+AI871^2)^0.5)/((AH874^2+AI874^2)^0.5)</f>
        <v>1.9228941701097007</v>
      </c>
      <c r="AP871" s="18"/>
      <c r="AQ871" s="68"/>
      <c r="AR871" s="68"/>
      <c r="AS871" s="68"/>
      <c r="AT871" s="68"/>
    </row>
    <row r="872" spans="2:46" ht="18.600000000000001" customHeight="1" thickBot="1">
      <c r="D872" s="69"/>
      <c r="G872" s="70"/>
      <c r="I872" s="69"/>
      <c r="L872" s="70"/>
      <c r="N872" s="69"/>
      <c r="Q872" s="70"/>
      <c r="S872" s="69"/>
      <c r="V872" s="70"/>
      <c r="X872" s="69"/>
      <c r="AA872" s="70"/>
      <c r="AC872" s="64"/>
      <c r="AD872" s="23"/>
      <c r="AE872" s="23"/>
      <c r="AF872" s="71"/>
      <c r="AH872" s="69"/>
      <c r="AK872" s="70"/>
      <c r="AO872" s="111"/>
      <c r="AP872" s="18"/>
      <c r="AQ872" s="68"/>
      <c r="AR872" s="68"/>
      <c r="AS872" s="68"/>
      <c r="AT872" s="68"/>
    </row>
    <row r="873" spans="2:46" ht="18.600000000000001" customHeight="1" thickBot="1">
      <c r="D873" s="265" t="s">
        <v>11</v>
      </c>
      <c r="E873" s="266"/>
      <c r="F873" s="267" t="s">
        <v>84</v>
      </c>
      <c r="G873" s="268"/>
      <c r="H873" s="263"/>
      <c r="I873" s="265" t="s">
        <v>85</v>
      </c>
      <c r="J873" s="266"/>
      <c r="K873" s="267" t="s">
        <v>86</v>
      </c>
      <c r="L873" s="268"/>
      <c r="N873" s="269" t="s">
        <v>12</v>
      </c>
      <c r="O873" s="270"/>
      <c r="P873" s="271" t="s">
        <v>13</v>
      </c>
      <c r="Q873" s="272"/>
      <c r="S873" s="265" t="s">
        <v>87</v>
      </c>
      <c r="T873" s="266"/>
      <c r="U873" s="267" t="s">
        <v>88</v>
      </c>
      <c r="V873" s="268"/>
      <c r="W873" s="10"/>
      <c r="X873" s="269" t="s">
        <v>89</v>
      </c>
      <c r="Y873" s="270"/>
      <c r="Z873" s="271" t="s">
        <v>90</v>
      </c>
      <c r="AA873" s="272"/>
      <c r="AB873" s="10"/>
      <c r="AC873" s="265" t="s">
        <v>14</v>
      </c>
      <c r="AD873" s="266"/>
      <c r="AE873" s="267" t="s">
        <v>15</v>
      </c>
      <c r="AF873" s="268"/>
      <c r="AG873" s="10"/>
      <c r="AH873" s="269" t="s">
        <v>91</v>
      </c>
      <c r="AI873" s="270"/>
      <c r="AJ873" s="271" t="s">
        <v>92</v>
      </c>
      <c r="AK873" s="272"/>
      <c r="AM873" s="76" t="s">
        <v>16</v>
      </c>
      <c r="AO873" s="112" t="s">
        <v>38</v>
      </c>
      <c r="AP873" s="18"/>
      <c r="AQ873" s="68"/>
      <c r="AR873" s="68"/>
      <c r="AS873" s="68"/>
      <c r="AT873" s="68"/>
    </row>
    <row r="874" spans="2:46" ht="18.600000000000001" customHeight="1" thickTop="1" thickBot="1">
      <c r="D874" s="59">
        <v>0</v>
      </c>
      <c r="E874" s="63">
        <v>0</v>
      </c>
      <c r="F874" s="61">
        <v>1</v>
      </c>
      <c r="G874" s="62">
        <v>0</v>
      </c>
      <c r="I874" s="59">
        <v>0</v>
      </c>
      <c r="J874" s="63">
        <f t="shared" ref="J874" si="3899">IF(0=(1-$J$8*$K$8*$B871^2),10^14,$B871*$K$8/(1-$J$8*$K$8*$B871^2))</f>
        <v>-3.9540994728666692</v>
      </c>
      <c r="K874" s="61">
        <v>1</v>
      </c>
      <c r="L874" s="62">
        <v>0</v>
      </c>
      <c r="N874" s="59">
        <f t="shared" ref="N874" si="3900">D874*I871+F874*I874-E874*J871-G874*J874</f>
        <v>0</v>
      </c>
      <c r="O874" s="63">
        <f t="shared" ref="O874" si="3901">(D874*J871+E874*I871+F874*J874+G874*I874)</f>
        <v>-3.9540994728666692</v>
      </c>
      <c r="P874" s="61">
        <f t="shared" ref="P874" si="3902">D874*K871+F874*K874-E874*L871-G874*L874</f>
        <v>1</v>
      </c>
      <c r="Q874" s="62">
        <f t="shared" ref="Q874" si="3903">(D874*L871+E874*K871+F874*L874+G874*K874)</f>
        <v>0</v>
      </c>
      <c r="S874" s="59">
        <v>0</v>
      </c>
      <c r="T874" s="63">
        <v>0</v>
      </c>
      <c r="U874" s="61">
        <v>1</v>
      </c>
      <c r="V874" s="62">
        <v>0</v>
      </c>
      <c r="X874" s="59">
        <f t="shared" ref="X874" si="3904">N874*S871+P874*S874-O874*T871-Q874*T874</f>
        <v>0</v>
      </c>
      <c r="Y874" s="63">
        <f t="shared" ref="Y874" si="3905">(N874*T871+O874*S871+P874*T874+Q874*S874)</f>
        <v>-3.9540994728666692</v>
      </c>
      <c r="Z874" s="61">
        <f t="shared" ref="Z874" si="3906">N874*U871+P874*U874-O874*V871-Q874*V874</f>
        <v>7.7058561485214065</v>
      </c>
      <c r="AA874" s="62">
        <f t="shared" ref="AA874" si="3907">(N874*V871+O874*U871+P874*V874+Q874*U874)</f>
        <v>0</v>
      </c>
      <c r="AB874" s="10"/>
      <c r="AC874" s="46">
        <f t="shared" ref="AC874" si="3908">1/$AD$8</f>
        <v>1</v>
      </c>
      <c r="AD874" s="77">
        <v>0</v>
      </c>
      <c r="AE874" s="78">
        <v>1</v>
      </c>
      <c r="AF874" s="79">
        <v>0</v>
      </c>
      <c r="AH874" s="59">
        <f t="shared" ref="AH874" si="3909">X874*AC871+Z874*AC874-Y874*AD871-AA874*AD874</f>
        <v>7.7058561485214065</v>
      </c>
      <c r="AI874" s="63">
        <f t="shared" ref="AI874" si="3910">(X874*AD871+Y874*AC871+Z874*AD874+AA874*AC874)</f>
        <v>-3.9540994728666692</v>
      </c>
      <c r="AJ874" s="61">
        <f t="shared" ref="AJ874" si="3911">X874*AE871+Z874*AE874-Y874*AF871-AA874*AF874</f>
        <v>7.7058561485214065</v>
      </c>
      <c r="AK874" s="62">
        <f t="shared" ref="AK874" si="3912">(X874*AF871+Y874*AE871+Z874*AF874+AA874*AE874)</f>
        <v>0</v>
      </c>
      <c r="AM874" s="80">
        <f t="shared" ref="AM874" si="3913">(180/PI())*ATAN(-1*(AI871+AI874)/(AH871+AH874))</f>
        <v>-35.047326302287914</v>
      </c>
      <c r="AO874" s="113">
        <f t="shared" ref="AO874" si="3914">20*LOG(((1-(10^(AM871/20)^2)*(1-((1-AO871)/(1+AO871))^2))^0.5))</f>
        <v>-4.4358204733437087E-2</v>
      </c>
      <c r="AP874" s="18"/>
      <c r="AQ874" s="68"/>
      <c r="AR874" s="68"/>
      <c r="AS874" s="68"/>
      <c r="AT874" s="68"/>
    </row>
    <row r="875" spans="2:46" ht="18.600000000000001" customHeight="1"/>
    <row r="876" spans="2:46" ht="18.600000000000001" customHeight="1" thickBot="1">
      <c r="D876" s="10" t="s">
        <v>63</v>
      </c>
      <c r="E876" s="10"/>
      <c r="F876" s="10"/>
      <c r="G876" s="10"/>
      <c r="H876" s="10"/>
      <c r="I876" s="10" t="s">
        <v>64</v>
      </c>
      <c r="J876" s="10"/>
      <c r="K876" s="10"/>
      <c r="L876" s="10"/>
      <c r="M876" s="55"/>
      <c r="N876" s="55"/>
      <c r="O876" s="54" t="s">
        <v>65</v>
      </c>
      <c r="P876" s="55"/>
      <c r="Q876" s="55"/>
      <c r="R876" s="55"/>
      <c r="S876" s="10"/>
      <c r="T876" s="10" t="s">
        <v>66</v>
      </c>
      <c r="U876" s="55"/>
      <c r="V876" s="55"/>
      <c r="W876" s="55"/>
      <c r="X876" s="55"/>
      <c r="Y876" s="54" t="s">
        <v>67</v>
      </c>
      <c r="Z876" s="55"/>
      <c r="AA876" s="55"/>
      <c r="AB876" s="55"/>
      <c r="AC876" s="54" t="s">
        <v>68</v>
      </c>
      <c r="AD876" s="10"/>
      <c r="AE876" s="10"/>
      <c r="AF876" s="10"/>
      <c r="AG876" s="10"/>
      <c r="AH876" s="55"/>
      <c r="AI876" s="54" t="s">
        <v>69</v>
      </c>
      <c r="AJ876" s="55"/>
      <c r="AK876" s="55"/>
    </row>
    <row r="877" spans="2:46" ht="18.600000000000001" customHeight="1" thickBot="1">
      <c r="B877" s="52"/>
      <c r="D877" s="273" t="s">
        <v>70</v>
      </c>
      <c r="E877" s="274"/>
      <c r="F877" s="275" t="s">
        <v>71</v>
      </c>
      <c r="G877" s="276"/>
      <c r="H877" s="263"/>
      <c r="I877" s="273" t="s">
        <v>72</v>
      </c>
      <c r="J877" s="274"/>
      <c r="K877" s="275" t="s">
        <v>73</v>
      </c>
      <c r="L877" s="276"/>
      <c r="M877" s="55"/>
      <c r="N877" s="269" t="s">
        <v>74</v>
      </c>
      <c r="O877" s="270"/>
      <c r="P877" s="271" t="s">
        <v>75</v>
      </c>
      <c r="Q877" s="272"/>
      <c r="R877" s="55"/>
      <c r="S877" s="273" t="s">
        <v>76</v>
      </c>
      <c r="T877" s="274"/>
      <c r="U877" s="275" t="s">
        <v>77</v>
      </c>
      <c r="V877" s="276"/>
      <c r="W877" s="10"/>
      <c r="X877" s="269" t="s">
        <v>78</v>
      </c>
      <c r="Y877" s="270"/>
      <c r="Z877" s="271" t="s">
        <v>79</v>
      </c>
      <c r="AA877" s="272"/>
      <c r="AB877" s="10"/>
      <c r="AC877" s="273" t="s">
        <v>80</v>
      </c>
      <c r="AD877" s="274"/>
      <c r="AE877" s="275" t="s">
        <v>81</v>
      </c>
      <c r="AF877" s="276"/>
      <c r="AG877" s="10"/>
      <c r="AH877" s="269" t="s">
        <v>82</v>
      </c>
      <c r="AI877" s="270"/>
      <c r="AJ877" s="271" t="s">
        <v>83</v>
      </c>
      <c r="AK877" s="272"/>
      <c r="AM877" s="57" t="s">
        <v>10</v>
      </c>
      <c r="AO877" s="109" t="s">
        <v>37</v>
      </c>
      <c r="AP877" s="18"/>
      <c r="AQ877" s="68"/>
      <c r="AR877" s="68"/>
      <c r="AS877" s="68"/>
      <c r="AT877" s="68"/>
    </row>
    <row r="878" spans="2:46" ht="18.600000000000001" customHeight="1" thickTop="1" thickBot="1">
      <c r="B878" s="81">
        <v>2.52</v>
      </c>
      <c r="D878" s="59">
        <v>1</v>
      </c>
      <c r="E878" s="60">
        <v>0</v>
      </c>
      <c r="F878" s="61">
        <v>0</v>
      </c>
      <c r="G878" s="62">
        <f t="shared" ref="G878" si="3915">$E$8*$B878</f>
        <v>1.7094924</v>
      </c>
      <c r="I878" s="59">
        <v>1</v>
      </c>
      <c r="J878" s="63">
        <v>0</v>
      </c>
      <c r="K878" s="61">
        <v>0</v>
      </c>
      <c r="L878" s="62">
        <v>0</v>
      </c>
      <c r="N878" s="59">
        <f t="shared" ref="N878" si="3916">D878*I878+F878*I881-E878*J878-G878*J881</f>
        <v>7.5046442878071717</v>
      </c>
      <c r="O878" s="63">
        <f t="shared" ref="O878" si="3917">(D878*J878+E878*I878+F878*J881+G878*I881)</f>
        <v>0</v>
      </c>
      <c r="P878" s="61">
        <f t="shared" ref="P878" si="3918">D878*K878+F878*K881-E878*L878-G878*L881</f>
        <v>0</v>
      </c>
      <c r="Q878" s="62">
        <f t="shared" ref="Q878" si="3919">(D878*L878+E878*K878+F878*L881+G878*K881)</f>
        <v>1.7094924</v>
      </c>
      <c r="S878" s="59">
        <v>1</v>
      </c>
      <c r="T878" s="60">
        <v>0</v>
      </c>
      <c r="U878" s="61">
        <v>0</v>
      </c>
      <c r="V878" s="62">
        <f t="shared" ref="V878" si="3920">$T$8*$B878</f>
        <v>1.7094924</v>
      </c>
      <c r="X878" s="59">
        <f t="shared" ref="X878" si="3921">N878*S878+P878*S881-O878*T878-Q878*T881</f>
        <v>7.5046442878071717</v>
      </c>
      <c r="Y878" s="63">
        <f t="shared" ref="Y878" si="3922">(N878*T878+O878*S878+P878*T881+Q878*S881)</f>
        <v>0</v>
      </c>
      <c r="Z878" s="61">
        <f t="shared" ref="Z878" si="3923">N878*U878+P878*U881-O878*V878-Q878*V881</f>
        <v>0</v>
      </c>
      <c r="AA878" s="62">
        <f t="shared" ref="AA878" si="3924">(N878*V878+O878*U878+P878*V881+Q878*U881)</f>
        <v>14.538624774709772</v>
      </c>
      <c r="AB878" s="10"/>
      <c r="AC878" s="64">
        <v>1</v>
      </c>
      <c r="AD878" s="65">
        <v>0</v>
      </c>
      <c r="AE878" s="23">
        <v>0</v>
      </c>
      <c r="AF878" s="66">
        <v>0</v>
      </c>
      <c r="AH878" s="59">
        <f t="shared" ref="AH878" si="3925">X878*AC878+Z878*AC881-Y878*AD878-AA878*AD881</f>
        <v>7.5046442878071717</v>
      </c>
      <c r="AI878" s="63">
        <f t="shared" ref="AI878" si="3926">(X878*AD878+Y878*AC878+Z878*AD881+AA878*AC881)</f>
        <v>14.538624774709772</v>
      </c>
      <c r="AJ878" s="61">
        <f t="shared" ref="AJ878" si="3927">X878*AE878+Z878*AE881-Y878*AF878-AA878*AF881</f>
        <v>0</v>
      </c>
      <c r="AK878" s="62">
        <f t="shared" ref="AK878" si="3928">(X878*AF878+Y878*AE878+Z878*AF881+AA878*AE881)</f>
        <v>14.538624774709772</v>
      </c>
      <c r="AM878" s="67">
        <f t="shared" ref="AM878" si="3929">20*LOG(((1+$AD$8)/$AD$8)/((AH878+AH881)^2+(AI878+AI881)^2)^0.5)</f>
        <v>-19.300432496542353</v>
      </c>
      <c r="AO878" s="110">
        <f t="shared" ref="AO878" si="3930">((AH878^2+AI878^2)^0.5)/((AH881^2+AI881^2)^0.5)</f>
        <v>1.9444965030260533</v>
      </c>
      <c r="AP878" s="18"/>
      <c r="AQ878" s="68"/>
      <c r="AR878" s="68"/>
      <c r="AS878" s="68"/>
      <c r="AT878" s="68"/>
    </row>
    <row r="879" spans="2:46" ht="18.600000000000001" customHeight="1" thickBot="1">
      <c r="D879" s="69"/>
      <c r="G879" s="70"/>
      <c r="I879" s="69"/>
      <c r="L879" s="70"/>
      <c r="N879" s="69"/>
      <c r="Q879" s="70"/>
      <c r="S879" s="69"/>
      <c r="V879" s="70"/>
      <c r="X879" s="69"/>
      <c r="AA879" s="70"/>
      <c r="AC879" s="64"/>
      <c r="AD879" s="23"/>
      <c r="AE879" s="23"/>
      <c r="AF879" s="71"/>
      <c r="AH879" s="69"/>
      <c r="AK879" s="70"/>
      <c r="AO879" s="111"/>
      <c r="AP879" s="18"/>
      <c r="AQ879" s="68"/>
      <c r="AR879" s="68"/>
      <c r="AS879" s="68"/>
      <c r="AT879" s="68"/>
    </row>
    <row r="880" spans="2:46" ht="18.600000000000001" customHeight="1" thickBot="1">
      <c r="D880" s="265" t="s">
        <v>11</v>
      </c>
      <c r="E880" s="266"/>
      <c r="F880" s="267" t="s">
        <v>84</v>
      </c>
      <c r="G880" s="268"/>
      <c r="H880" s="263"/>
      <c r="I880" s="265" t="s">
        <v>85</v>
      </c>
      <c r="J880" s="266"/>
      <c r="K880" s="267" t="s">
        <v>86</v>
      </c>
      <c r="L880" s="268"/>
      <c r="N880" s="269" t="s">
        <v>12</v>
      </c>
      <c r="O880" s="270"/>
      <c r="P880" s="271" t="s">
        <v>13</v>
      </c>
      <c r="Q880" s="272"/>
      <c r="S880" s="265" t="s">
        <v>87</v>
      </c>
      <c r="T880" s="266"/>
      <c r="U880" s="267" t="s">
        <v>88</v>
      </c>
      <c r="V880" s="268"/>
      <c r="W880" s="10"/>
      <c r="X880" s="269" t="s">
        <v>89</v>
      </c>
      <c r="Y880" s="270"/>
      <c r="Z880" s="271" t="s">
        <v>90</v>
      </c>
      <c r="AA880" s="272"/>
      <c r="AB880" s="10"/>
      <c r="AC880" s="265" t="s">
        <v>14</v>
      </c>
      <c r="AD880" s="266"/>
      <c r="AE880" s="267" t="s">
        <v>15</v>
      </c>
      <c r="AF880" s="268"/>
      <c r="AG880" s="10"/>
      <c r="AH880" s="269" t="s">
        <v>91</v>
      </c>
      <c r="AI880" s="270"/>
      <c r="AJ880" s="271" t="s">
        <v>92</v>
      </c>
      <c r="AK880" s="272"/>
      <c r="AM880" s="76" t="s">
        <v>16</v>
      </c>
      <c r="AO880" s="112" t="s">
        <v>38</v>
      </c>
      <c r="AP880" s="18"/>
      <c r="AQ880" s="68"/>
      <c r="AR880" s="68"/>
      <c r="AS880" s="68"/>
      <c r="AT880" s="68"/>
    </row>
    <row r="881" spans="2:46" ht="18.600000000000001" customHeight="1" thickTop="1" thickBot="1">
      <c r="D881" s="59">
        <v>0</v>
      </c>
      <c r="E881" s="63">
        <v>0</v>
      </c>
      <c r="F881" s="61">
        <v>1</v>
      </c>
      <c r="G881" s="62">
        <v>0</v>
      </c>
      <c r="I881" s="59">
        <v>0</v>
      </c>
      <c r="J881" s="63">
        <f t="shared" ref="J881" si="3931">IF(0=(1-$J$8*$K$8*$B878^2),10^14,$B878*$K$8/(1-$J$8*$K$8*$B878^2))</f>
        <v>-3.8050150370994174</v>
      </c>
      <c r="K881" s="61">
        <v>1</v>
      </c>
      <c r="L881" s="62">
        <v>0</v>
      </c>
      <c r="N881" s="59">
        <f t="shared" ref="N881" si="3932">D881*I878+F881*I881-E881*J878-G881*J881</f>
        <v>0</v>
      </c>
      <c r="O881" s="63">
        <f t="shared" ref="O881" si="3933">(D881*J878+E881*I878+F881*J881+G881*I881)</f>
        <v>-3.8050150370994174</v>
      </c>
      <c r="P881" s="61">
        <f t="shared" ref="P881" si="3934">D881*K878+F881*K881-E881*L878-G881*L881</f>
        <v>1</v>
      </c>
      <c r="Q881" s="62">
        <f t="shared" ref="Q881" si="3935">(D881*L878+E881*K878+F881*L881+G881*K881)</f>
        <v>0</v>
      </c>
      <c r="S881" s="59">
        <v>0</v>
      </c>
      <c r="T881" s="63">
        <v>0</v>
      </c>
      <c r="U881" s="61">
        <v>1</v>
      </c>
      <c r="V881" s="62">
        <v>0</v>
      </c>
      <c r="X881" s="59">
        <f t="shared" ref="X881" si="3936">N881*S878+P881*S881-O881*T878-Q881*T881</f>
        <v>0</v>
      </c>
      <c r="Y881" s="63">
        <f t="shared" ref="Y881" si="3937">(N881*T878+O881*S878+P881*T881+Q881*S881)</f>
        <v>-3.8050150370994174</v>
      </c>
      <c r="Z881" s="61">
        <f t="shared" ref="Z881" si="3938">N881*U878+P881*U881-O881*V878-Q881*V881</f>
        <v>7.5046442878071717</v>
      </c>
      <c r="AA881" s="62">
        <f t="shared" ref="AA881" si="3939">(N881*V878+O881*U878+P881*V881+Q881*U881)</f>
        <v>0</v>
      </c>
      <c r="AB881" s="10"/>
      <c r="AC881" s="46">
        <f t="shared" ref="AC881" si="3940">1/$AD$8</f>
        <v>1</v>
      </c>
      <c r="AD881" s="77">
        <v>0</v>
      </c>
      <c r="AE881" s="78">
        <v>1</v>
      </c>
      <c r="AF881" s="79">
        <v>0</v>
      </c>
      <c r="AH881" s="59">
        <f t="shared" ref="AH881" si="3941">X881*AC878+Z881*AC881-Y881*AD878-AA881*AD881</f>
        <v>7.5046442878071717</v>
      </c>
      <c r="AI881" s="63">
        <f t="shared" ref="AI881" si="3942">(X881*AD878+Y881*AC878+Z881*AD881+AA881*AC881)</f>
        <v>-3.8050150370994174</v>
      </c>
      <c r="AJ881" s="61">
        <f t="shared" ref="AJ881" si="3943">X881*AE878+Z881*AE881-Y881*AF878-AA881*AF881</f>
        <v>7.5046442878071717</v>
      </c>
      <c r="AK881" s="62">
        <f t="shared" ref="AK881" si="3944">(X881*AF878+Y881*AE878+Z881*AF881+AA881*AE881)</f>
        <v>0</v>
      </c>
      <c r="AM881" s="80">
        <f t="shared" ref="AM881" si="3945">(180/PI())*ATAN(-1*(AI878+AI881)/(AH878+AH881))</f>
        <v>-35.569739878759144</v>
      </c>
      <c r="AO881" s="113">
        <f t="shared" ref="AO881" si="3946">20*LOG(((1-(10^(AM878/20)^2)*(1-((1-AO878)/(1+AO878))^2))^0.5))</f>
        <v>-4.6013447638310098E-2</v>
      </c>
      <c r="AP881" s="18"/>
      <c r="AQ881" s="68"/>
      <c r="AR881" s="68"/>
      <c r="AS881" s="68"/>
      <c r="AT881" s="68"/>
    </row>
    <row r="882" spans="2:46" ht="18.600000000000001" customHeight="1"/>
    <row r="883" spans="2:46" ht="18.600000000000001" customHeight="1" thickBot="1">
      <c r="D883" s="10" t="s">
        <v>63</v>
      </c>
      <c r="E883" s="10"/>
      <c r="F883" s="10"/>
      <c r="G883" s="10"/>
      <c r="H883" s="10"/>
      <c r="I883" s="10" t="s">
        <v>64</v>
      </c>
      <c r="J883" s="10"/>
      <c r="K883" s="10"/>
      <c r="L883" s="10"/>
      <c r="M883" s="55"/>
      <c r="N883" s="55"/>
      <c r="O883" s="54" t="s">
        <v>65</v>
      </c>
      <c r="P883" s="55"/>
      <c r="Q883" s="55"/>
      <c r="R883" s="55"/>
      <c r="S883" s="10"/>
      <c r="T883" s="10" t="s">
        <v>66</v>
      </c>
      <c r="U883" s="55"/>
      <c r="V883" s="55"/>
      <c r="W883" s="55"/>
      <c r="X883" s="55"/>
      <c r="Y883" s="54" t="s">
        <v>67</v>
      </c>
      <c r="Z883" s="55"/>
      <c r="AA883" s="55"/>
      <c r="AB883" s="55"/>
      <c r="AC883" s="54" t="s">
        <v>68</v>
      </c>
      <c r="AD883" s="10"/>
      <c r="AE883" s="10"/>
      <c r="AF883" s="10"/>
      <c r="AG883" s="10"/>
      <c r="AH883" s="55"/>
      <c r="AI883" s="54" t="s">
        <v>69</v>
      </c>
      <c r="AJ883" s="55"/>
      <c r="AK883" s="55"/>
    </row>
    <row r="884" spans="2:46" ht="18.600000000000001" customHeight="1" thickBot="1">
      <c r="B884" s="52"/>
      <c r="D884" s="273" t="s">
        <v>70</v>
      </c>
      <c r="E884" s="274"/>
      <c r="F884" s="275" t="s">
        <v>71</v>
      </c>
      <c r="G884" s="276"/>
      <c r="H884" s="263"/>
      <c r="I884" s="273" t="s">
        <v>72</v>
      </c>
      <c r="J884" s="274"/>
      <c r="K884" s="275" t="s">
        <v>73</v>
      </c>
      <c r="L884" s="276"/>
      <c r="M884" s="55"/>
      <c r="N884" s="269" t="s">
        <v>74</v>
      </c>
      <c r="O884" s="270"/>
      <c r="P884" s="271" t="s">
        <v>75</v>
      </c>
      <c r="Q884" s="272"/>
      <c r="R884" s="55"/>
      <c r="S884" s="273" t="s">
        <v>76</v>
      </c>
      <c r="T884" s="274"/>
      <c r="U884" s="275" t="s">
        <v>77</v>
      </c>
      <c r="V884" s="276"/>
      <c r="W884" s="10"/>
      <c r="X884" s="269" t="s">
        <v>78</v>
      </c>
      <c r="Y884" s="270"/>
      <c r="Z884" s="271" t="s">
        <v>79</v>
      </c>
      <c r="AA884" s="272"/>
      <c r="AB884" s="10"/>
      <c r="AC884" s="273" t="s">
        <v>80</v>
      </c>
      <c r="AD884" s="274"/>
      <c r="AE884" s="275" t="s">
        <v>81</v>
      </c>
      <c r="AF884" s="276"/>
      <c r="AG884" s="10"/>
      <c r="AH884" s="269" t="s">
        <v>82</v>
      </c>
      <c r="AI884" s="270"/>
      <c r="AJ884" s="271" t="s">
        <v>83</v>
      </c>
      <c r="AK884" s="272"/>
      <c r="AM884" s="57" t="s">
        <v>10</v>
      </c>
      <c r="AO884" s="109" t="s">
        <v>37</v>
      </c>
      <c r="AP884" s="18"/>
      <c r="AQ884" s="68"/>
      <c r="AR884" s="68"/>
      <c r="AS884" s="68"/>
      <c r="AT884" s="68"/>
    </row>
    <row r="885" spans="2:46" ht="18.600000000000001" customHeight="1" thickTop="1" thickBot="1">
      <c r="B885" s="81">
        <v>2.54</v>
      </c>
      <c r="D885" s="59">
        <v>1</v>
      </c>
      <c r="E885" s="60">
        <v>0</v>
      </c>
      <c r="F885" s="61">
        <v>0</v>
      </c>
      <c r="G885" s="62">
        <f t="shared" ref="G885" si="3947">$E$8*$B885</f>
        <v>1.7230598000000001</v>
      </c>
      <c r="I885" s="59">
        <v>1</v>
      </c>
      <c r="J885" s="63">
        <v>0</v>
      </c>
      <c r="K885" s="61">
        <v>0</v>
      </c>
      <c r="L885" s="62">
        <v>0</v>
      </c>
      <c r="N885" s="59">
        <f t="shared" ref="N885" si="3948">D885*I885+F885*I888-E885*J885-G885*J888</f>
        <v>7.3194871067186762</v>
      </c>
      <c r="O885" s="63">
        <f t="shared" ref="O885" si="3949">(D885*J885+E885*I885+F885*J888+G885*I888)</f>
        <v>0</v>
      </c>
      <c r="P885" s="61">
        <f t="shared" ref="P885" si="3950">D885*K885+F885*K888-E885*L885-G885*L888</f>
        <v>0</v>
      </c>
      <c r="Q885" s="62">
        <f t="shared" ref="Q885" si="3951">(D885*L885+E885*K885+F885*L888+G885*K888)</f>
        <v>1.7230598000000001</v>
      </c>
      <c r="S885" s="59">
        <v>1</v>
      </c>
      <c r="T885" s="60">
        <v>0</v>
      </c>
      <c r="U885" s="61">
        <v>0</v>
      </c>
      <c r="V885" s="62">
        <f t="shared" ref="V885" si="3952">$T$8*$B885</f>
        <v>1.7230598000000001</v>
      </c>
      <c r="X885" s="59">
        <f t="shared" ref="X885" si="3953">N885*S885+P885*S888-O885*T885-Q885*T888</f>
        <v>7.3194871067186762</v>
      </c>
      <c r="Y885" s="63">
        <f t="shared" ref="Y885" si="3954">(N885*T885+O885*S885+P885*T888+Q885*S888)</f>
        <v>0</v>
      </c>
      <c r="Z885" s="61">
        <f t="shared" ref="Z885" si="3955">N885*U885+P885*U888-O885*V885-Q885*V888</f>
        <v>0</v>
      </c>
      <c r="AA885" s="62">
        <f t="shared" ref="AA885" si="3956">(N885*V885+O885*U885+P885*V888+Q885*U888)</f>
        <v>14.334973790205261</v>
      </c>
      <c r="AB885" s="10"/>
      <c r="AC885" s="64">
        <v>1</v>
      </c>
      <c r="AD885" s="65">
        <v>0</v>
      </c>
      <c r="AE885" s="23">
        <v>0</v>
      </c>
      <c r="AF885" s="66">
        <v>0</v>
      </c>
      <c r="AH885" s="59">
        <f t="shared" ref="AH885" si="3957">X885*AC885+Z885*AC888-Y885*AD885-AA885*AD888</f>
        <v>7.3194871067186762</v>
      </c>
      <c r="AI885" s="63">
        <f t="shared" ref="AI885" si="3958">(X885*AD885+Y885*AC885+Z885*AD888+AA885*AC888)</f>
        <v>14.334973790205261</v>
      </c>
      <c r="AJ885" s="61">
        <f t="shared" ref="AJ885" si="3959">X885*AE885+Z885*AE888-Y885*AF885-AA885*AF888</f>
        <v>0</v>
      </c>
      <c r="AK885" s="62">
        <f t="shared" ref="AK885" si="3960">(X885*AF885+Y885*AE885+Z885*AF888+AA885*AE888)</f>
        <v>14.334973790205261</v>
      </c>
      <c r="AM885" s="67">
        <f t="shared" ref="AM885" si="3961">20*LOG(((1+$AD$8)/$AD$8)/((AH885+AH888)^2+(AI885+AI888)^2)^0.5)</f>
        <v>-19.13936333258598</v>
      </c>
      <c r="AO885" s="110">
        <f t="shared" ref="AO885" si="3962">((AH885^2+AI885^2)^0.5)/((AH888^2+AI888^2)^0.5)</f>
        <v>1.9659993695060061</v>
      </c>
      <c r="AP885" s="18"/>
      <c r="AQ885" s="68"/>
      <c r="AR885" s="68"/>
      <c r="AS885" s="68"/>
      <c r="AT885" s="68"/>
    </row>
    <row r="886" spans="2:46" ht="18.600000000000001" customHeight="1" thickBot="1">
      <c r="D886" s="69"/>
      <c r="G886" s="70"/>
      <c r="I886" s="69"/>
      <c r="L886" s="70"/>
      <c r="N886" s="69"/>
      <c r="Q886" s="70"/>
      <c r="S886" s="69"/>
      <c r="V886" s="70"/>
      <c r="X886" s="69"/>
      <c r="AA886" s="70"/>
      <c r="AC886" s="64"/>
      <c r="AD886" s="23"/>
      <c r="AE886" s="23"/>
      <c r="AF886" s="71"/>
      <c r="AH886" s="69"/>
      <c r="AK886" s="70"/>
      <c r="AO886" s="111"/>
      <c r="AP886" s="18"/>
      <c r="AQ886" s="68"/>
      <c r="AR886" s="68"/>
      <c r="AS886" s="68"/>
      <c r="AT886" s="68"/>
    </row>
    <row r="887" spans="2:46" ht="18.600000000000001" customHeight="1" thickBot="1">
      <c r="D887" s="265" t="s">
        <v>11</v>
      </c>
      <c r="E887" s="266"/>
      <c r="F887" s="267" t="s">
        <v>84</v>
      </c>
      <c r="G887" s="268"/>
      <c r="H887" s="263"/>
      <c r="I887" s="265" t="s">
        <v>85</v>
      </c>
      <c r="J887" s="266"/>
      <c r="K887" s="267" t="s">
        <v>86</v>
      </c>
      <c r="L887" s="268"/>
      <c r="N887" s="269" t="s">
        <v>12</v>
      </c>
      <c r="O887" s="270"/>
      <c r="P887" s="271" t="s">
        <v>13</v>
      </c>
      <c r="Q887" s="272"/>
      <c r="S887" s="265" t="s">
        <v>87</v>
      </c>
      <c r="T887" s="266"/>
      <c r="U887" s="267" t="s">
        <v>88</v>
      </c>
      <c r="V887" s="268"/>
      <c r="W887" s="10"/>
      <c r="X887" s="269" t="s">
        <v>89</v>
      </c>
      <c r="Y887" s="270"/>
      <c r="Z887" s="271" t="s">
        <v>90</v>
      </c>
      <c r="AA887" s="272"/>
      <c r="AB887" s="10"/>
      <c r="AC887" s="265" t="s">
        <v>14</v>
      </c>
      <c r="AD887" s="266"/>
      <c r="AE887" s="267" t="s">
        <v>15</v>
      </c>
      <c r="AF887" s="268"/>
      <c r="AG887" s="10"/>
      <c r="AH887" s="269" t="s">
        <v>91</v>
      </c>
      <c r="AI887" s="270"/>
      <c r="AJ887" s="271" t="s">
        <v>92</v>
      </c>
      <c r="AK887" s="272"/>
      <c r="AM887" s="76" t="s">
        <v>16</v>
      </c>
      <c r="AO887" s="112" t="s">
        <v>38</v>
      </c>
      <c r="AP887" s="18"/>
      <c r="AQ887" s="68"/>
      <c r="AR887" s="68"/>
      <c r="AS887" s="68"/>
      <c r="AT887" s="68"/>
    </row>
    <row r="888" spans="2:46" ht="18.600000000000001" customHeight="1" thickTop="1" thickBot="1">
      <c r="D888" s="59">
        <v>0</v>
      </c>
      <c r="E888" s="63">
        <v>0</v>
      </c>
      <c r="F888" s="61">
        <v>1</v>
      </c>
      <c r="G888" s="62">
        <v>0</v>
      </c>
      <c r="I888" s="59">
        <v>0</v>
      </c>
      <c r="J888" s="63">
        <f t="shared" ref="J888" si="3963">IF(0=(1-$J$8*$K$8*$B885^2),10^14,$B885*$K$8/(1-$J$8*$K$8*$B885^2))</f>
        <v>-3.6675959283123403</v>
      </c>
      <c r="K888" s="61">
        <v>1</v>
      </c>
      <c r="L888" s="62">
        <v>0</v>
      </c>
      <c r="N888" s="59">
        <f t="shared" ref="N888" si="3964">D888*I885+F888*I888-E888*J885-G888*J888</f>
        <v>0</v>
      </c>
      <c r="O888" s="63">
        <f t="shared" ref="O888" si="3965">(D888*J885+E888*I885+F888*J888+G888*I888)</f>
        <v>-3.6675959283123403</v>
      </c>
      <c r="P888" s="61">
        <f t="shared" ref="P888" si="3966">D888*K885+F888*K888-E888*L885-G888*L888</f>
        <v>1</v>
      </c>
      <c r="Q888" s="62">
        <f t="shared" ref="Q888" si="3967">(D888*L885+E888*K885+F888*L888+G888*K888)</f>
        <v>0</v>
      </c>
      <c r="S888" s="59">
        <v>0</v>
      </c>
      <c r="T888" s="63">
        <v>0</v>
      </c>
      <c r="U888" s="61">
        <v>1</v>
      </c>
      <c r="V888" s="62">
        <v>0</v>
      </c>
      <c r="X888" s="59">
        <f t="shared" ref="X888" si="3968">N888*S885+P888*S888-O888*T885-Q888*T888</f>
        <v>0</v>
      </c>
      <c r="Y888" s="63">
        <f t="shared" ref="Y888" si="3969">(N888*T885+O888*S885+P888*T888+Q888*S888)</f>
        <v>-3.6675959283123403</v>
      </c>
      <c r="Z888" s="61">
        <f t="shared" ref="Z888" si="3970">N888*U885+P888*U888-O888*V885-Q888*V888</f>
        <v>7.3194871067186762</v>
      </c>
      <c r="AA888" s="62">
        <f t="shared" ref="AA888" si="3971">(N888*V885+O888*U885+P888*V888+Q888*U888)</f>
        <v>0</v>
      </c>
      <c r="AB888" s="10"/>
      <c r="AC888" s="46">
        <f t="shared" ref="AC888" si="3972">1/$AD$8</f>
        <v>1</v>
      </c>
      <c r="AD888" s="77">
        <v>0</v>
      </c>
      <c r="AE888" s="78">
        <v>1</v>
      </c>
      <c r="AF888" s="79">
        <v>0</v>
      </c>
      <c r="AH888" s="59">
        <f t="shared" ref="AH888" si="3973">X888*AC885+Z888*AC888-Y888*AD885-AA888*AD888</f>
        <v>7.3194871067186762</v>
      </c>
      <c r="AI888" s="63">
        <f t="shared" ref="AI888" si="3974">(X888*AD885+Y888*AC885+Z888*AD888+AA888*AC888)</f>
        <v>-3.6675959283123403</v>
      </c>
      <c r="AJ888" s="61">
        <f t="shared" ref="AJ888" si="3975">X888*AE885+Z888*AE888-Y888*AF885-AA888*AF888</f>
        <v>7.3194871067186762</v>
      </c>
      <c r="AK888" s="62">
        <f t="shared" ref="AK888" si="3976">(X888*AF885+Y888*AE885+Z888*AF888+AA888*AE888)</f>
        <v>0</v>
      </c>
      <c r="AM888" s="80">
        <f t="shared" ref="AM888" si="3977">(180/PI())*ATAN(-1*(AI885+AI888)/(AH885+AH888))</f>
        <v>-36.080714439953397</v>
      </c>
      <c r="AO888" s="113">
        <f t="shared" ref="AO888" si="3978">20*LOG(((1-(10^(AM885/20)^2)*(1-((1-AO885)/(1+AO885))^2))^0.5))</f>
        <v>-4.7591196285997929E-2</v>
      </c>
      <c r="AP888" s="18"/>
      <c r="AQ888" s="68"/>
      <c r="AR888" s="68"/>
      <c r="AS888" s="68"/>
      <c r="AT888" s="68"/>
    </row>
    <row r="889" spans="2:46" ht="18.600000000000001" customHeight="1"/>
    <row r="890" spans="2:46" ht="18.600000000000001" customHeight="1" thickBot="1">
      <c r="D890" s="10" t="s">
        <v>63</v>
      </c>
      <c r="E890" s="10"/>
      <c r="F890" s="10"/>
      <c r="G890" s="10"/>
      <c r="H890" s="10"/>
      <c r="I890" s="10" t="s">
        <v>64</v>
      </c>
      <c r="J890" s="10"/>
      <c r="K890" s="10"/>
      <c r="L890" s="10"/>
      <c r="M890" s="55"/>
      <c r="N890" s="55"/>
      <c r="O890" s="54" t="s">
        <v>65</v>
      </c>
      <c r="P890" s="55"/>
      <c r="Q890" s="55"/>
      <c r="R890" s="55"/>
      <c r="S890" s="10"/>
      <c r="T890" s="10" t="s">
        <v>66</v>
      </c>
      <c r="U890" s="55"/>
      <c r="V890" s="55"/>
      <c r="W890" s="55"/>
      <c r="X890" s="55"/>
      <c r="Y890" s="54" t="s">
        <v>67</v>
      </c>
      <c r="Z890" s="55"/>
      <c r="AA890" s="55"/>
      <c r="AB890" s="55"/>
      <c r="AC890" s="54" t="s">
        <v>68</v>
      </c>
      <c r="AD890" s="10"/>
      <c r="AE890" s="10"/>
      <c r="AF890" s="10"/>
      <c r="AG890" s="10"/>
      <c r="AH890" s="55"/>
      <c r="AI890" s="54" t="s">
        <v>69</v>
      </c>
      <c r="AJ890" s="55"/>
      <c r="AK890" s="55"/>
    </row>
    <row r="891" spans="2:46" ht="18.600000000000001" customHeight="1" thickBot="1">
      <c r="B891" s="52"/>
      <c r="D891" s="273" t="s">
        <v>70</v>
      </c>
      <c r="E891" s="274"/>
      <c r="F891" s="275" t="s">
        <v>71</v>
      </c>
      <c r="G891" s="276"/>
      <c r="H891" s="263"/>
      <c r="I891" s="273" t="s">
        <v>72</v>
      </c>
      <c r="J891" s="274"/>
      <c r="K891" s="275" t="s">
        <v>73</v>
      </c>
      <c r="L891" s="276"/>
      <c r="M891" s="55"/>
      <c r="N891" s="269" t="s">
        <v>74</v>
      </c>
      <c r="O891" s="270"/>
      <c r="P891" s="271" t="s">
        <v>75</v>
      </c>
      <c r="Q891" s="272"/>
      <c r="R891" s="55"/>
      <c r="S891" s="273" t="s">
        <v>76</v>
      </c>
      <c r="T891" s="274"/>
      <c r="U891" s="275" t="s">
        <v>77</v>
      </c>
      <c r="V891" s="276"/>
      <c r="W891" s="10"/>
      <c r="X891" s="269" t="s">
        <v>78</v>
      </c>
      <c r="Y891" s="270"/>
      <c r="Z891" s="271" t="s">
        <v>79</v>
      </c>
      <c r="AA891" s="272"/>
      <c r="AB891" s="10"/>
      <c r="AC891" s="273" t="s">
        <v>80</v>
      </c>
      <c r="AD891" s="274"/>
      <c r="AE891" s="275" t="s">
        <v>81</v>
      </c>
      <c r="AF891" s="276"/>
      <c r="AG891" s="10"/>
      <c r="AH891" s="269" t="s">
        <v>82</v>
      </c>
      <c r="AI891" s="270"/>
      <c r="AJ891" s="271" t="s">
        <v>83</v>
      </c>
      <c r="AK891" s="272"/>
      <c r="AM891" s="57" t="s">
        <v>10</v>
      </c>
      <c r="AO891" s="109" t="s">
        <v>37</v>
      </c>
      <c r="AP891" s="18"/>
      <c r="AQ891" s="68"/>
      <c r="AR891" s="68"/>
      <c r="AS891" s="68"/>
      <c r="AT891" s="68"/>
    </row>
    <row r="892" spans="2:46" ht="18.600000000000001" customHeight="1" thickTop="1" thickBot="1">
      <c r="B892" s="81">
        <v>2.56</v>
      </c>
      <c r="D892" s="59">
        <v>1</v>
      </c>
      <c r="E892" s="60">
        <v>0</v>
      </c>
      <c r="F892" s="61">
        <v>0</v>
      </c>
      <c r="G892" s="62">
        <f t="shared" ref="G892" si="3979">$E$8*$B892</f>
        <v>1.7366272</v>
      </c>
      <c r="I892" s="59">
        <v>1</v>
      </c>
      <c r="J892" s="63">
        <v>0</v>
      </c>
      <c r="K892" s="61">
        <v>0</v>
      </c>
      <c r="L892" s="62">
        <v>0</v>
      </c>
      <c r="N892" s="59">
        <f t="shared" ref="N892" si="3980">D892*I892+F892*I895-E892*J892-G892*J895</f>
        <v>7.1485522291592973</v>
      </c>
      <c r="O892" s="63">
        <f t="shared" ref="O892" si="3981">(D892*J892+E892*I892+F892*J895+G892*I895)</f>
        <v>0</v>
      </c>
      <c r="P892" s="61">
        <f t="shared" ref="P892" si="3982">D892*K892+F892*K895-E892*L892-G892*L895</f>
        <v>0</v>
      </c>
      <c r="Q892" s="62">
        <f t="shared" ref="Q892" si="3983">(D892*L892+E892*K892+F892*L895+G892*K895)</f>
        <v>1.7366272</v>
      </c>
      <c r="S892" s="59">
        <v>1</v>
      </c>
      <c r="T892" s="60">
        <v>0</v>
      </c>
      <c r="U892" s="61">
        <v>0</v>
      </c>
      <c r="V892" s="62">
        <f t="shared" ref="V892" si="3984">$T$8*$B892</f>
        <v>1.7366272</v>
      </c>
      <c r="X892" s="59">
        <f t="shared" ref="X892" si="3985">N892*S892+P892*S895-O892*T892-Q892*T895</f>
        <v>7.1485522291592973</v>
      </c>
      <c r="Y892" s="63">
        <f t="shared" ref="Y892" si="3986">(N892*T892+O892*S892+P892*T895+Q892*S895)</f>
        <v>0</v>
      </c>
      <c r="Z892" s="61">
        <f t="shared" ref="Z892" si="3987">N892*U892+P892*U895-O892*V892-Q892*V895</f>
        <v>0</v>
      </c>
      <c r="AA892" s="62">
        <f t="shared" ref="AA892" si="3988">(N892*V892+O892*U892+P892*V895+Q892*U895)</f>
        <v>14.150997441778671</v>
      </c>
      <c r="AB892" s="10"/>
      <c r="AC892" s="64">
        <v>1</v>
      </c>
      <c r="AD892" s="65">
        <v>0</v>
      </c>
      <c r="AE892" s="23">
        <v>0</v>
      </c>
      <c r="AF892" s="66">
        <v>0</v>
      </c>
      <c r="AH892" s="59">
        <f t="shared" ref="AH892" si="3989">X892*AC892+Z892*AC895-Y892*AD892-AA892*AD895</f>
        <v>7.1485522291592973</v>
      </c>
      <c r="AI892" s="63">
        <f t="shared" ref="AI892" si="3990">(X892*AD892+Y892*AC892+Z892*AD895+AA892*AC895)</f>
        <v>14.150997441778671</v>
      </c>
      <c r="AJ892" s="61">
        <f t="shared" ref="AJ892" si="3991">X892*AE892+Z892*AE895-Y892*AF892-AA892*AF895</f>
        <v>0</v>
      </c>
      <c r="AK892" s="62">
        <f t="shared" ref="AK892" si="3992">(X892*AF892+Y892*AE892+Z892*AF895+AA892*AE895)</f>
        <v>14.150997441778671</v>
      </c>
      <c r="AM892" s="67">
        <f t="shared" ref="AM892" si="3993">20*LOG(((1+$AD$8)/$AD$8)/((AH892+AH895)^2+(AI892+AI895)^2)^0.5)</f>
        <v>-18.989849719997284</v>
      </c>
      <c r="AO892" s="110">
        <f t="shared" ref="AO892" si="3994">((AH892^2+AI892^2)^0.5)/((AH895^2+AI895^2)^0.5)</f>
        <v>1.987406281581217</v>
      </c>
      <c r="AP892" s="18"/>
      <c r="AQ892" s="68"/>
      <c r="AR892" s="68"/>
      <c r="AS892" s="68"/>
      <c r="AT892" s="68"/>
    </row>
    <row r="893" spans="2:46" ht="18.600000000000001" customHeight="1" thickBot="1">
      <c r="D893" s="69"/>
      <c r="G893" s="70"/>
      <c r="I893" s="69"/>
      <c r="L893" s="70"/>
      <c r="N893" s="69"/>
      <c r="Q893" s="70"/>
      <c r="S893" s="69"/>
      <c r="V893" s="70"/>
      <c r="X893" s="69"/>
      <c r="AA893" s="70"/>
      <c r="AC893" s="64"/>
      <c r="AD893" s="23"/>
      <c r="AE893" s="23"/>
      <c r="AF893" s="71"/>
      <c r="AH893" s="69"/>
      <c r="AK893" s="70"/>
      <c r="AO893" s="111"/>
      <c r="AP893" s="18"/>
      <c r="AQ893" s="68"/>
      <c r="AR893" s="68"/>
      <c r="AS893" s="68"/>
      <c r="AT893" s="68"/>
    </row>
    <row r="894" spans="2:46" ht="18.600000000000001" customHeight="1" thickBot="1">
      <c r="D894" s="265" t="s">
        <v>11</v>
      </c>
      <c r="E894" s="266"/>
      <c r="F894" s="267" t="s">
        <v>84</v>
      </c>
      <c r="G894" s="268"/>
      <c r="H894" s="263"/>
      <c r="I894" s="265" t="s">
        <v>85</v>
      </c>
      <c r="J894" s="266"/>
      <c r="K894" s="267" t="s">
        <v>86</v>
      </c>
      <c r="L894" s="268"/>
      <c r="N894" s="269" t="s">
        <v>12</v>
      </c>
      <c r="O894" s="270"/>
      <c r="P894" s="271" t="s">
        <v>13</v>
      </c>
      <c r="Q894" s="272"/>
      <c r="S894" s="265" t="s">
        <v>87</v>
      </c>
      <c r="T894" s="266"/>
      <c r="U894" s="267" t="s">
        <v>88</v>
      </c>
      <c r="V894" s="268"/>
      <c r="W894" s="10"/>
      <c r="X894" s="269" t="s">
        <v>89</v>
      </c>
      <c r="Y894" s="270"/>
      <c r="Z894" s="271" t="s">
        <v>90</v>
      </c>
      <c r="AA894" s="272"/>
      <c r="AB894" s="10"/>
      <c r="AC894" s="265" t="s">
        <v>14</v>
      </c>
      <c r="AD894" s="266"/>
      <c r="AE894" s="267" t="s">
        <v>15</v>
      </c>
      <c r="AF894" s="268"/>
      <c r="AG894" s="10"/>
      <c r="AH894" s="269" t="s">
        <v>91</v>
      </c>
      <c r="AI894" s="270"/>
      <c r="AJ894" s="271" t="s">
        <v>92</v>
      </c>
      <c r="AK894" s="272"/>
      <c r="AM894" s="76" t="s">
        <v>16</v>
      </c>
      <c r="AO894" s="112" t="s">
        <v>38</v>
      </c>
      <c r="AP894" s="18"/>
      <c r="AQ894" s="68"/>
      <c r="AR894" s="68"/>
      <c r="AS894" s="68"/>
      <c r="AT894" s="68"/>
    </row>
    <row r="895" spans="2:46" ht="18.600000000000001" customHeight="1" thickTop="1" thickBot="1">
      <c r="D895" s="59">
        <v>0</v>
      </c>
      <c r="E895" s="63">
        <v>0</v>
      </c>
      <c r="F895" s="61">
        <v>1</v>
      </c>
      <c r="G895" s="62">
        <v>0</v>
      </c>
      <c r="I895" s="59">
        <v>0</v>
      </c>
      <c r="J895" s="63">
        <f t="shared" ref="J895" si="3995">IF(0=(1-$J$8*$K$8*$B892^2),10^14,$B892*$K$8/(1-$J$8*$K$8*$B892^2))</f>
        <v>-3.5405136054297071</v>
      </c>
      <c r="K895" s="61">
        <v>1</v>
      </c>
      <c r="L895" s="62">
        <v>0</v>
      </c>
      <c r="N895" s="59">
        <f t="shared" ref="N895" si="3996">D895*I892+F895*I895-E895*J892-G895*J895</f>
        <v>0</v>
      </c>
      <c r="O895" s="63">
        <f t="shared" ref="O895" si="3997">(D895*J892+E895*I892+F895*J895+G895*I895)</f>
        <v>-3.5405136054297071</v>
      </c>
      <c r="P895" s="61">
        <f t="shared" ref="P895" si="3998">D895*K892+F895*K895-E895*L892-G895*L895</f>
        <v>1</v>
      </c>
      <c r="Q895" s="62">
        <f t="shared" ref="Q895" si="3999">(D895*L892+E895*K892+F895*L895+G895*K895)</f>
        <v>0</v>
      </c>
      <c r="S895" s="59">
        <v>0</v>
      </c>
      <c r="T895" s="63">
        <v>0</v>
      </c>
      <c r="U895" s="61">
        <v>1</v>
      </c>
      <c r="V895" s="62">
        <v>0</v>
      </c>
      <c r="X895" s="59">
        <f t="shared" ref="X895" si="4000">N895*S892+P895*S895-O895*T892-Q895*T895</f>
        <v>0</v>
      </c>
      <c r="Y895" s="63">
        <f t="shared" ref="Y895" si="4001">(N895*T892+O895*S892+P895*T895+Q895*S895)</f>
        <v>-3.5405136054297071</v>
      </c>
      <c r="Z895" s="61">
        <f t="shared" ref="Z895" si="4002">N895*U892+P895*U895-O895*V892-Q895*V895</f>
        <v>7.1485522291592973</v>
      </c>
      <c r="AA895" s="62">
        <f t="shared" ref="AA895" si="4003">(N895*V892+O895*U892+P895*V895+Q895*U895)</f>
        <v>0</v>
      </c>
      <c r="AB895" s="10"/>
      <c r="AC895" s="46">
        <f t="shared" ref="AC895" si="4004">1/$AD$8</f>
        <v>1</v>
      </c>
      <c r="AD895" s="77">
        <v>0</v>
      </c>
      <c r="AE895" s="78">
        <v>1</v>
      </c>
      <c r="AF895" s="79">
        <v>0</v>
      </c>
      <c r="AH895" s="59">
        <f t="shared" ref="AH895" si="4005">X895*AC892+Z895*AC895-Y895*AD892-AA895*AD895</f>
        <v>7.1485522291592973</v>
      </c>
      <c r="AI895" s="63">
        <f t="shared" ref="AI895" si="4006">(X895*AD892+Y895*AC892+Z895*AD895+AA895*AC895)</f>
        <v>-3.5405136054297071</v>
      </c>
      <c r="AJ895" s="61">
        <f t="shared" ref="AJ895" si="4007">X895*AE892+Z895*AE895-Y895*AF892-AA895*AF895</f>
        <v>7.1485522291592973</v>
      </c>
      <c r="AK895" s="62">
        <f t="shared" ref="AK895" si="4008">(X895*AF892+Y895*AE892+Z895*AF895+AA895*AE895)</f>
        <v>0</v>
      </c>
      <c r="AM895" s="80">
        <f t="shared" ref="AM895" si="4009">(180/PI())*ATAN(-1*(AI892+AI895)/(AH892+AH895))</f>
        <v>-36.580667320231278</v>
      </c>
      <c r="AO895" s="113">
        <f t="shared" ref="AO895" si="4010">20*LOG(((1-(10^(AM892/20)^2)*(1-((1-AO892)/(1+AO892))^2))^0.5))</f>
        <v>-4.9091883063323162E-2</v>
      </c>
      <c r="AP895" s="18"/>
      <c r="AQ895" s="68"/>
      <c r="AR895" s="68"/>
      <c r="AS895" s="68"/>
      <c r="AT895" s="68"/>
    </row>
    <row r="896" spans="2:46" ht="18.600000000000001" customHeight="1"/>
    <row r="897" spans="2:46" ht="18.600000000000001" customHeight="1" thickBot="1">
      <c r="D897" s="10" t="s">
        <v>63</v>
      </c>
      <c r="E897" s="10"/>
      <c r="F897" s="10"/>
      <c r="G897" s="10"/>
      <c r="H897" s="10"/>
      <c r="I897" s="10" t="s">
        <v>64</v>
      </c>
      <c r="J897" s="10"/>
      <c r="K897" s="10"/>
      <c r="L897" s="10"/>
      <c r="M897" s="55"/>
      <c r="N897" s="55"/>
      <c r="O897" s="54" t="s">
        <v>65</v>
      </c>
      <c r="P897" s="55"/>
      <c r="Q897" s="55"/>
      <c r="R897" s="55"/>
      <c r="S897" s="10"/>
      <c r="T897" s="10" t="s">
        <v>66</v>
      </c>
      <c r="U897" s="55"/>
      <c r="V897" s="55"/>
      <c r="W897" s="55"/>
      <c r="X897" s="55"/>
      <c r="Y897" s="54" t="s">
        <v>67</v>
      </c>
      <c r="Z897" s="55"/>
      <c r="AA897" s="55"/>
      <c r="AB897" s="55"/>
      <c r="AC897" s="54" t="s">
        <v>68</v>
      </c>
      <c r="AD897" s="10"/>
      <c r="AE897" s="10"/>
      <c r="AF897" s="10"/>
      <c r="AG897" s="10"/>
      <c r="AH897" s="55"/>
      <c r="AI897" s="54" t="s">
        <v>69</v>
      </c>
      <c r="AJ897" s="55"/>
      <c r="AK897" s="55"/>
    </row>
    <row r="898" spans="2:46" ht="18.600000000000001" customHeight="1" thickBot="1">
      <c r="B898" s="52"/>
      <c r="D898" s="273" t="s">
        <v>70</v>
      </c>
      <c r="E898" s="274"/>
      <c r="F898" s="275" t="s">
        <v>71</v>
      </c>
      <c r="G898" s="276"/>
      <c r="H898" s="263"/>
      <c r="I898" s="273" t="s">
        <v>72</v>
      </c>
      <c r="J898" s="274"/>
      <c r="K898" s="275" t="s">
        <v>73</v>
      </c>
      <c r="L898" s="276"/>
      <c r="M898" s="55"/>
      <c r="N898" s="269" t="s">
        <v>74</v>
      </c>
      <c r="O898" s="270"/>
      <c r="P898" s="271" t="s">
        <v>75</v>
      </c>
      <c r="Q898" s="272"/>
      <c r="R898" s="55"/>
      <c r="S898" s="273" t="s">
        <v>76</v>
      </c>
      <c r="T898" s="274"/>
      <c r="U898" s="275" t="s">
        <v>77</v>
      </c>
      <c r="V898" s="276"/>
      <c r="W898" s="10"/>
      <c r="X898" s="269" t="s">
        <v>78</v>
      </c>
      <c r="Y898" s="270"/>
      <c r="Z898" s="271" t="s">
        <v>79</v>
      </c>
      <c r="AA898" s="272"/>
      <c r="AB898" s="10"/>
      <c r="AC898" s="273" t="s">
        <v>80</v>
      </c>
      <c r="AD898" s="274"/>
      <c r="AE898" s="275" t="s">
        <v>81</v>
      </c>
      <c r="AF898" s="276"/>
      <c r="AG898" s="10"/>
      <c r="AH898" s="269" t="s">
        <v>82</v>
      </c>
      <c r="AI898" s="270"/>
      <c r="AJ898" s="271" t="s">
        <v>83</v>
      </c>
      <c r="AK898" s="272"/>
      <c r="AM898" s="57" t="s">
        <v>10</v>
      </c>
      <c r="AO898" s="109" t="s">
        <v>37</v>
      </c>
      <c r="AP898" s="18"/>
      <c r="AQ898" s="68"/>
      <c r="AR898" s="68"/>
      <c r="AS898" s="68"/>
      <c r="AT898" s="68"/>
    </row>
    <row r="899" spans="2:46" ht="18.600000000000001" customHeight="1" thickTop="1" thickBot="1">
      <c r="B899" s="81">
        <v>2.58</v>
      </c>
      <c r="D899" s="59">
        <v>1</v>
      </c>
      <c r="E899" s="60">
        <v>0</v>
      </c>
      <c r="F899" s="61">
        <v>0</v>
      </c>
      <c r="G899" s="62">
        <f t="shared" ref="G899" si="4011">$E$8*$B899</f>
        <v>1.7501946000000002</v>
      </c>
      <c r="I899" s="59">
        <v>1</v>
      </c>
      <c r="J899" s="63">
        <v>0</v>
      </c>
      <c r="K899" s="61">
        <v>0</v>
      </c>
      <c r="L899" s="62">
        <v>0</v>
      </c>
      <c r="N899" s="59">
        <f t="shared" ref="N899" si="4012">D899*I899+F899*I902-E899*J899-G899*J902</f>
        <v>6.9902756608273018</v>
      </c>
      <c r="O899" s="63">
        <f t="shared" ref="O899" si="4013">(D899*J899+E899*I899+F899*J902+G899*I902)</f>
        <v>0</v>
      </c>
      <c r="P899" s="61">
        <f t="shared" ref="P899" si="4014">D899*K899+F899*K902-E899*L899-G899*L902</f>
        <v>0</v>
      </c>
      <c r="Q899" s="62">
        <f t="shared" ref="Q899" si="4015">(D899*L899+E899*K899+F899*L902+G899*K902)</f>
        <v>1.7501946000000002</v>
      </c>
      <c r="S899" s="59">
        <v>1</v>
      </c>
      <c r="T899" s="60">
        <v>0</v>
      </c>
      <c r="U899" s="61">
        <v>0</v>
      </c>
      <c r="V899" s="62">
        <f t="shared" ref="V899" si="4016">$T$8*$B899</f>
        <v>1.7501946000000002</v>
      </c>
      <c r="X899" s="59">
        <f t="shared" ref="X899" si="4017">N899*S899+P899*S902-O899*T899-Q899*T902</f>
        <v>6.9902756608273018</v>
      </c>
      <c r="Y899" s="63">
        <f t="shared" ref="Y899" si="4018">(N899*T899+O899*S899+P899*T902+Q899*S902)</f>
        <v>0</v>
      </c>
      <c r="Z899" s="61">
        <f t="shared" ref="Z899" si="4019">N899*U899+P899*U902-O899*V899-Q899*V902</f>
        <v>0</v>
      </c>
      <c r="AA899" s="62">
        <f t="shared" ref="AA899" si="4020">(N899*V899+O899*U899+P899*V902+Q899*U902)</f>
        <v>13.984537314091376</v>
      </c>
      <c r="AB899" s="10"/>
      <c r="AC899" s="64">
        <v>1</v>
      </c>
      <c r="AD899" s="65">
        <v>0</v>
      </c>
      <c r="AE899" s="23">
        <v>0</v>
      </c>
      <c r="AF899" s="66">
        <v>0</v>
      </c>
      <c r="AH899" s="59">
        <f t="shared" ref="AH899" si="4021">X899*AC899+Z899*AC902-Y899*AD899-AA899*AD902</f>
        <v>6.9902756608273018</v>
      </c>
      <c r="AI899" s="63">
        <f t="shared" ref="AI899" si="4022">(X899*AD899+Y899*AC899+Z899*AD902+AA899*AC902)</f>
        <v>13.984537314091376</v>
      </c>
      <c r="AJ899" s="61">
        <f t="shared" ref="AJ899" si="4023">X899*AE899+Z899*AE902-Y899*AF899-AA899*AF902</f>
        <v>0</v>
      </c>
      <c r="AK899" s="62">
        <f t="shared" ref="AK899" si="4024">(X899*AF899+Y899*AE899+Z899*AF902+AA899*AE902)</f>
        <v>13.984537314091376</v>
      </c>
      <c r="AM899" s="67">
        <f t="shared" ref="AM899" si="4025">20*LOG(((1+$AD$8)/$AD$8)/((AH899+AH902)^2+(AI899+AI902)^2)^0.5)</f>
        <v>-18.850919863655328</v>
      </c>
      <c r="AO899" s="110">
        <f t="shared" ref="AO899" si="4026">((AH899^2+AI899^2)^0.5)/((AH902^2+AI902^2)^0.5)</f>
        <v>2.0087206021127328</v>
      </c>
      <c r="AP899" s="18"/>
      <c r="AQ899" s="68"/>
      <c r="AR899" s="68"/>
      <c r="AS899" s="68"/>
      <c r="AT899" s="68"/>
    </row>
    <row r="900" spans="2:46" ht="18.600000000000001" customHeight="1" thickBot="1">
      <c r="D900" s="69"/>
      <c r="G900" s="70"/>
      <c r="I900" s="69"/>
      <c r="L900" s="70"/>
      <c r="N900" s="69"/>
      <c r="Q900" s="70"/>
      <c r="S900" s="69"/>
      <c r="V900" s="70"/>
      <c r="X900" s="69"/>
      <c r="AA900" s="70"/>
      <c r="AC900" s="64"/>
      <c r="AD900" s="23"/>
      <c r="AE900" s="23"/>
      <c r="AF900" s="71"/>
      <c r="AH900" s="69"/>
      <c r="AK900" s="70"/>
      <c r="AO900" s="111"/>
      <c r="AP900" s="18"/>
      <c r="AQ900" s="68"/>
      <c r="AR900" s="68"/>
      <c r="AS900" s="68"/>
      <c r="AT900" s="68"/>
    </row>
    <row r="901" spans="2:46" ht="18.600000000000001" customHeight="1" thickBot="1">
      <c r="D901" s="265" t="s">
        <v>11</v>
      </c>
      <c r="E901" s="266"/>
      <c r="F901" s="267" t="s">
        <v>84</v>
      </c>
      <c r="G901" s="268"/>
      <c r="H901" s="263"/>
      <c r="I901" s="265" t="s">
        <v>85</v>
      </c>
      <c r="J901" s="266"/>
      <c r="K901" s="267" t="s">
        <v>86</v>
      </c>
      <c r="L901" s="268"/>
      <c r="N901" s="269" t="s">
        <v>12</v>
      </c>
      <c r="O901" s="270"/>
      <c r="P901" s="271" t="s">
        <v>13</v>
      </c>
      <c r="Q901" s="272"/>
      <c r="S901" s="265" t="s">
        <v>87</v>
      </c>
      <c r="T901" s="266"/>
      <c r="U901" s="267" t="s">
        <v>88</v>
      </c>
      <c r="V901" s="268"/>
      <c r="W901" s="10"/>
      <c r="X901" s="269" t="s">
        <v>89</v>
      </c>
      <c r="Y901" s="270"/>
      <c r="Z901" s="271" t="s">
        <v>90</v>
      </c>
      <c r="AA901" s="272"/>
      <c r="AB901" s="10"/>
      <c r="AC901" s="265" t="s">
        <v>14</v>
      </c>
      <c r="AD901" s="266"/>
      <c r="AE901" s="267" t="s">
        <v>15</v>
      </c>
      <c r="AF901" s="268"/>
      <c r="AG901" s="10"/>
      <c r="AH901" s="269" t="s">
        <v>91</v>
      </c>
      <c r="AI901" s="270"/>
      <c r="AJ901" s="271" t="s">
        <v>92</v>
      </c>
      <c r="AK901" s="272"/>
      <c r="AM901" s="76" t="s">
        <v>16</v>
      </c>
      <c r="AO901" s="112" t="s">
        <v>38</v>
      </c>
      <c r="AP901" s="18"/>
      <c r="AQ901" s="68"/>
      <c r="AR901" s="68"/>
      <c r="AS901" s="68"/>
      <c r="AT901" s="68"/>
    </row>
    <row r="902" spans="2:46" ht="18.600000000000001" customHeight="1" thickTop="1" thickBot="1">
      <c r="D902" s="59">
        <v>0</v>
      </c>
      <c r="E902" s="63">
        <v>0</v>
      </c>
      <c r="F902" s="61">
        <v>1</v>
      </c>
      <c r="G902" s="62">
        <v>0</v>
      </c>
      <c r="I902" s="59">
        <v>0</v>
      </c>
      <c r="J902" s="63">
        <f t="shared" ref="J902" si="4027">IF(0=(1-$J$8*$K$8*$B899^2),10^14,$B899*$K$8/(1-$J$8*$K$8*$B899^2))</f>
        <v>-3.4226340664217001</v>
      </c>
      <c r="K902" s="61">
        <v>1</v>
      </c>
      <c r="L902" s="62">
        <v>0</v>
      </c>
      <c r="N902" s="59">
        <f t="shared" ref="N902" si="4028">D902*I899+F902*I902-E902*J899-G902*J902</f>
        <v>0</v>
      </c>
      <c r="O902" s="63">
        <f t="shared" ref="O902" si="4029">(D902*J899+E902*I899+F902*J902+G902*I902)</f>
        <v>-3.4226340664217001</v>
      </c>
      <c r="P902" s="61">
        <f t="shared" ref="P902" si="4030">D902*K899+F902*K902-E902*L899-G902*L902</f>
        <v>1</v>
      </c>
      <c r="Q902" s="62">
        <f t="shared" ref="Q902" si="4031">(D902*L899+E902*K899+F902*L902+G902*K902)</f>
        <v>0</v>
      </c>
      <c r="S902" s="59">
        <v>0</v>
      </c>
      <c r="T902" s="63">
        <v>0</v>
      </c>
      <c r="U902" s="61">
        <v>1</v>
      </c>
      <c r="V902" s="62">
        <v>0</v>
      </c>
      <c r="X902" s="59">
        <f t="shared" ref="X902" si="4032">N902*S899+P902*S902-O902*T899-Q902*T902</f>
        <v>0</v>
      </c>
      <c r="Y902" s="63">
        <f t="shared" ref="Y902" si="4033">(N902*T899+O902*S899+P902*T902+Q902*S902)</f>
        <v>-3.4226340664217001</v>
      </c>
      <c r="Z902" s="61">
        <f t="shared" ref="Z902" si="4034">N902*U899+P902*U902-O902*V899-Q902*V902</f>
        <v>6.9902756608273018</v>
      </c>
      <c r="AA902" s="62">
        <f t="shared" ref="AA902" si="4035">(N902*V899+O902*U899+P902*V902+Q902*U902)</f>
        <v>0</v>
      </c>
      <c r="AB902" s="10"/>
      <c r="AC902" s="46">
        <f t="shared" ref="AC902" si="4036">1/$AD$8</f>
        <v>1</v>
      </c>
      <c r="AD902" s="77">
        <v>0</v>
      </c>
      <c r="AE902" s="78">
        <v>1</v>
      </c>
      <c r="AF902" s="79">
        <v>0</v>
      </c>
      <c r="AH902" s="59">
        <f t="shared" ref="AH902" si="4037">X902*AC899+Z902*AC902-Y902*AD899-AA902*AD902</f>
        <v>6.9902756608273018</v>
      </c>
      <c r="AI902" s="63">
        <f t="shared" ref="AI902" si="4038">(X902*AD899+Y902*AC899+Z902*AD902+AA902*AC902)</f>
        <v>-3.4226340664217001</v>
      </c>
      <c r="AJ902" s="61">
        <f t="shared" ref="AJ902" si="4039">X902*AE899+Z902*AE902-Y902*AF899-AA902*AF902</f>
        <v>6.9902756608273018</v>
      </c>
      <c r="AK902" s="62">
        <f t="shared" ref="AK902" si="4040">(X902*AF899+Y902*AE899+Z902*AF902+AA902*AE902)</f>
        <v>0</v>
      </c>
      <c r="AM902" s="80">
        <f t="shared" ref="AM902" si="4041">(180/PI())*ATAN(-1*(AI899+AI902)/(AH899+AH902))</f>
        <v>-37.069994744403701</v>
      </c>
      <c r="AO902" s="113">
        <f t="shared" ref="AO902" si="4042">20*LOG(((1-(10^(AM899/20)^2)*(1-((1-AO899)/(1+AO899))^2))^0.5))</f>
        <v>-5.0516295714836096E-2</v>
      </c>
      <c r="AP902" s="18"/>
      <c r="AQ902" s="68"/>
      <c r="AR902" s="68"/>
      <c r="AS902" s="68"/>
      <c r="AT902" s="68"/>
    </row>
    <row r="903" spans="2:46" ht="18.600000000000001" customHeight="1"/>
    <row r="904" spans="2:46" ht="18.600000000000001" customHeight="1" thickBot="1">
      <c r="D904" s="10" t="s">
        <v>63</v>
      </c>
      <c r="E904" s="10"/>
      <c r="F904" s="10"/>
      <c r="G904" s="10"/>
      <c r="H904" s="10"/>
      <c r="I904" s="10" t="s">
        <v>64</v>
      </c>
      <c r="J904" s="10"/>
      <c r="K904" s="10"/>
      <c r="L904" s="10"/>
      <c r="M904" s="55"/>
      <c r="N904" s="55"/>
      <c r="O904" s="54" t="s">
        <v>65</v>
      </c>
      <c r="P904" s="55"/>
      <c r="Q904" s="55"/>
      <c r="R904" s="55"/>
      <c r="S904" s="10"/>
      <c r="T904" s="10" t="s">
        <v>66</v>
      </c>
      <c r="U904" s="55"/>
      <c r="V904" s="55"/>
      <c r="W904" s="55"/>
      <c r="X904" s="55"/>
      <c r="Y904" s="54" t="s">
        <v>67</v>
      </c>
      <c r="Z904" s="55"/>
      <c r="AA904" s="55"/>
      <c r="AB904" s="55"/>
      <c r="AC904" s="54" t="s">
        <v>68</v>
      </c>
      <c r="AD904" s="10"/>
      <c r="AE904" s="10"/>
      <c r="AF904" s="10"/>
      <c r="AG904" s="10"/>
      <c r="AH904" s="55"/>
      <c r="AI904" s="54" t="s">
        <v>69</v>
      </c>
      <c r="AJ904" s="55"/>
      <c r="AK904" s="55"/>
    </row>
    <row r="905" spans="2:46" ht="18.600000000000001" customHeight="1" thickBot="1">
      <c r="B905" s="52"/>
      <c r="D905" s="273" t="s">
        <v>70</v>
      </c>
      <c r="E905" s="274"/>
      <c r="F905" s="275" t="s">
        <v>71</v>
      </c>
      <c r="G905" s="276"/>
      <c r="H905" s="263"/>
      <c r="I905" s="273" t="s">
        <v>72</v>
      </c>
      <c r="J905" s="274"/>
      <c r="K905" s="275" t="s">
        <v>73</v>
      </c>
      <c r="L905" s="276"/>
      <c r="M905" s="55"/>
      <c r="N905" s="269" t="s">
        <v>74</v>
      </c>
      <c r="O905" s="270"/>
      <c r="P905" s="271" t="s">
        <v>75</v>
      </c>
      <c r="Q905" s="272"/>
      <c r="R905" s="55"/>
      <c r="S905" s="273" t="s">
        <v>76</v>
      </c>
      <c r="T905" s="274"/>
      <c r="U905" s="275" t="s">
        <v>77</v>
      </c>
      <c r="V905" s="276"/>
      <c r="W905" s="10"/>
      <c r="X905" s="269" t="s">
        <v>78</v>
      </c>
      <c r="Y905" s="270"/>
      <c r="Z905" s="271" t="s">
        <v>79</v>
      </c>
      <c r="AA905" s="272"/>
      <c r="AB905" s="10"/>
      <c r="AC905" s="273" t="s">
        <v>80</v>
      </c>
      <c r="AD905" s="274"/>
      <c r="AE905" s="275" t="s">
        <v>81</v>
      </c>
      <c r="AF905" s="276"/>
      <c r="AG905" s="10"/>
      <c r="AH905" s="269" t="s">
        <v>82</v>
      </c>
      <c r="AI905" s="270"/>
      <c r="AJ905" s="271" t="s">
        <v>83</v>
      </c>
      <c r="AK905" s="272"/>
      <c r="AM905" s="57" t="s">
        <v>10</v>
      </c>
      <c r="AO905" s="109" t="s">
        <v>37</v>
      </c>
      <c r="AP905" s="18"/>
      <c r="AQ905" s="68"/>
      <c r="AR905" s="68"/>
      <c r="AS905" s="68"/>
      <c r="AT905" s="68"/>
    </row>
    <row r="906" spans="2:46" ht="18.600000000000001" customHeight="1" thickTop="1" thickBot="1">
      <c r="B906" s="81">
        <v>2.6</v>
      </c>
      <c r="D906" s="59">
        <v>1</v>
      </c>
      <c r="E906" s="60">
        <v>0</v>
      </c>
      <c r="F906" s="61">
        <v>0</v>
      </c>
      <c r="G906" s="62">
        <f t="shared" ref="G906" si="4043">$E$8*$B906</f>
        <v>1.7637620000000001</v>
      </c>
      <c r="I906" s="59">
        <v>1</v>
      </c>
      <c r="J906" s="63">
        <v>0</v>
      </c>
      <c r="K906" s="61">
        <v>0</v>
      </c>
      <c r="L906" s="62">
        <v>0</v>
      </c>
      <c r="N906" s="59">
        <f t="shared" ref="N906" si="4044">D906*I906+F906*I909-E906*J906-G906*J909</f>
        <v>6.8433143935998118</v>
      </c>
      <c r="O906" s="63">
        <f t="shared" ref="O906" si="4045">(D906*J906+E906*I906+F906*J909+G906*I909)</f>
        <v>0</v>
      </c>
      <c r="P906" s="61">
        <f t="shared" ref="P906" si="4046">D906*K906+F906*K909-E906*L906-G906*L909</f>
        <v>0</v>
      </c>
      <c r="Q906" s="62">
        <f t="shared" ref="Q906" si="4047">(D906*L906+E906*K906+F906*L909+G906*K909)</f>
        <v>1.7637620000000001</v>
      </c>
      <c r="S906" s="59">
        <v>1</v>
      </c>
      <c r="T906" s="60">
        <v>0</v>
      </c>
      <c r="U906" s="61">
        <v>0</v>
      </c>
      <c r="V906" s="62">
        <f t="shared" ref="V906" si="4048">$T$8*$B906</f>
        <v>1.7637620000000001</v>
      </c>
      <c r="X906" s="59">
        <f t="shared" ref="X906" si="4049">N906*S906+P906*S909-O906*T906-Q906*T909</f>
        <v>6.8433143935998118</v>
      </c>
      <c r="Y906" s="63">
        <f t="shared" ref="Y906" si="4050">(N906*T906+O906*S906+P906*T909+Q906*S909)</f>
        <v>0</v>
      </c>
      <c r="Z906" s="61">
        <f t="shared" ref="Z906" si="4051">N906*U906+P906*U909-O906*V906-Q906*V909</f>
        <v>0</v>
      </c>
      <c r="AA906" s="62">
        <f t="shared" ref="AA906" si="4052">(N906*V906+O906*U906+P906*V909+Q906*U909)</f>
        <v>13.833739881484391</v>
      </c>
      <c r="AB906" s="10"/>
      <c r="AC906" s="64">
        <v>1</v>
      </c>
      <c r="AD906" s="65">
        <v>0</v>
      </c>
      <c r="AE906" s="23">
        <v>0</v>
      </c>
      <c r="AF906" s="66">
        <v>0</v>
      </c>
      <c r="AH906" s="59">
        <f t="shared" ref="AH906" si="4053">X906*AC906+Z906*AC909-Y906*AD906-AA906*AD909</f>
        <v>6.8433143935998118</v>
      </c>
      <c r="AI906" s="63">
        <f t="shared" ref="AI906" si="4054">(X906*AD906+Y906*AC906+Z906*AD909+AA906*AC909)</f>
        <v>13.833739881484391</v>
      </c>
      <c r="AJ906" s="61">
        <f t="shared" ref="AJ906" si="4055">X906*AE906+Z906*AE909-Y906*AF906-AA906*AF909</f>
        <v>0</v>
      </c>
      <c r="AK906" s="62">
        <f t="shared" ref="AK906" si="4056">(X906*AF906+Y906*AE906+Z906*AF909+AA906*AE909)</f>
        <v>13.833739881484391</v>
      </c>
      <c r="AM906" s="67">
        <f t="shared" ref="AM906" si="4057">20*LOG(((1+$AD$8)/$AD$8)/((AH906+AH909)^2+(AI906+AI909)^2)^0.5)</f>
        <v>-18.72171024694827</v>
      </c>
      <c r="AO906" s="110">
        <f t="shared" ref="AO906" si="4058">((AH906^2+AI906^2)^0.5)/((AH909^2+AI909^2)^0.5)</f>
        <v>2.0299455517201852</v>
      </c>
      <c r="AP906" s="18"/>
      <c r="AQ906" s="68"/>
      <c r="AR906" s="68"/>
      <c r="AS906" s="68"/>
      <c r="AT906" s="68"/>
    </row>
    <row r="907" spans="2:46" ht="18.600000000000001" customHeight="1" thickBot="1">
      <c r="D907" s="69"/>
      <c r="G907" s="70"/>
      <c r="I907" s="69"/>
      <c r="L907" s="70"/>
      <c r="N907" s="69"/>
      <c r="Q907" s="70"/>
      <c r="S907" s="69"/>
      <c r="V907" s="70"/>
      <c r="X907" s="69"/>
      <c r="AA907" s="70"/>
      <c r="AC907" s="64"/>
      <c r="AD907" s="23"/>
      <c r="AE907" s="23"/>
      <c r="AF907" s="71"/>
      <c r="AH907" s="69"/>
      <c r="AK907" s="70"/>
      <c r="AO907" s="111"/>
      <c r="AP907" s="18"/>
      <c r="AQ907" s="68"/>
      <c r="AR907" s="68"/>
      <c r="AS907" s="68"/>
      <c r="AT907" s="68"/>
    </row>
    <row r="908" spans="2:46" ht="18.600000000000001" customHeight="1" thickBot="1">
      <c r="D908" s="265" t="s">
        <v>11</v>
      </c>
      <c r="E908" s="266"/>
      <c r="F908" s="267" t="s">
        <v>84</v>
      </c>
      <c r="G908" s="268"/>
      <c r="H908" s="263"/>
      <c r="I908" s="265" t="s">
        <v>85</v>
      </c>
      <c r="J908" s="266"/>
      <c r="K908" s="267" t="s">
        <v>86</v>
      </c>
      <c r="L908" s="268"/>
      <c r="N908" s="269" t="s">
        <v>12</v>
      </c>
      <c r="O908" s="270"/>
      <c r="P908" s="271" t="s">
        <v>13</v>
      </c>
      <c r="Q908" s="272"/>
      <c r="S908" s="265" t="s">
        <v>87</v>
      </c>
      <c r="T908" s="266"/>
      <c r="U908" s="267" t="s">
        <v>88</v>
      </c>
      <c r="V908" s="268"/>
      <c r="W908" s="10"/>
      <c r="X908" s="269" t="s">
        <v>89</v>
      </c>
      <c r="Y908" s="270"/>
      <c r="Z908" s="271" t="s">
        <v>90</v>
      </c>
      <c r="AA908" s="272"/>
      <c r="AB908" s="10"/>
      <c r="AC908" s="265" t="s">
        <v>14</v>
      </c>
      <c r="AD908" s="266"/>
      <c r="AE908" s="267" t="s">
        <v>15</v>
      </c>
      <c r="AF908" s="268"/>
      <c r="AG908" s="10"/>
      <c r="AH908" s="269" t="s">
        <v>91</v>
      </c>
      <c r="AI908" s="270"/>
      <c r="AJ908" s="271" t="s">
        <v>92</v>
      </c>
      <c r="AK908" s="272"/>
      <c r="AM908" s="76" t="s">
        <v>16</v>
      </c>
      <c r="AO908" s="112" t="s">
        <v>38</v>
      </c>
      <c r="AP908" s="18"/>
      <c r="AQ908" s="68"/>
      <c r="AR908" s="68"/>
      <c r="AS908" s="68"/>
      <c r="AT908" s="68"/>
    </row>
    <row r="909" spans="2:46" ht="18.600000000000001" customHeight="1" thickTop="1" thickBot="1">
      <c r="D909" s="59">
        <v>0</v>
      </c>
      <c r="E909" s="63">
        <v>0</v>
      </c>
      <c r="F909" s="61">
        <v>1</v>
      </c>
      <c r="G909" s="62">
        <v>0</v>
      </c>
      <c r="I909" s="59">
        <v>0</v>
      </c>
      <c r="J909" s="63">
        <f t="shared" ref="J909" si="4059">IF(0=(1-$J$8*$K$8*$B906^2),10^14,$B906*$K$8/(1-$J$8*$K$8*$B906^2))</f>
        <v>-3.3129834941447949</v>
      </c>
      <c r="K909" s="61">
        <v>1</v>
      </c>
      <c r="L909" s="62">
        <v>0</v>
      </c>
      <c r="N909" s="59">
        <f t="shared" ref="N909" si="4060">D909*I906+F909*I909-E909*J906-G909*J909</f>
        <v>0</v>
      </c>
      <c r="O909" s="63">
        <f t="shared" ref="O909" si="4061">(D909*J906+E909*I906+F909*J909+G909*I909)</f>
        <v>-3.3129834941447949</v>
      </c>
      <c r="P909" s="61">
        <f t="shared" ref="P909" si="4062">D909*K906+F909*K909-E909*L906-G909*L909</f>
        <v>1</v>
      </c>
      <c r="Q909" s="62">
        <f t="shared" ref="Q909" si="4063">(D909*L906+E909*K906+F909*L909+G909*K909)</f>
        <v>0</v>
      </c>
      <c r="S909" s="59">
        <v>0</v>
      </c>
      <c r="T909" s="63">
        <v>0</v>
      </c>
      <c r="U909" s="61">
        <v>1</v>
      </c>
      <c r="V909" s="62">
        <v>0</v>
      </c>
      <c r="X909" s="59">
        <f t="shared" ref="X909" si="4064">N909*S906+P909*S909-O909*T906-Q909*T909</f>
        <v>0</v>
      </c>
      <c r="Y909" s="63">
        <f t="shared" ref="Y909" si="4065">(N909*T906+O909*S906+P909*T909+Q909*S909)</f>
        <v>-3.3129834941447949</v>
      </c>
      <c r="Z909" s="61">
        <f t="shared" ref="Z909" si="4066">N909*U906+P909*U909-O909*V906-Q909*V909</f>
        <v>6.8433143935998118</v>
      </c>
      <c r="AA909" s="62">
        <f t="shared" ref="AA909" si="4067">(N909*V906+O909*U906+P909*V909+Q909*U909)</f>
        <v>0</v>
      </c>
      <c r="AB909" s="10"/>
      <c r="AC909" s="46">
        <f t="shared" ref="AC909" si="4068">1/$AD$8</f>
        <v>1</v>
      </c>
      <c r="AD909" s="77">
        <v>0</v>
      </c>
      <c r="AE909" s="78">
        <v>1</v>
      </c>
      <c r="AF909" s="79">
        <v>0</v>
      </c>
      <c r="AH909" s="59">
        <f t="shared" ref="AH909" si="4069">X909*AC906+Z909*AC909-Y909*AD906-AA909*AD909</f>
        <v>6.8433143935998118</v>
      </c>
      <c r="AI909" s="63">
        <f t="shared" ref="AI909" si="4070">(X909*AD906+Y909*AC906+Z909*AD909+AA909*AC909)</f>
        <v>-3.3129834941447949</v>
      </c>
      <c r="AJ909" s="61">
        <f t="shared" ref="AJ909" si="4071">X909*AE906+Z909*AE909-Y909*AF906-AA909*AF909</f>
        <v>6.8433143935998118</v>
      </c>
      <c r="AK909" s="62">
        <f t="shared" ref="AK909" si="4072">(X909*AF906+Y909*AE906+Z909*AF909+AA909*AE909)</f>
        <v>0</v>
      </c>
      <c r="AM909" s="80">
        <f t="shared" ref="AM909" si="4073">(180/PI())*ATAN(-1*(AI906+AI909)/(AH906+AH909))</f>
        <v>-37.549073143960925</v>
      </c>
      <c r="AO909" s="113">
        <f t="shared" ref="AO909" si="4074">20*LOG(((1-(10^(AM906/20)^2)*(1-((1-AO906)/(1+AO906))^2))^0.5))</f>
        <v>-5.1865517269059122E-2</v>
      </c>
      <c r="AP909" s="18"/>
      <c r="AQ909" s="68"/>
      <c r="AR909" s="68"/>
      <c r="AS909" s="68"/>
      <c r="AT909" s="68"/>
    </row>
    <row r="910" spans="2:46" ht="18.600000000000001" customHeight="1"/>
    <row r="911" spans="2:46" ht="18.600000000000001" customHeight="1" thickBot="1">
      <c r="D911" s="10" t="s">
        <v>63</v>
      </c>
      <c r="E911" s="10"/>
      <c r="F911" s="10"/>
      <c r="G911" s="10"/>
      <c r="H911" s="10"/>
      <c r="I911" s="10" t="s">
        <v>64</v>
      </c>
      <c r="J911" s="10"/>
      <c r="K911" s="10"/>
      <c r="L911" s="10"/>
      <c r="M911" s="55"/>
      <c r="N911" s="55"/>
      <c r="O911" s="54" t="s">
        <v>65</v>
      </c>
      <c r="P911" s="55"/>
      <c r="Q911" s="55"/>
      <c r="R911" s="55"/>
      <c r="S911" s="10"/>
      <c r="T911" s="10" t="s">
        <v>66</v>
      </c>
      <c r="U911" s="55"/>
      <c r="V911" s="55"/>
      <c r="W911" s="55"/>
      <c r="X911" s="55"/>
      <c r="Y911" s="54" t="s">
        <v>67</v>
      </c>
      <c r="Z911" s="55"/>
      <c r="AA911" s="55"/>
      <c r="AB911" s="55"/>
      <c r="AC911" s="54" t="s">
        <v>68</v>
      </c>
      <c r="AD911" s="10"/>
      <c r="AE911" s="10"/>
      <c r="AF911" s="10"/>
      <c r="AG911" s="10"/>
      <c r="AH911" s="55"/>
      <c r="AI911" s="54" t="s">
        <v>69</v>
      </c>
      <c r="AJ911" s="55"/>
      <c r="AK911" s="55"/>
    </row>
    <row r="912" spans="2:46" ht="18.600000000000001" customHeight="1" thickBot="1">
      <c r="B912" s="52"/>
      <c r="D912" s="273" t="s">
        <v>70</v>
      </c>
      <c r="E912" s="274"/>
      <c r="F912" s="275" t="s">
        <v>71</v>
      </c>
      <c r="G912" s="276"/>
      <c r="H912" s="263"/>
      <c r="I912" s="273" t="s">
        <v>72</v>
      </c>
      <c r="J912" s="274"/>
      <c r="K912" s="275" t="s">
        <v>73</v>
      </c>
      <c r="L912" s="276"/>
      <c r="M912" s="55"/>
      <c r="N912" s="269" t="s">
        <v>74</v>
      </c>
      <c r="O912" s="270"/>
      <c r="P912" s="271" t="s">
        <v>75</v>
      </c>
      <c r="Q912" s="272"/>
      <c r="R912" s="55"/>
      <c r="S912" s="273" t="s">
        <v>76</v>
      </c>
      <c r="T912" s="274"/>
      <c r="U912" s="275" t="s">
        <v>77</v>
      </c>
      <c r="V912" s="276"/>
      <c r="W912" s="10"/>
      <c r="X912" s="269" t="s">
        <v>78</v>
      </c>
      <c r="Y912" s="270"/>
      <c r="Z912" s="271" t="s">
        <v>79</v>
      </c>
      <c r="AA912" s="272"/>
      <c r="AB912" s="10"/>
      <c r="AC912" s="273" t="s">
        <v>80</v>
      </c>
      <c r="AD912" s="274"/>
      <c r="AE912" s="275" t="s">
        <v>81</v>
      </c>
      <c r="AF912" s="276"/>
      <c r="AG912" s="10"/>
      <c r="AH912" s="269" t="s">
        <v>82</v>
      </c>
      <c r="AI912" s="270"/>
      <c r="AJ912" s="271" t="s">
        <v>83</v>
      </c>
      <c r="AK912" s="272"/>
      <c r="AM912" s="57" t="s">
        <v>10</v>
      </c>
      <c r="AO912" s="109" t="s">
        <v>37</v>
      </c>
      <c r="AP912" s="18"/>
      <c r="AQ912" s="68"/>
      <c r="AR912" s="68"/>
      <c r="AS912" s="68"/>
      <c r="AT912" s="68"/>
    </row>
    <row r="913" spans="2:46" ht="18.600000000000001" customHeight="1" thickTop="1" thickBot="1">
      <c r="B913" s="81">
        <v>2.62</v>
      </c>
      <c r="D913" s="59">
        <v>1</v>
      </c>
      <c r="E913" s="60">
        <v>0</v>
      </c>
      <c r="F913" s="61">
        <v>0</v>
      </c>
      <c r="G913" s="62">
        <f t="shared" ref="G913" si="4075">$E$8*$B913</f>
        <v>1.7773294000000002</v>
      </c>
      <c r="I913" s="59">
        <v>1</v>
      </c>
      <c r="J913" s="63">
        <v>0</v>
      </c>
      <c r="K913" s="61">
        <v>0</v>
      </c>
      <c r="L913" s="62">
        <v>0</v>
      </c>
      <c r="N913" s="59">
        <f t="shared" ref="N913" si="4076">D913*I913+F913*I916-E913*J913-G913*J916</f>
        <v>6.7065087111025168</v>
      </c>
      <c r="O913" s="63">
        <f t="shared" ref="O913" si="4077">(D913*J913+E913*I913+F913*J916+G913*I916)</f>
        <v>0</v>
      </c>
      <c r="P913" s="61">
        <f t="shared" ref="P913" si="4078">D913*K913+F913*K916-E913*L913-G913*L916</f>
        <v>0</v>
      </c>
      <c r="Q913" s="62">
        <f t="shared" ref="Q913" si="4079">(D913*L913+E913*K913+F913*L916+G913*K916)</f>
        <v>1.7773294000000002</v>
      </c>
      <c r="S913" s="59">
        <v>1</v>
      </c>
      <c r="T913" s="60">
        <v>0</v>
      </c>
      <c r="U913" s="61">
        <v>0</v>
      </c>
      <c r="V913" s="62">
        <f t="shared" ref="V913" si="4080">$T$8*$B913</f>
        <v>1.7773294000000002</v>
      </c>
      <c r="X913" s="59">
        <f t="shared" ref="X913" si="4081">N913*S913+P913*S916-O913*T913-Q913*T916</f>
        <v>6.7065087111025168</v>
      </c>
      <c r="Y913" s="63">
        <f t="shared" ref="Y913" si="4082">(N913*T913+O913*S913+P913*T916+Q913*S916)</f>
        <v>0</v>
      </c>
      <c r="Z913" s="61">
        <f t="shared" ref="Z913" si="4083">N913*U913+P913*U916-O913*V913-Q913*V916</f>
        <v>0</v>
      </c>
      <c r="AA913" s="62">
        <f t="shared" ref="AA913" si="4084">(N913*V913+O913*U913+P913*V916+Q913*U916)</f>
        <v>13.69700450359861</v>
      </c>
      <c r="AB913" s="10"/>
      <c r="AC913" s="64">
        <v>1</v>
      </c>
      <c r="AD913" s="65">
        <v>0</v>
      </c>
      <c r="AE913" s="23">
        <v>0</v>
      </c>
      <c r="AF913" s="66">
        <v>0</v>
      </c>
      <c r="AH913" s="59">
        <f t="shared" ref="AH913" si="4085">X913*AC913+Z913*AC916-Y913*AD913-AA913*AD916</f>
        <v>6.7065087111025168</v>
      </c>
      <c r="AI913" s="63">
        <f t="shared" ref="AI913" si="4086">(X913*AD913+Y913*AC913+Z913*AD916+AA913*AC916)</f>
        <v>13.69700450359861</v>
      </c>
      <c r="AJ913" s="61">
        <f t="shared" ref="AJ913" si="4087">X913*AE913+Z913*AE916-Y913*AF913-AA913*AF916</f>
        <v>0</v>
      </c>
      <c r="AK913" s="62">
        <f t="shared" ref="AK913" si="4088">(X913*AF913+Y913*AE913+Z913*AF916+AA913*AE916)</f>
        <v>13.69700450359861</v>
      </c>
      <c r="AM913" s="67">
        <f t="shared" ref="AM913" si="4089">20*LOG(((1+$AD$8)/$AD$8)/((AH913+AH916)^2+(AI913+AI916)^2)^0.5)</f>
        <v>-18.601450463150236</v>
      </c>
      <c r="AO913" s="110">
        <f t="shared" ref="AO913" si="4090">((AH913^2+AI913^2)^0.5)/((AH916^2+AI916^2)^0.5)</f>
        <v>2.0510842154027928</v>
      </c>
      <c r="AP913" s="18"/>
      <c r="AQ913" s="68"/>
      <c r="AR913" s="68"/>
      <c r="AS913" s="68"/>
      <c r="AT913" s="68"/>
    </row>
    <row r="914" spans="2:46" ht="18.600000000000001" customHeight="1" thickBot="1">
      <c r="D914" s="69"/>
      <c r="G914" s="70"/>
      <c r="I914" s="69"/>
      <c r="L914" s="70"/>
      <c r="N914" s="69"/>
      <c r="Q914" s="70"/>
      <c r="S914" s="69"/>
      <c r="V914" s="70"/>
      <c r="X914" s="69"/>
      <c r="AA914" s="70"/>
      <c r="AC914" s="64"/>
      <c r="AD914" s="23"/>
      <c r="AE914" s="23"/>
      <c r="AF914" s="71"/>
      <c r="AH914" s="69"/>
      <c r="AK914" s="70"/>
      <c r="AO914" s="111"/>
      <c r="AP914" s="18"/>
      <c r="AQ914" s="68"/>
      <c r="AR914" s="68"/>
      <c r="AS914" s="68"/>
      <c r="AT914" s="68"/>
    </row>
    <row r="915" spans="2:46" ht="18.600000000000001" customHeight="1" thickBot="1">
      <c r="D915" s="265" t="s">
        <v>11</v>
      </c>
      <c r="E915" s="266"/>
      <c r="F915" s="267" t="s">
        <v>84</v>
      </c>
      <c r="G915" s="268"/>
      <c r="H915" s="263"/>
      <c r="I915" s="265" t="s">
        <v>85</v>
      </c>
      <c r="J915" s="266"/>
      <c r="K915" s="267" t="s">
        <v>86</v>
      </c>
      <c r="L915" s="268"/>
      <c r="N915" s="269" t="s">
        <v>12</v>
      </c>
      <c r="O915" s="270"/>
      <c r="P915" s="271" t="s">
        <v>13</v>
      </c>
      <c r="Q915" s="272"/>
      <c r="S915" s="265" t="s">
        <v>87</v>
      </c>
      <c r="T915" s="266"/>
      <c r="U915" s="267" t="s">
        <v>88</v>
      </c>
      <c r="V915" s="268"/>
      <c r="W915" s="10"/>
      <c r="X915" s="269" t="s">
        <v>89</v>
      </c>
      <c r="Y915" s="270"/>
      <c r="Z915" s="271" t="s">
        <v>90</v>
      </c>
      <c r="AA915" s="272"/>
      <c r="AB915" s="10"/>
      <c r="AC915" s="265" t="s">
        <v>14</v>
      </c>
      <c r="AD915" s="266"/>
      <c r="AE915" s="267" t="s">
        <v>15</v>
      </c>
      <c r="AF915" s="268"/>
      <c r="AG915" s="10"/>
      <c r="AH915" s="269" t="s">
        <v>91</v>
      </c>
      <c r="AI915" s="270"/>
      <c r="AJ915" s="271" t="s">
        <v>92</v>
      </c>
      <c r="AK915" s="272"/>
      <c r="AM915" s="76" t="s">
        <v>16</v>
      </c>
      <c r="AO915" s="112" t="s">
        <v>38</v>
      </c>
      <c r="AP915" s="18"/>
      <c r="AQ915" s="68"/>
      <c r="AR915" s="68"/>
      <c r="AS915" s="68"/>
      <c r="AT915" s="68"/>
    </row>
    <row r="916" spans="2:46" ht="18.600000000000001" customHeight="1" thickTop="1" thickBot="1">
      <c r="D916" s="59">
        <v>0</v>
      </c>
      <c r="E916" s="63">
        <v>0</v>
      </c>
      <c r="F916" s="61">
        <v>1</v>
      </c>
      <c r="G916" s="62">
        <v>0</v>
      </c>
      <c r="I916" s="59">
        <v>0</v>
      </c>
      <c r="J916" s="63">
        <f t="shared" ref="J916" si="4091">IF(0=(1-$J$8*$K$8*$B913^2),10^14,$B913*$K$8/(1-$J$8*$K$8*$B913^2))</f>
        <v>-3.210720933948719</v>
      </c>
      <c r="K916" s="61">
        <v>1</v>
      </c>
      <c r="L916" s="62">
        <v>0</v>
      </c>
      <c r="N916" s="59">
        <f t="shared" ref="N916" si="4092">D916*I913+F916*I916-E916*J913-G916*J916</f>
        <v>0</v>
      </c>
      <c r="O916" s="63">
        <f t="shared" ref="O916" si="4093">(D916*J913+E916*I913+F916*J916+G916*I916)</f>
        <v>-3.210720933948719</v>
      </c>
      <c r="P916" s="61">
        <f t="shared" ref="P916" si="4094">D916*K913+F916*K916-E916*L913-G916*L916</f>
        <v>1</v>
      </c>
      <c r="Q916" s="62">
        <f t="shared" ref="Q916" si="4095">(D916*L913+E916*K913+F916*L916+G916*K916)</f>
        <v>0</v>
      </c>
      <c r="S916" s="59">
        <v>0</v>
      </c>
      <c r="T916" s="63">
        <v>0</v>
      </c>
      <c r="U916" s="61">
        <v>1</v>
      </c>
      <c r="V916" s="62">
        <v>0</v>
      </c>
      <c r="X916" s="59">
        <f t="shared" ref="X916" si="4096">N916*S913+P916*S916-O916*T913-Q916*T916</f>
        <v>0</v>
      </c>
      <c r="Y916" s="63">
        <f t="shared" ref="Y916" si="4097">(N916*T913+O916*S913+P916*T916+Q916*S916)</f>
        <v>-3.210720933948719</v>
      </c>
      <c r="Z916" s="61">
        <f t="shared" ref="Z916" si="4098">N916*U913+P916*U916-O916*V913-Q916*V916</f>
        <v>6.7065087111025168</v>
      </c>
      <c r="AA916" s="62">
        <f t="shared" ref="AA916" si="4099">(N916*V913+O916*U913+P916*V916+Q916*U916)</f>
        <v>0</v>
      </c>
      <c r="AB916" s="10"/>
      <c r="AC916" s="46">
        <f t="shared" ref="AC916" si="4100">1/$AD$8</f>
        <v>1</v>
      </c>
      <c r="AD916" s="77">
        <v>0</v>
      </c>
      <c r="AE916" s="78">
        <v>1</v>
      </c>
      <c r="AF916" s="79">
        <v>0</v>
      </c>
      <c r="AH916" s="59">
        <f t="shared" ref="AH916" si="4101">X916*AC913+Z916*AC916-Y916*AD913-AA916*AD916</f>
        <v>6.7065087111025168</v>
      </c>
      <c r="AI916" s="63">
        <f t="shared" ref="AI916" si="4102">(X916*AD913+Y916*AC913+Z916*AD916+AA916*AC916)</f>
        <v>-3.210720933948719</v>
      </c>
      <c r="AJ916" s="61">
        <f t="shared" ref="AJ916" si="4103">X916*AE913+Z916*AE916-Y916*AF913-AA916*AF916</f>
        <v>6.7065087111025168</v>
      </c>
      <c r="AK916" s="62">
        <f t="shared" ref="AK916" si="4104">(X916*AF913+Y916*AE913+Z916*AF916+AA916*AE916)</f>
        <v>0</v>
      </c>
      <c r="AM916" s="80">
        <f t="shared" ref="AM916" si="4105">(180/PI())*ATAN(-1*(AI913+AI916)/(AH913+AH916))</f>
        <v>-38.018260379434345</v>
      </c>
      <c r="AO916" s="113">
        <f t="shared" ref="AO916" si="4106">20*LOG(((1-(10^(AM913/20)^2)*(1-((1-AO913)/(1+AO913))^2))^0.5))</f>
        <v>-5.3140873995728179E-2</v>
      </c>
      <c r="AP916" s="18"/>
      <c r="AQ916" s="68"/>
      <c r="AR916" s="68"/>
      <c r="AS916" s="68"/>
      <c r="AT916" s="68"/>
    </row>
    <row r="917" spans="2:46" ht="18.600000000000001" customHeight="1"/>
    <row r="918" spans="2:46" ht="18.600000000000001" customHeight="1" thickBot="1">
      <c r="D918" s="10" t="s">
        <v>63</v>
      </c>
      <c r="E918" s="10"/>
      <c r="F918" s="10"/>
      <c r="G918" s="10"/>
      <c r="H918" s="10"/>
      <c r="I918" s="10" t="s">
        <v>64</v>
      </c>
      <c r="J918" s="10"/>
      <c r="K918" s="10"/>
      <c r="L918" s="10"/>
      <c r="M918" s="55"/>
      <c r="N918" s="55"/>
      <c r="O918" s="54" t="s">
        <v>65</v>
      </c>
      <c r="P918" s="55"/>
      <c r="Q918" s="55"/>
      <c r="R918" s="55"/>
      <c r="S918" s="10"/>
      <c r="T918" s="10" t="s">
        <v>66</v>
      </c>
      <c r="U918" s="55"/>
      <c r="V918" s="55"/>
      <c r="W918" s="55"/>
      <c r="X918" s="55"/>
      <c r="Y918" s="54" t="s">
        <v>67</v>
      </c>
      <c r="Z918" s="55"/>
      <c r="AA918" s="55"/>
      <c r="AB918" s="55"/>
      <c r="AC918" s="54" t="s">
        <v>68</v>
      </c>
      <c r="AD918" s="10"/>
      <c r="AE918" s="10"/>
      <c r="AF918" s="10"/>
      <c r="AG918" s="10"/>
      <c r="AH918" s="55"/>
      <c r="AI918" s="54" t="s">
        <v>69</v>
      </c>
      <c r="AJ918" s="55"/>
      <c r="AK918" s="55"/>
    </row>
    <row r="919" spans="2:46" ht="18.600000000000001" customHeight="1" thickBot="1">
      <c r="B919" s="52"/>
      <c r="D919" s="273" t="s">
        <v>70</v>
      </c>
      <c r="E919" s="274"/>
      <c r="F919" s="275" t="s">
        <v>71</v>
      </c>
      <c r="G919" s="276"/>
      <c r="H919" s="263"/>
      <c r="I919" s="273" t="s">
        <v>72</v>
      </c>
      <c r="J919" s="274"/>
      <c r="K919" s="275" t="s">
        <v>73</v>
      </c>
      <c r="L919" s="276"/>
      <c r="M919" s="55"/>
      <c r="N919" s="269" t="s">
        <v>74</v>
      </c>
      <c r="O919" s="270"/>
      <c r="P919" s="271" t="s">
        <v>75</v>
      </c>
      <c r="Q919" s="272"/>
      <c r="R919" s="55"/>
      <c r="S919" s="273" t="s">
        <v>76</v>
      </c>
      <c r="T919" s="274"/>
      <c r="U919" s="275" t="s">
        <v>77</v>
      </c>
      <c r="V919" s="276"/>
      <c r="W919" s="10"/>
      <c r="X919" s="269" t="s">
        <v>78</v>
      </c>
      <c r="Y919" s="270"/>
      <c r="Z919" s="271" t="s">
        <v>79</v>
      </c>
      <c r="AA919" s="272"/>
      <c r="AB919" s="10"/>
      <c r="AC919" s="273" t="s">
        <v>80</v>
      </c>
      <c r="AD919" s="274"/>
      <c r="AE919" s="275" t="s">
        <v>81</v>
      </c>
      <c r="AF919" s="276"/>
      <c r="AG919" s="10"/>
      <c r="AH919" s="269" t="s">
        <v>82</v>
      </c>
      <c r="AI919" s="270"/>
      <c r="AJ919" s="271" t="s">
        <v>83</v>
      </c>
      <c r="AK919" s="272"/>
      <c r="AM919" s="57" t="s">
        <v>10</v>
      </c>
      <c r="AO919" s="109" t="s">
        <v>37</v>
      </c>
      <c r="AP919" s="18"/>
      <c r="AQ919" s="68"/>
      <c r="AR919" s="68"/>
      <c r="AS919" s="68"/>
      <c r="AT919" s="68"/>
    </row>
    <row r="920" spans="2:46" ht="18.600000000000001" customHeight="1" thickTop="1" thickBot="1">
      <c r="B920" s="81">
        <v>2.64</v>
      </c>
      <c r="D920" s="59">
        <v>1</v>
      </c>
      <c r="E920" s="60">
        <v>0</v>
      </c>
      <c r="F920" s="61">
        <v>0</v>
      </c>
      <c r="G920" s="62">
        <f t="shared" ref="G920" si="4107">$E$8*$B920</f>
        <v>1.7908968000000001</v>
      </c>
      <c r="I920" s="59">
        <v>1</v>
      </c>
      <c r="J920" s="63">
        <v>0</v>
      </c>
      <c r="K920" s="61">
        <v>0</v>
      </c>
      <c r="L920" s="62">
        <v>0</v>
      </c>
      <c r="N920" s="59">
        <f t="shared" ref="N920" si="4108">D920*I920+F920*I923-E920*J920-G920*J923</f>
        <v>6.5788519552531417</v>
      </c>
      <c r="O920" s="63">
        <f t="shared" ref="O920" si="4109">(D920*J920+E920*I920+F920*J923+G920*I923)</f>
        <v>0</v>
      </c>
      <c r="P920" s="61">
        <f t="shared" ref="P920" si="4110">D920*K920+F920*K923-E920*L920-G920*L923</f>
        <v>0</v>
      </c>
      <c r="Q920" s="62">
        <f t="shared" ref="Q920" si="4111">(D920*L920+E920*K920+F920*L923+G920*K923)</f>
        <v>1.7908968000000001</v>
      </c>
      <c r="S920" s="59">
        <v>1</v>
      </c>
      <c r="T920" s="60">
        <v>0</v>
      </c>
      <c r="U920" s="61">
        <v>0</v>
      </c>
      <c r="V920" s="62">
        <f t="shared" ref="V920" si="4112">$T$8*$B920</f>
        <v>1.7908968000000001</v>
      </c>
      <c r="X920" s="59">
        <f t="shared" ref="X920" si="4113">N920*S920+P920*S923-O920*T920-Q920*T923</f>
        <v>6.5788519552531417</v>
      </c>
      <c r="Y920" s="63">
        <f t="shared" ref="Y920" si="4114">(N920*T920+O920*S920+P920*T923+Q920*S923)</f>
        <v>0</v>
      </c>
      <c r="Z920" s="61">
        <f t="shared" ref="Z920" si="4115">N920*U920+P920*U923-O920*V920-Q920*V923</f>
        <v>0</v>
      </c>
      <c r="AA920" s="62">
        <f t="shared" ref="AA920" si="4116">(N920*V920+O920*U920+P920*V923+Q920*U923)</f>
        <v>13.572941714336595</v>
      </c>
      <c r="AB920" s="10"/>
      <c r="AC920" s="64">
        <v>1</v>
      </c>
      <c r="AD920" s="65">
        <v>0</v>
      </c>
      <c r="AE920" s="23">
        <v>0</v>
      </c>
      <c r="AF920" s="66">
        <v>0</v>
      </c>
      <c r="AH920" s="59">
        <f t="shared" ref="AH920" si="4117">X920*AC920+Z920*AC923-Y920*AD920-AA920*AD923</f>
        <v>6.5788519552531417</v>
      </c>
      <c r="AI920" s="63">
        <f t="shared" ref="AI920" si="4118">(X920*AD920+Y920*AC920+Z920*AD923+AA920*AC923)</f>
        <v>13.572941714336595</v>
      </c>
      <c r="AJ920" s="61">
        <f t="shared" ref="AJ920" si="4119">X920*AE920+Z920*AE923-Y920*AF920-AA920*AF923</f>
        <v>0</v>
      </c>
      <c r="AK920" s="62">
        <f t="shared" ref="AK920" si="4120">(X920*AF920+Y920*AE920+Z920*AF923+AA920*AE923)</f>
        <v>13.572941714336595</v>
      </c>
      <c r="AM920" s="67">
        <f t="shared" ref="AM920" si="4121">20*LOG(((1+$AD$8)/$AD$8)/((AH920+AH923)^2+(AI920+AI923)^2)^0.5)</f>
        <v>-18.489450596542007</v>
      </c>
      <c r="AO920" s="110">
        <f t="shared" ref="AO920" si="4122">((AH920^2+AI920^2)^0.5)/((AH923^2+AI923^2)^0.5)</f>
        <v>2.0721395488599339</v>
      </c>
      <c r="AP920" s="18"/>
      <c r="AQ920" s="68"/>
      <c r="AR920" s="68"/>
      <c r="AS920" s="68"/>
      <c r="AT920" s="68"/>
    </row>
    <row r="921" spans="2:46" ht="18.600000000000001" customHeight="1" thickBot="1">
      <c r="D921" s="69"/>
      <c r="G921" s="70"/>
      <c r="I921" s="69"/>
      <c r="L921" s="70"/>
      <c r="N921" s="69"/>
      <c r="Q921" s="70"/>
      <c r="S921" s="69"/>
      <c r="V921" s="70"/>
      <c r="X921" s="69"/>
      <c r="AA921" s="70"/>
      <c r="AC921" s="64"/>
      <c r="AD921" s="23"/>
      <c r="AE921" s="23"/>
      <c r="AF921" s="71"/>
      <c r="AH921" s="69"/>
      <c r="AK921" s="70"/>
      <c r="AO921" s="111"/>
      <c r="AP921" s="18"/>
      <c r="AQ921" s="68"/>
      <c r="AR921" s="68"/>
      <c r="AS921" s="68"/>
      <c r="AT921" s="68"/>
    </row>
    <row r="922" spans="2:46" ht="18.600000000000001" customHeight="1" thickBot="1">
      <c r="D922" s="265" t="s">
        <v>11</v>
      </c>
      <c r="E922" s="266"/>
      <c r="F922" s="267" t="s">
        <v>84</v>
      </c>
      <c r="G922" s="268"/>
      <c r="H922" s="263"/>
      <c r="I922" s="265" t="s">
        <v>85</v>
      </c>
      <c r="J922" s="266"/>
      <c r="K922" s="267" t="s">
        <v>86</v>
      </c>
      <c r="L922" s="268"/>
      <c r="N922" s="269" t="s">
        <v>12</v>
      </c>
      <c r="O922" s="270"/>
      <c r="P922" s="271" t="s">
        <v>13</v>
      </c>
      <c r="Q922" s="272"/>
      <c r="S922" s="265" t="s">
        <v>87</v>
      </c>
      <c r="T922" s="266"/>
      <c r="U922" s="267" t="s">
        <v>88</v>
      </c>
      <c r="V922" s="268"/>
      <c r="W922" s="10"/>
      <c r="X922" s="269" t="s">
        <v>89</v>
      </c>
      <c r="Y922" s="270"/>
      <c r="Z922" s="271" t="s">
        <v>90</v>
      </c>
      <c r="AA922" s="272"/>
      <c r="AB922" s="10"/>
      <c r="AC922" s="265" t="s">
        <v>14</v>
      </c>
      <c r="AD922" s="266"/>
      <c r="AE922" s="267" t="s">
        <v>15</v>
      </c>
      <c r="AF922" s="268"/>
      <c r="AG922" s="10"/>
      <c r="AH922" s="269" t="s">
        <v>91</v>
      </c>
      <c r="AI922" s="270"/>
      <c r="AJ922" s="271" t="s">
        <v>92</v>
      </c>
      <c r="AK922" s="272"/>
      <c r="AM922" s="76" t="s">
        <v>16</v>
      </c>
      <c r="AO922" s="112" t="s">
        <v>38</v>
      </c>
      <c r="AP922" s="18"/>
      <c r="AQ922" s="68"/>
      <c r="AR922" s="68"/>
      <c r="AS922" s="68"/>
      <c r="AT922" s="68"/>
    </row>
    <row r="923" spans="2:46" ht="18.600000000000001" customHeight="1" thickTop="1" thickBot="1">
      <c r="D923" s="59">
        <v>0</v>
      </c>
      <c r="E923" s="63">
        <v>0</v>
      </c>
      <c r="F923" s="61">
        <v>1</v>
      </c>
      <c r="G923" s="62">
        <v>0</v>
      </c>
      <c r="I923" s="59">
        <v>0</v>
      </c>
      <c r="J923" s="63">
        <f t="shared" ref="J923" si="4123">IF(0=(1-$J$8*$K$8*$B920^2),10^14,$B920*$K$8/(1-$J$8*$K$8*$B920^2))</f>
        <v>-3.1151163792649257</v>
      </c>
      <c r="K923" s="61">
        <v>1</v>
      </c>
      <c r="L923" s="62">
        <v>0</v>
      </c>
      <c r="N923" s="59">
        <f t="shared" ref="N923" si="4124">D923*I920+F923*I923-E923*J920-G923*J923</f>
        <v>0</v>
      </c>
      <c r="O923" s="63">
        <f t="shared" ref="O923" si="4125">(D923*J920+E923*I920+F923*J923+G923*I923)</f>
        <v>-3.1151163792649257</v>
      </c>
      <c r="P923" s="61">
        <f t="shared" ref="P923" si="4126">D923*K920+F923*K923-E923*L920-G923*L923</f>
        <v>1</v>
      </c>
      <c r="Q923" s="62">
        <f t="shared" ref="Q923" si="4127">(D923*L920+E923*K920+F923*L923+G923*K923)</f>
        <v>0</v>
      </c>
      <c r="S923" s="59">
        <v>0</v>
      </c>
      <c r="T923" s="63">
        <v>0</v>
      </c>
      <c r="U923" s="61">
        <v>1</v>
      </c>
      <c r="V923" s="62">
        <v>0</v>
      </c>
      <c r="X923" s="59">
        <f t="shared" ref="X923" si="4128">N923*S920+P923*S923-O923*T920-Q923*T923</f>
        <v>0</v>
      </c>
      <c r="Y923" s="63">
        <f t="shared" ref="Y923" si="4129">(N923*T920+O923*S920+P923*T923+Q923*S923)</f>
        <v>-3.1151163792649257</v>
      </c>
      <c r="Z923" s="61">
        <f t="shared" ref="Z923" si="4130">N923*U920+P923*U923-O923*V920-Q923*V923</f>
        <v>6.5788519552531417</v>
      </c>
      <c r="AA923" s="62">
        <f t="shared" ref="AA923" si="4131">(N923*V920+O923*U920+P923*V923+Q923*U923)</f>
        <v>0</v>
      </c>
      <c r="AB923" s="10"/>
      <c r="AC923" s="46">
        <f t="shared" ref="AC923" si="4132">1/$AD$8</f>
        <v>1</v>
      </c>
      <c r="AD923" s="77">
        <v>0</v>
      </c>
      <c r="AE923" s="78">
        <v>1</v>
      </c>
      <c r="AF923" s="79">
        <v>0</v>
      </c>
      <c r="AH923" s="59">
        <f t="shared" ref="AH923" si="4133">X923*AC920+Z923*AC923-Y923*AD920-AA923*AD923</f>
        <v>6.5788519552531417</v>
      </c>
      <c r="AI923" s="63">
        <f t="shared" ref="AI923" si="4134">(X923*AD920+Y923*AC920+Z923*AD923+AA923*AC923)</f>
        <v>-3.1151163792649257</v>
      </c>
      <c r="AJ923" s="61">
        <f t="shared" ref="AJ923" si="4135">X923*AE920+Z923*AE923-Y923*AF920-AA923*AF923</f>
        <v>6.5788519552531417</v>
      </c>
      <c r="AK923" s="62">
        <f t="shared" ref="AK923" si="4136">(X923*AF920+Y923*AE920+Z923*AF923+AA923*AE923)</f>
        <v>0</v>
      </c>
      <c r="AM923" s="80">
        <f t="shared" ref="AM923" si="4137">(180/PI())*ATAN(-1*(AI920+AI923)/(AH920+AH923))</f>
        <v>-38.477896876132228</v>
      </c>
      <c r="AO923" s="113">
        <f t="shared" ref="AO923" si="4138">20*LOG(((1-(10^(AM920/20)^2)*(1-((1-AO920)/(1+AO920))^2))^0.5))</f>
        <v>-5.4343890369605935E-2</v>
      </c>
      <c r="AP923" s="18"/>
      <c r="AQ923" s="68"/>
      <c r="AR923" s="68"/>
      <c r="AS923" s="68"/>
      <c r="AT923" s="68"/>
    </row>
    <row r="924" spans="2:46" ht="18.600000000000001" customHeight="1"/>
    <row r="925" spans="2:46" ht="18.600000000000001" customHeight="1" thickBot="1">
      <c r="D925" s="10" t="s">
        <v>63</v>
      </c>
      <c r="E925" s="10"/>
      <c r="F925" s="10"/>
      <c r="G925" s="10"/>
      <c r="H925" s="10"/>
      <c r="I925" s="10" t="s">
        <v>64</v>
      </c>
      <c r="J925" s="10"/>
      <c r="K925" s="10"/>
      <c r="L925" s="10"/>
      <c r="M925" s="55"/>
      <c r="N925" s="55"/>
      <c r="O925" s="54" t="s">
        <v>65</v>
      </c>
      <c r="P925" s="55"/>
      <c r="Q925" s="55"/>
      <c r="R925" s="55"/>
      <c r="S925" s="10"/>
      <c r="T925" s="10" t="s">
        <v>66</v>
      </c>
      <c r="U925" s="55"/>
      <c r="V925" s="55"/>
      <c r="W925" s="55"/>
      <c r="X925" s="55"/>
      <c r="Y925" s="54" t="s">
        <v>67</v>
      </c>
      <c r="Z925" s="55"/>
      <c r="AA925" s="55"/>
      <c r="AB925" s="55"/>
      <c r="AC925" s="54" t="s">
        <v>68</v>
      </c>
      <c r="AD925" s="10"/>
      <c r="AE925" s="10"/>
      <c r="AF925" s="10"/>
      <c r="AG925" s="10"/>
      <c r="AH925" s="55"/>
      <c r="AI925" s="54" t="s">
        <v>69</v>
      </c>
      <c r="AJ925" s="55"/>
      <c r="AK925" s="55"/>
    </row>
    <row r="926" spans="2:46" ht="18.600000000000001" customHeight="1" thickBot="1">
      <c r="B926" s="52"/>
      <c r="D926" s="273" t="s">
        <v>70</v>
      </c>
      <c r="E926" s="274"/>
      <c r="F926" s="275" t="s">
        <v>71</v>
      </c>
      <c r="G926" s="276"/>
      <c r="H926" s="263"/>
      <c r="I926" s="273" t="s">
        <v>72</v>
      </c>
      <c r="J926" s="274"/>
      <c r="K926" s="275" t="s">
        <v>73</v>
      </c>
      <c r="L926" s="276"/>
      <c r="M926" s="55"/>
      <c r="N926" s="269" t="s">
        <v>74</v>
      </c>
      <c r="O926" s="270"/>
      <c r="P926" s="271" t="s">
        <v>75</v>
      </c>
      <c r="Q926" s="272"/>
      <c r="R926" s="55"/>
      <c r="S926" s="273" t="s">
        <v>76</v>
      </c>
      <c r="T926" s="274"/>
      <c r="U926" s="275" t="s">
        <v>77</v>
      </c>
      <c r="V926" s="276"/>
      <c r="W926" s="10"/>
      <c r="X926" s="269" t="s">
        <v>78</v>
      </c>
      <c r="Y926" s="270"/>
      <c r="Z926" s="271" t="s">
        <v>79</v>
      </c>
      <c r="AA926" s="272"/>
      <c r="AB926" s="10"/>
      <c r="AC926" s="273" t="s">
        <v>80</v>
      </c>
      <c r="AD926" s="274"/>
      <c r="AE926" s="275" t="s">
        <v>81</v>
      </c>
      <c r="AF926" s="276"/>
      <c r="AG926" s="10"/>
      <c r="AH926" s="269" t="s">
        <v>82</v>
      </c>
      <c r="AI926" s="270"/>
      <c r="AJ926" s="271" t="s">
        <v>83</v>
      </c>
      <c r="AK926" s="272"/>
      <c r="AM926" s="57" t="s">
        <v>10</v>
      </c>
      <c r="AO926" s="109" t="s">
        <v>37</v>
      </c>
      <c r="AP926" s="18"/>
      <c r="AQ926" s="68"/>
      <c r="AR926" s="68"/>
      <c r="AS926" s="68"/>
      <c r="AT926" s="68"/>
    </row>
    <row r="927" spans="2:46" ht="18.600000000000001" customHeight="1" thickTop="1" thickBot="1">
      <c r="B927" s="81">
        <v>2.66</v>
      </c>
      <c r="D927" s="59">
        <v>1</v>
      </c>
      <c r="E927" s="60">
        <v>0</v>
      </c>
      <c r="F927" s="61">
        <v>0</v>
      </c>
      <c r="G927" s="62">
        <f t="shared" ref="G927" si="4139">$E$8*$B927</f>
        <v>1.8044642000000002</v>
      </c>
      <c r="I927" s="59">
        <v>1</v>
      </c>
      <c r="J927" s="63">
        <v>0</v>
      </c>
      <c r="K927" s="61">
        <v>0</v>
      </c>
      <c r="L927" s="62">
        <v>0</v>
      </c>
      <c r="N927" s="59">
        <f t="shared" ref="N927" si="4140">D927*I927+F927*I930-E927*J927-G927*J930</f>
        <v>6.4594660859009432</v>
      </c>
      <c r="O927" s="63">
        <f t="shared" ref="O927" si="4141">(D927*J927+E927*I927+F927*J930+G927*I930)</f>
        <v>0</v>
      </c>
      <c r="P927" s="61">
        <f t="shared" ref="P927" si="4142">D927*K927+F927*K930-E927*L927-G927*L930</f>
        <v>0</v>
      </c>
      <c r="Q927" s="62">
        <f t="shared" ref="Q927" si="4143">(D927*L927+E927*K927+F927*L930+G927*K930)</f>
        <v>1.8044642000000002</v>
      </c>
      <c r="S927" s="59">
        <v>1</v>
      </c>
      <c r="T927" s="60">
        <v>0</v>
      </c>
      <c r="U927" s="61">
        <v>0</v>
      </c>
      <c r="V927" s="62">
        <f t="shared" ref="V927" si="4144">$T$8*$B927</f>
        <v>1.8044642000000002</v>
      </c>
      <c r="X927" s="59">
        <f t="shared" ref="X927" si="4145">N927*S927+P927*S930-O927*T927-Q927*T930</f>
        <v>6.4594660859009432</v>
      </c>
      <c r="Y927" s="63">
        <f t="shared" ref="Y927" si="4146">(N927*T927+O927*S927+P927*T930+Q927*S930)</f>
        <v>0</v>
      </c>
      <c r="Z927" s="61">
        <f t="shared" ref="Z927" si="4147">N927*U927+P927*U930-O927*V927-Q927*V930</f>
        <v>0</v>
      </c>
      <c r="AA927" s="62">
        <f t="shared" ref="AA927" si="4148">(N927*V927+O927*U927+P927*V930+Q927*U930)</f>
        <v>13.460339503122379</v>
      </c>
      <c r="AB927" s="10"/>
      <c r="AC927" s="64">
        <v>1</v>
      </c>
      <c r="AD927" s="65">
        <v>0</v>
      </c>
      <c r="AE927" s="23">
        <v>0</v>
      </c>
      <c r="AF927" s="66">
        <v>0</v>
      </c>
      <c r="AH927" s="59">
        <f t="shared" ref="AH927" si="4149">X927*AC927+Z927*AC930-Y927*AD927-AA927*AD930</f>
        <v>6.4594660859009432</v>
      </c>
      <c r="AI927" s="63">
        <f t="shared" ref="AI927" si="4150">(X927*AD927+Y927*AC927+Z927*AD930+AA927*AC930)</f>
        <v>13.460339503122379</v>
      </c>
      <c r="AJ927" s="61">
        <f t="shared" ref="AJ927" si="4151">X927*AE927+Z927*AE930-Y927*AF927-AA927*AF930</f>
        <v>0</v>
      </c>
      <c r="AK927" s="62">
        <f t="shared" ref="AK927" si="4152">(X927*AF927+Y927*AE927+Z927*AF930+AA927*AE930)</f>
        <v>13.460339503122379</v>
      </c>
      <c r="AM927" s="67">
        <f t="shared" ref="AM927" si="4153">20*LOG(((1+$AD$8)/$AD$8)/((AH927+AH930)^2+(AI927+AI930)^2)^0.5)</f>
        <v>-18.385090656522205</v>
      </c>
      <c r="AO927" s="110">
        <f t="shared" ref="AO927" si="4154">((AH927^2+AI927^2)^0.5)/((AH930^2+AI930^2)^0.5)</f>
        <v>2.0931143845200886</v>
      </c>
      <c r="AP927" s="18"/>
      <c r="AQ927" s="68"/>
      <c r="AR927" s="68"/>
      <c r="AS927" s="68"/>
      <c r="AT927" s="68"/>
    </row>
    <row r="928" spans="2:46" ht="18.600000000000001" customHeight="1" thickBot="1">
      <c r="D928" s="69"/>
      <c r="G928" s="70"/>
      <c r="I928" s="69"/>
      <c r="L928" s="70"/>
      <c r="N928" s="69"/>
      <c r="Q928" s="70"/>
      <c r="S928" s="69"/>
      <c r="V928" s="70"/>
      <c r="X928" s="69"/>
      <c r="AA928" s="70"/>
      <c r="AC928" s="64"/>
      <c r="AD928" s="23"/>
      <c r="AE928" s="23"/>
      <c r="AF928" s="71"/>
      <c r="AH928" s="69"/>
      <c r="AK928" s="70"/>
      <c r="AO928" s="111"/>
      <c r="AP928" s="18"/>
      <c r="AQ928" s="68"/>
      <c r="AR928" s="68"/>
      <c r="AS928" s="68"/>
      <c r="AT928" s="68"/>
    </row>
    <row r="929" spans="2:46" ht="18.600000000000001" customHeight="1" thickBot="1">
      <c r="D929" s="265" t="s">
        <v>11</v>
      </c>
      <c r="E929" s="266"/>
      <c r="F929" s="267" t="s">
        <v>84</v>
      </c>
      <c r="G929" s="268"/>
      <c r="H929" s="263"/>
      <c r="I929" s="265" t="s">
        <v>85</v>
      </c>
      <c r="J929" s="266"/>
      <c r="K929" s="267" t="s">
        <v>86</v>
      </c>
      <c r="L929" s="268"/>
      <c r="N929" s="269" t="s">
        <v>12</v>
      </c>
      <c r="O929" s="270"/>
      <c r="P929" s="271" t="s">
        <v>13</v>
      </c>
      <c r="Q929" s="272"/>
      <c r="S929" s="265" t="s">
        <v>87</v>
      </c>
      <c r="T929" s="266"/>
      <c r="U929" s="267" t="s">
        <v>88</v>
      </c>
      <c r="V929" s="268"/>
      <c r="W929" s="10"/>
      <c r="X929" s="269" t="s">
        <v>89</v>
      </c>
      <c r="Y929" s="270"/>
      <c r="Z929" s="271" t="s">
        <v>90</v>
      </c>
      <c r="AA929" s="272"/>
      <c r="AB929" s="10"/>
      <c r="AC929" s="265" t="s">
        <v>14</v>
      </c>
      <c r="AD929" s="266"/>
      <c r="AE929" s="267" t="s">
        <v>15</v>
      </c>
      <c r="AF929" s="268"/>
      <c r="AG929" s="10"/>
      <c r="AH929" s="269" t="s">
        <v>91</v>
      </c>
      <c r="AI929" s="270"/>
      <c r="AJ929" s="271" t="s">
        <v>92</v>
      </c>
      <c r="AK929" s="272"/>
      <c r="AM929" s="76" t="s">
        <v>16</v>
      </c>
      <c r="AO929" s="112" t="s">
        <v>38</v>
      </c>
      <c r="AP929" s="18"/>
      <c r="AQ929" s="68"/>
      <c r="AR929" s="68"/>
      <c r="AS929" s="68"/>
      <c r="AT929" s="68"/>
    </row>
    <row r="930" spans="2:46" ht="18.600000000000001" customHeight="1" thickTop="1" thickBot="1">
      <c r="D930" s="59">
        <v>0</v>
      </c>
      <c r="E930" s="63">
        <v>0</v>
      </c>
      <c r="F930" s="61">
        <v>1</v>
      </c>
      <c r="G930" s="62">
        <v>0</v>
      </c>
      <c r="I930" s="59">
        <v>0</v>
      </c>
      <c r="J930" s="63">
        <f t="shared" ref="J930" si="4155">IF(0=(1-$J$8*$K$8*$B927^2),10^14,$B927*$K$8/(1-$J$8*$K$8*$B927^2))</f>
        <v>-3.0255330562395986</v>
      </c>
      <c r="K930" s="61">
        <v>1</v>
      </c>
      <c r="L930" s="62">
        <v>0</v>
      </c>
      <c r="N930" s="59">
        <f t="shared" ref="N930" si="4156">D930*I927+F930*I930-E930*J927-G930*J930</f>
        <v>0</v>
      </c>
      <c r="O930" s="63">
        <f t="shared" ref="O930" si="4157">(D930*J927+E930*I927+F930*J930+G930*I930)</f>
        <v>-3.0255330562395986</v>
      </c>
      <c r="P930" s="61">
        <f t="shared" ref="P930" si="4158">D930*K927+F930*K930-E930*L927-G930*L930</f>
        <v>1</v>
      </c>
      <c r="Q930" s="62">
        <f t="shared" ref="Q930" si="4159">(D930*L927+E930*K927+F930*L930+G930*K930)</f>
        <v>0</v>
      </c>
      <c r="S930" s="59">
        <v>0</v>
      </c>
      <c r="T930" s="63">
        <v>0</v>
      </c>
      <c r="U930" s="61">
        <v>1</v>
      </c>
      <c r="V930" s="62">
        <v>0</v>
      </c>
      <c r="X930" s="59">
        <f t="shared" ref="X930" si="4160">N930*S927+P930*S930-O930*T927-Q930*T930</f>
        <v>0</v>
      </c>
      <c r="Y930" s="63">
        <f t="shared" ref="Y930" si="4161">(N930*T927+O930*S927+P930*T930+Q930*S930)</f>
        <v>-3.0255330562395986</v>
      </c>
      <c r="Z930" s="61">
        <f t="shared" ref="Z930" si="4162">N930*U927+P930*U930-O930*V927-Q930*V930</f>
        <v>6.4594660859009432</v>
      </c>
      <c r="AA930" s="62">
        <f t="shared" ref="AA930" si="4163">(N930*V927+O930*U927+P930*V930+Q930*U930)</f>
        <v>0</v>
      </c>
      <c r="AB930" s="10"/>
      <c r="AC930" s="46">
        <f t="shared" ref="AC930" si="4164">1/$AD$8</f>
        <v>1</v>
      </c>
      <c r="AD930" s="77">
        <v>0</v>
      </c>
      <c r="AE930" s="78">
        <v>1</v>
      </c>
      <c r="AF930" s="79">
        <v>0</v>
      </c>
      <c r="AH930" s="59">
        <f t="shared" ref="AH930" si="4165">X930*AC927+Z930*AC930-Y930*AD927-AA930*AD930</f>
        <v>6.4594660859009432</v>
      </c>
      <c r="AI930" s="63">
        <f t="shared" ref="AI930" si="4166">(X930*AD927+Y930*AC927+Z930*AD930+AA930*AC930)</f>
        <v>-3.0255330562395986</v>
      </c>
      <c r="AJ930" s="61">
        <f t="shared" ref="AJ930" si="4167">X930*AE927+Z930*AE930-Y930*AF927-AA930*AF930</f>
        <v>6.4594660859009432</v>
      </c>
      <c r="AK930" s="62">
        <f t="shared" ref="AK930" si="4168">(X930*AF927+Y930*AE927+Z930*AF930+AA930*AE930)</f>
        <v>0</v>
      </c>
      <c r="AM930" s="80">
        <f t="shared" ref="AM930" si="4169">(180/PI())*ATAN(-1*(AI927+AI930)/(AH927+AH930))</f>
        <v>-38.928306679921498</v>
      </c>
      <c r="AO930" s="113">
        <f t="shared" ref="AO930" si="4170">20*LOG(((1-(10^(AM927/20)^2)*(1-((1-AO927)/(1+AO927))^2))^0.5))</f>
        <v>-5.5476250147308427E-2</v>
      </c>
      <c r="AP930" s="18"/>
      <c r="AQ930" s="68"/>
      <c r="AR930" s="68"/>
      <c r="AS930" s="68"/>
      <c r="AT930" s="68"/>
    </row>
    <row r="931" spans="2:46" ht="18.600000000000001" customHeight="1"/>
    <row r="932" spans="2:46" ht="18.600000000000001" customHeight="1" thickBot="1">
      <c r="D932" s="10" t="s">
        <v>63</v>
      </c>
      <c r="E932" s="10"/>
      <c r="F932" s="10"/>
      <c r="G932" s="10"/>
      <c r="H932" s="10"/>
      <c r="I932" s="10" t="s">
        <v>64</v>
      </c>
      <c r="J932" s="10"/>
      <c r="K932" s="10"/>
      <c r="L932" s="10"/>
      <c r="M932" s="55"/>
      <c r="N932" s="55"/>
      <c r="O932" s="54" t="s">
        <v>65</v>
      </c>
      <c r="P932" s="55"/>
      <c r="Q932" s="55"/>
      <c r="R932" s="55"/>
      <c r="S932" s="10"/>
      <c r="T932" s="10" t="s">
        <v>66</v>
      </c>
      <c r="U932" s="55"/>
      <c r="V932" s="55"/>
      <c r="W932" s="55"/>
      <c r="X932" s="55"/>
      <c r="Y932" s="54" t="s">
        <v>67</v>
      </c>
      <c r="Z932" s="55"/>
      <c r="AA932" s="55"/>
      <c r="AB932" s="55"/>
      <c r="AC932" s="54" t="s">
        <v>68</v>
      </c>
      <c r="AD932" s="10"/>
      <c r="AE932" s="10"/>
      <c r="AF932" s="10"/>
      <c r="AG932" s="10"/>
      <c r="AH932" s="55"/>
      <c r="AI932" s="54" t="s">
        <v>69</v>
      </c>
      <c r="AJ932" s="55"/>
      <c r="AK932" s="55"/>
    </row>
    <row r="933" spans="2:46" ht="18.600000000000001" customHeight="1" thickBot="1">
      <c r="B933" s="52"/>
      <c r="D933" s="273" t="s">
        <v>70</v>
      </c>
      <c r="E933" s="274"/>
      <c r="F933" s="275" t="s">
        <v>71</v>
      </c>
      <c r="G933" s="276"/>
      <c r="H933" s="263"/>
      <c r="I933" s="273" t="s">
        <v>72</v>
      </c>
      <c r="J933" s="274"/>
      <c r="K933" s="275" t="s">
        <v>73</v>
      </c>
      <c r="L933" s="276"/>
      <c r="M933" s="55"/>
      <c r="N933" s="269" t="s">
        <v>74</v>
      </c>
      <c r="O933" s="270"/>
      <c r="P933" s="271" t="s">
        <v>75</v>
      </c>
      <c r="Q933" s="272"/>
      <c r="R933" s="55"/>
      <c r="S933" s="273" t="s">
        <v>76</v>
      </c>
      <c r="T933" s="274"/>
      <c r="U933" s="275" t="s">
        <v>77</v>
      </c>
      <c r="V933" s="276"/>
      <c r="W933" s="10"/>
      <c r="X933" s="269" t="s">
        <v>78</v>
      </c>
      <c r="Y933" s="270"/>
      <c r="Z933" s="271" t="s">
        <v>79</v>
      </c>
      <c r="AA933" s="272"/>
      <c r="AB933" s="10"/>
      <c r="AC933" s="273" t="s">
        <v>80</v>
      </c>
      <c r="AD933" s="274"/>
      <c r="AE933" s="275" t="s">
        <v>81</v>
      </c>
      <c r="AF933" s="276"/>
      <c r="AG933" s="10"/>
      <c r="AH933" s="269" t="s">
        <v>82</v>
      </c>
      <c r="AI933" s="270"/>
      <c r="AJ933" s="271" t="s">
        <v>83</v>
      </c>
      <c r="AK933" s="272"/>
      <c r="AM933" s="57" t="s">
        <v>10</v>
      </c>
      <c r="AO933" s="109" t="s">
        <v>37</v>
      </c>
      <c r="AP933" s="18"/>
      <c r="AQ933" s="68"/>
      <c r="AR933" s="68"/>
      <c r="AS933" s="68"/>
      <c r="AT933" s="68"/>
    </row>
    <row r="934" spans="2:46" ht="18.600000000000001" customHeight="1" thickTop="1" thickBot="1">
      <c r="B934" s="81">
        <v>2.68</v>
      </c>
      <c r="D934" s="59">
        <v>1</v>
      </c>
      <c r="E934" s="60">
        <v>0</v>
      </c>
      <c r="F934" s="61">
        <v>0</v>
      </c>
      <c r="G934" s="62">
        <f t="shared" ref="G934" si="4171">$E$8*$B934</f>
        <v>1.8180316000000001</v>
      </c>
      <c r="I934" s="59">
        <v>1</v>
      </c>
      <c r="J934" s="63">
        <v>0</v>
      </c>
      <c r="K934" s="61">
        <v>0</v>
      </c>
      <c r="L934" s="62">
        <v>0</v>
      </c>
      <c r="N934" s="59">
        <f t="shared" ref="N934" si="4172">D934*I934+F934*I937-E934*J934-G934*J937</f>
        <v>6.3475817786105146</v>
      </c>
      <c r="O934" s="63">
        <f t="shared" ref="O934" si="4173">(D934*J934+E934*I934+F934*J937+G934*I937)</f>
        <v>0</v>
      </c>
      <c r="P934" s="61">
        <f t="shared" ref="P934" si="4174">D934*K934+F934*K937-E934*L934-G934*L937</f>
        <v>0</v>
      </c>
      <c r="Q934" s="62">
        <f t="shared" ref="Q934" si="4175">(D934*L934+E934*K934+F934*L937+G934*K937)</f>
        <v>1.8180316000000001</v>
      </c>
      <c r="S934" s="59">
        <v>1</v>
      </c>
      <c r="T934" s="60">
        <v>0</v>
      </c>
      <c r="U934" s="61">
        <v>0</v>
      </c>
      <c r="V934" s="62">
        <f t="shared" ref="V934" si="4176">$T$8*$B934</f>
        <v>1.8180316000000001</v>
      </c>
      <c r="X934" s="59">
        <f t="shared" ref="X934" si="4177">N934*S934+P934*S937-O934*T934-Q934*T937</f>
        <v>6.3475817786105146</v>
      </c>
      <c r="Y934" s="63">
        <f t="shared" ref="Y934" si="4178">(N934*T934+O934*S934+P934*T937+Q934*S937)</f>
        <v>0</v>
      </c>
      <c r="Z934" s="61">
        <f t="shared" ref="Z934" si="4179">N934*U934+P934*U937-O934*V934-Q934*V937</f>
        <v>0</v>
      </c>
      <c r="AA934" s="62">
        <f t="shared" ref="AA934" si="4180">(N934*V934+O934*U934+P934*V937+Q934*U937)</f>
        <v>13.358135857098119</v>
      </c>
      <c r="AB934" s="10"/>
      <c r="AC934" s="64">
        <v>1</v>
      </c>
      <c r="AD934" s="65">
        <v>0</v>
      </c>
      <c r="AE934" s="23">
        <v>0</v>
      </c>
      <c r="AF934" s="66">
        <v>0</v>
      </c>
      <c r="AH934" s="59">
        <f t="shared" ref="AH934" si="4181">X934*AC934+Z934*AC937-Y934*AD934-AA934*AD937</f>
        <v>6.3475817786105146</v>
      </c>
      <c r="AI934" s="63">
        <f t="shared" ref="AI934" si="4182">(X934*AD934+Y934*AC934+Z934*AD937+AA934*AC937)</f>
        <v>13.358135857098119</v>
      </c>
      <c r="AJ934" s="61">
        <f t="shared" ref="AJ934" si="4183">X934*AE934+Z934*AE937-Y934*AF934-AA934*AF937</f>
        <v>0</v>
      </c>
      <c r="AK934" s="62">
        <f t="shared" ref="AK934" si="4184">(X934*AF934+Y934*AE934+Z934*AF937+AA934*AE937)</f>
        <v>13.358135857098119</v>
      </c>
      <c r="AM934" s="67">
        <f t="shared" ref="AM934" si="4185">20*LOG(((1+$AD$8)/$AD$8)/((AH934+AH937)^2+(AI934+AI937)^2)^0.5)</f>
        <v>-18.287811677290509</v>
      </c>
      <c r="AO934" s="110">
        <f t="shared" ref="AO934" si="4186">((AH934^2+AI934^2)^0.5)/((AH937^2+AI937^2)^0.5)</f>
        <v>2.1140114372876853</v>
      </c>
      <c r="AP934" s="18"/>
      <c r="AQ934" s="68"/>
      <c r="AR934" s="68"/>
      <c r="AS934" s="68"/>
      <c r="AT934" s="68"/>
    </row>
    <row r="935" spans="2:46" ht="18.600000000000001" customHeight="1" thickBot="1">
      <c r="D935" s="69"/>
      <c r="G935" s="70"/>
      <c r="I935" s="69"/>
      <c r="L935" s="70"/>
      <c r="N935" s="69"/>
      <c r="Q935" s="70"/>
      <c r="S935" s="69"/>
      <c r="V935" s="70"/>
      <c r="X935" s="69"/>
      <c r="AA935" s="70"/>
      <c r="AC935" s="64"/>
      <c r="AD935" s="23"/>
      <c r="AE935" s="23"/>
      <c r="AF935" s="71"/>
      <c r="AH935" s="69"/>
      <c r="AK935" s="70"/>
      <c r="AO935" s="111"/>
      <c r="AP935" s="18"/>
      <c r="AQ935" s="68"/>
      <c r="AR935" s="68"/>
      <c r="AS935" s="68"/>
      <c r="AT935" s="68"/>
    </row>
    <row r="936" spans="2:46" ht="18.600000000000001" customHeight="1" thickBot="1">
      <c r="D936" s="265" t="s">
        <v>11</v>
      </c>
      <c r="E936" s="266"/>
      <c r="F936" s="267" t="s">
        <v>84</v>
      </c>
      <c r="G936" s="268"/>
      <c r="H936" s="263"/>
      <c r="I936" s="265" t="s">
        <v>85</v>
      </c>
      <c r="J936" s="266"/>
      <c r="K936" s="267" t="s">
        <v>86</v>
      </c>
      <c r="L936" s="268"/>
      <c r="N936" s="269" t="s">
        <v>12</v>
      </c>
      <c r="O936" s="270"/>
      <c r="P936" s="271" t="s">
        <v>13</v>
      </c>
      <c r="Q936" s="272"/>
      <c r="S936" s="265" t="s">
        <v>87</v>
      </c>
      <c r="T936" s="266"/>
      <c r="U936" s="267" t="s">
        <v>88</v>
      </c>
      <c r="V936" s="268"/>
      <c r="W936" s="10"/>
      <c r="X936" s="269" t="s">
        <v>89</v>
      </c>
      <c r="Y936" s="270"/>
      <c r="Z936" s="271" t="s">
        <v>90</v>
      </c>
      <c r="AA936" s="272"/>
      <c r="AB936" s="10"/>
      <c r="AC936" s="265" t="s">
        <v>14</v>
      </c>
      <c r="AD936" s="266"/>
      <c r="AE936" s="267" t="s">
        <v>15</v>
      </c>
      <c r="AF936" s="268"/>
      <c r="AG936" s="10"/>
      <c r="AH936" s="269" t="s">
        <v>91</v>
      </c>
      <c r="AI936" s="270"/>
      <c r="AJ936" s="271" t="s">
        <v>92</v>
      </c>
      <c r="AK936" s="272"/>
      <c r="AM936" s="76" t="s">
        <v>16</v>
      </c>
      <c r="AO936" s="112" t="s">
        <v>38</v>
      </c>
      <c r="AP936" s="18"/>
      <c r="AQ936" s="68"/>
      <c r="AR936" s="68"/>
      <c r="AS936" s="68"/>
      <c r="AT936" s="68"/>
    </row>
    <row r="937" spans="2:46" ht="18.600000000000001" customHeight="1" thickTop="1" thickBot="1">
      <c r="D937" s="59">
        <v>0</v>
      </c>
      <c r="E937" s="63">
        <v>0</v>
      </c>
      <c r="F937" s="61">
        <v>1</v>
      </c>
      <c r="G937" s="62">
        <v>0</v>
      </c>
      <c r="I937" s="59">
        <v>0</v>
      </c>
      <c r="J937" s="63">
        <f t="shared" ref="J937" si="4187">IF(0=(1-$J$8*$K$8*$B934^2),10^14,$B934*$K$8/(1-$J$8*$K$8*$B934^2))</f>
        <v>-2.9414129977776593</v>
      </c>
      <c r="K937" s="61">
        <v>1</v>
      </c>
      <c r="L937" s="62">
        <v>0</v>
      </c>
      <c r="N937" s="59">
        <f t="shared" ref="N937" si="4188">D937*I934+F937*I937-E937*J934-G937*J937</f>
        <v>0</v>
      </c>
      <c r="O937" s="63">
        <f t="shared" ref="O937" si="4189">(D937*J934+E937*I934+F937*J937+G937*I937)</f>
        <v>-2.9414129977776593</v>
      </c>
      <c r="P937" s="61">
        <f t="shared" ref="P937" si="4190">D937*K934+F937*K937-E937*L934-G937*L937</f>
        <v>1</v>
      </c>
      <c r="Q937" s="62">
        <f t="shared" ref="Q937" si="4191">(D937*L934+E937*K934+F937*L937+G937*K937)</f>
        <v>0</v>
      </c>
      <c r="S937" s="59">
        <v>0</v>
      </c>
      <c r="T937" s="63">
        <v>0</v>
      </c>
      <c r="U937" s="61">
        <v>1</v>
      </c>
      <c r="V937" s="62">
        <v>0</v>
      </c>
      <c r="X937" s="59">
        <f t="shared" ref="X937" si="4192">N937*S934+P937*S937-O937*T934-Q937*T937</f>
        <v>0</v>
      </c>
      <c r="Y937" s="63">
        <f t="shared" ref="Y937" si="4193">(N937*T934+O937*S934+P937*T937+Q937*S937)</f>
        <v>-2.9414129977776593</v>
      </c>
      <c r="Z937" s="61">
        <f t="shared" ref="Z937" si="4194">N937*U934+P937*U937-O937*V934-Q937*V937</f>
        <v>6.3475817786105146</v>
      </c>
      <c r="AA937" s="62">
        <f t="shared" ref="AA937" si="4195">(N937*V934+O937*U934+P937*V937+Q937*U937)</f>
        <v>0</v>
      </c>
      <c r="AB937" s="10"/>
      <c r="AC937" s="46">
        <f t="shared" ref="AC937" si="4196">1/$AD$8</f>
        <v>1</v>
      </c>
      <c r="AD937" s="77">
        <v>0</v>
      </c>
      <c r="AE937" s="78">
        <v>1</v>
      </c>
      <c r="AF937" s="79">
        <v>0</v>
      </c>
      <c r="AH937" s="59">
        <f t="shared" ref="AH937" si="4197">X937*AC934+Z937*AC937-Y937*AD934-AA937*AD937</f>
        <v>6.3475817786105146</v>
      </c>
      <c r="AI937" s="63">
        <f t="shared" ref="AI937" si="4198">(X937*AD934+Y937*AC934+Z937*AD937+AA937*AC937)</f>
        <v>-2.9414129977776593</v>
      </c>
      <c r="AJ937" s="61">
        <f t="shared" ref="AJ937" si="4199">X937*AE934+Z937*AE937-Y937*AF934-AA937*AF937</f>
        <v>6.3475817786105146</v>
      </c>
      <c r="AK937" s="62">
        <f t="shared" ref="AK937" si="4200">(X937*AF934+Y937*AE934+Z937*AF937+AA937*AE937)</f>
        <v>0</v>
      </c>
      <c r="AM937" s="80">
        <f t="shared" ref="AM937" si="4201">(180/PI())*ATAN(-1*(AI934+AI937)/(AH934+AH937))</f>
        <v>-39.369798439199073</v>
      </c>
      <c r="AO937" s="113">
        <f t="shared" ref="AO937" si="4202">20*LOG(((1-(10^(AM934/20)^2)*(1-((1-AO934)/(1+AO934))^2))^0.5))</f>
        <v>-5.6539762777494298E-2</v>
      </c>
      <c r="AP937" s="18"/>
      <c r="AQ937" s="68"/>
      <c r="AR937" s="68"/>
      <c r="AS937" s="68"/>
      <c r="AT937" s="68"/>
    </row>
    <row r="938" spans="2:46" ht="18.600000000000001" customHeight="1"/>
    <row r="939" spans="2:46" ht="18.600000000000001" customHeight="1" thickBot="1">
      <c r="D939" s="10" t="s">
        <v>63</v>
      </c>
      <c r="E939" s="10"/>
      <c r="F939" s="10"/>
      <c r="G939" s="10"/>
      <c r="H939" s="10"/>
      <c r="I939" s="10" t="s">
        <v>64</v>
      </c>
      <c r="J939" s="10"/>
      <c r="K939" s="10"/>
      <c r="L939" s="10"/>
      <c r="M939" s="55"/>
      <c r="N939" s="55"/>
      <c r="O939" s="54" t="s">
        <v>65</v>
      </c>
      <c r="P939" s="55"/>
      <c r="Q939" s="55"/>
      <c r="R939" s="55"/>
      <c r="S939" s="10"/>
      <c r="T939" s="10" t="s">
        <v>66</v>
      </c>
      <c r="U939" s="55"/>
      <c r="V939" s="55"/>
      <c r="W939" s="55"/>
      <c r="X939" s="55"/>
      <c r="Y939" s="54" t="s">
        <v>67</v>
      </c>
      <c r="Z939" s="55"/>
      <c r="AA939" s="55"/>
      <c r="AB939" s="55"/>
      <c r="AC939" s="54" t="s">
        <v>68</v>
      </c>
      <c r="AD939" s="10"/>
      <c r="AE939" s="10"/>
      <c r="AF939" s="10"/>
      <c r="AG939" s="10"/>
      <c r="AH939" s="55"/>
      <c r="AI939" s="54" t="s">
        <v>69</v>
      </c>
      <c r="AJ939" s="55"/>
      <c r="AK939" s="55"/>
    </row>
    <row r="940" spans="2:46" ht="18.600000000000001" customHeight="1" thickBot="1">
      <c r="B940" s="52"/>
      <c r="D940" s="273" t="s">
        <v>70</v>
      </c>
      <c r="E940" s="274"/>
      <c r="F940" s="275" t="s">
        <v>71</v>
      </c>
      <c r="G940" s="276"/>
      <c r="H940" s="263"/>
      <c r="I940" s="273" t="s">
        <v>72</v>
      </c>
      <c r="J940" s="274"/>
      <c r="K940" s="275" t="s">
        <v>73</v>
      </c>
      <c r="L940" s="276"/>
      <c r="M940" s="55"/>
      <c r="N940" s="269" t="s">
        <v>74</v>
      </c>
      <c r="O940" s="270"/>
      <c r="P940" s="271" t="s">
        <v>75</v>
      </c>
      <c r="Q940" s="272"/>
      <c r="R940" s="55"/>
      <c r="S940" s="273" t="s">
        <v>76</v>
      </c>
      <c r="T940" s="274"/>
      <c r="U940" s="275" t="s">
        <v>77</v>
      </c>
      <c r="V940" s="276"/>
      <c r="W940" s="10"/>
      <c r="X940" s="269" t="s">
        <v>78</v>
      </c>
      <c r="Y940" s="270"/>
      <c r="Z940" s="271" t="s">
        <v>79</v>
      </c>
      <c r="AA940" s="272"/>
      <c r="AB940" s="10"/>
      <c r="AC940" s="273" t="s">
        <v>80</v>
      </c>
      <c r="AD940" s="274"/>
      <c r="AE940" s="275" t="s">
        <v>81</v>
      </c>
      <c r="AF940" s="276"/>
      <c r="AG940" s="10"/>
      <c r="AH940" s="269" t="s">
        <v>82</v>
      </c>
      <c r="AI940" s="270"/>
      <c r="AJ940" s="271" t="s">
        <v>83</v>
      </c>
      <c r="AK940" s="272"/>
      <c r="AM940" s="57" t="s">
        <v>10</v>
      </c>
      <c r="AO940" s="109" t="s">
        <v>37</v>
      </c>
      <c r="AP940" s="18"/>
      <c r="AQ940" s="68"/>
      <c r="AR940" s="68"/>
      <c r="AS940" s="68"/>
      <c r="AT940" s="68"/>
    </row>
    <row r="941" spans="2:46" ht="18.600000000000001" customHeight="1" thickTop="1" thickBot="1">
      <c r="B941" s="81">
        <v>2.7</v>
      </c>
      <c r="D941" s="59">
        <v>1</v>
      </c>
      <c r="E941" s="60">
        <v>0</v>
      </c>
      <c r="F941" s="61">
        <v>0</v>
      </c>
      <c r="G941" s="62">
        <f t="shared" ref="G941" si="4203">$E$8*$B941</f>
        <v>1.8315990000000002</v>
      </c>
      <c r="I941" s="59">
        <v>1</v>
      </c>
      <c r="J941" s="63">
        <v>0</v>
      </c>
      <c r="K941" s="61">
        <v>0</v>
      </c>
      <c r="L941" s="62">
        <v>0</v>
      </c>
      <c r="N941" s="59">
        <f t="shared" ref="N941" si="4204">D941*I941+F941*I944-E941*J941-G941*J944</f>
        <v>6.2425221070074102</v>
      </c>
      <c r="O941" s="63">
        <f t="shared" ref="O941" si="4205">(D941*J941+E941*I941+F941*J944+G941*I944)</f>
        <v>0</v>
      </c>
      <c r="P941" s="61">
        <f t="shared" ref="P941" si="4206">D941*K941+F941*K944-E941*L941-G941*L944</f>
        <v>0</v>
      </c>
      <c r="Q941" s="62">
        <f t="shared" ref="Q941" si="4207">(D941*L941+E941*K941+F941*L944+G941*K944)</f>
        <v>1.8315990000000002</v>
      </c>
      <c r="S941" s="59">
        <v>1</v>
      </c>
      <c r="T941" s="60">
        <v>0</v>
      </c>
      <c r="U941" s="61">
        <v>0</v>
      </c>
      <c r="V941" s="62">
        <f t="shared" ref="V941" si="4208">$T$8*$B941</f>
        <v>1.8315990000000002</v>
      </c>
      <c r="X941" s="59">
        <f t="shared" ref="X941" si="4209">N941*S941+P941*S944-O941*T941-Q941*T944</f>
        <v>6.2425221070074102</v>
      </c>
      <c r="Y941" s="63">
        <f t="shared" ref="Y941" si="4210">(N941*T941+O941*S941+P941*T944+Q941*S944)</f>
        <v>0</v>
      </c>
      <c r="Z941" s="61">
        <f t="shared" ref="Z941" si="4211">N941*U941+P941*U944-O941*V941-Q941*V944</f>
        <v>0</v>
      </c>
      <c r="AA941" s="62">
        <f t="shared" ref="AA941" si="4212">(N941*V941+O941*U941+P941*V944+Q941*U944)</f>
        <v>13.265396248672667</v>
      </c>
      <c r="AB941" s="10"/>
      <c r="AC941" s="64">
        <v>1</v>
      </c>
      <c r="AD941" s="65">
        <v>0</v>
      </c>
      <c r="AE941" s="23">
        <v>0</v>
      </c>
      <c r="AF941" s="66">
        <v>0</v>
      </c>
      <c r="AH941" s="59">
        <f t="shared" ref="AH941" si="4213">X941*AC941+Z941*AC944-Y941*AD941-AA941*AD944</f>
        <v>6.2425221070074102</v>
      </c>
      <c r="AI941" s="63">
        <f t="shared" ref="AI941" si="4214">(X941*AD941+Y941*AC941+Z941*AD944+AA941*AC944)</f>
        <v>13.265396248672667</v>
      </c>
      <c r="AJ941" s="61">
        <f t="shared" ref="AJ941" si="4215">X941*AE941+Z941*AE944-Y941*AF941-AA941*AF944</f>
        <v>0</v>
      </c>
      <c r="AK941" s="62">
        <f t="shared" ref="AK941" si="4216">(X941*AF941+Y941*AE941+Z941*AF944+AA941*AE944)</f>
        <v>13.265396248672667</v>
      </c>
      <c r="AM941" s="67">
        <f t="shared" ref="AM941" si="4217">20*LOG(((1+$AD$8)/$AD$8)/((AH941+AH944)^2+(AI941+AI944)^2)^0.5)</f>
        <v>-18.19710817835179</v>
      </c>
      <c r="AO941" s="110">
        <f t="shared" ref="AO941" si="4218">((AH941^2+AI941^2)^0.5)/((AH944^2+AI944^2)^0.5)</f>
        <v>2.1348333100178967</v>
      </c>
      <c r="AP941" s="18"/>
      <c r="AQ941" s="68"/>
      <c r="AR941" s="68"/>
      <c r="AS941" s="68"/>
      <c r="AT941" s="68"/>
    </row>
    <row r="942" spans="2:46" ht="18.600000000000001" customHeight="1" thickBot="1">
      <c r="D942" s="69"/>
      <c r="G942" s="70"/>
      <c r="I942" s="69"/>
      <c r="L942" s="70"/>
      <c r="N942" s="69"/>
      <c r="Q942" s="70"/>
      <c r="S942" s="69"/>
      <c r="V942" s="70"/>
      <c r="X942" s="69"/>
      <c r="AA942" s="70"/>
      <c r="AC942" s="64"/>
      <c r="AD942" s="23"/>
      <c r="AE942" s="23"/>
      <c r="AF942" s="71"/>
      <c r="AH942" s="69"/>
      <c r="AK942" s="70"/>
      <c r="AO942" s="111"/>
      <c r="AP942" s="18"/>
      <c r="AQ942" s="68"/>
      <c r="AR942" s="68"/>
      <c r="AS942" s="68"/>
      <c r="AT942" s="68"/>
    </row>
    <row r="943" spans="2:46" ht="18.600000000000001" customHeight="1" thickBot="1">
      <c r="D943" s="265" t="s">
        <v>11</v>
      </c>
      <c r="E943" s="266"/>
      <c r="F943" s="267" t="s">
        <v>84</v>
      </c>
      <c r="G943" s="268"/>
      <c r="H943" s="263"/>
      <c r="I943" s="265" t="s">
        <v>85</v>
      </c>
      <c r="J943" s="266"/>
      <c r="K943" s="267" t="s">
        <v>86</v>
      </c>
      <c r="L943" s="268"/>
      <c r="N943" s="269" t="s">
        <v>12</v>
      </c>
      <c r="O943" s="270"/>
      <c r="P943" s="271" t="s">
        <v>13</v>
      </c>
      <c r="Q943" s="272"/>
      <c r="S943" s="265" t="s">
        <v>87</v>
      </c>
      <c r="T943" s="266"/>
      <c r="U943" s="267" t="s">
        <v>88</v>
      </c>
      <c r="V943" s="268"/>
      <c r="W943" s="10"/>
      <c r="X943" s="269" t="s">
        <v>89</v>
      </c>
      <c r="Y943" s="270"/>
      <c r="Z943" s="271" t="s">
        <v>90</v>
      </c>
      <c r="AA943" s="272"/>
      <c r="AB943" s="10"/>
      <c r="AC943" s="265" t="s">
        <v>14</v>
      </c>
      <c r="AD943" s="266"/>
      <c r="AE943" s="267" t="s">
        <v>15</v>
      </c>
      <c r="AF943" s="268"/>
      <c r="AG943" s="10"/>
      <c r="AH943" s="269" t="s">
        <v>91</v>
      </c>
      <c r="AI943" s="270"/>
      <c r="AJ943" s="271" t="s">
        <v>92</v>
      </c>
      <c r="AK943" s="272"/>
      <c r="AM943" s="76" t="s">
        <v>16</v>
      </c>
      <c r="AO943" s="112" t="s">
        <v>38</v>
      </c>
      <c r="AP943" s="18"/>
      <c r="AQ943" s="68"/>
      <c r="AR943" s="68"/>
      <c r="AS943" s="68"/>
      <c r="AT943" s="68"/>
    </row>
    <row r="944" spans="2:46" ht="18.600000000000001" customHeight="1" thickTop="1" thickBot="1">
      <c r="D944" s="59">
        <v>0</v>
      </c>
      <c r="E944" s="63">
        <v>0</v>
      </c>
      <c r="F944" s="61">
        <v>1</v>
      </c>
      <c r="G944" s="62">
        <v>0</v>
      </c>
      <c r="I944" s="59">
        <v>0</v>
      </c>
      <c r="J944" s="63">
        <f t="shared" ref="J944" si="4219">IF(0=(1-$J$8*$K$8*$B941^2),10^14,$B941*$K$8/(1-$J$8*$K$8*$B941^2))</f>
        <v>-2.8622652158072861</v>
      </c>
      <c r="K944" s="61">
        <v>1</v>
      </c>
      <c r="L944" s="62">
        <v>0</v>
      </c>
      <c r="N944" s="59">
        <f t="shared" ref="N944" si="4220">D944*I941+F944*I944-E944*J941-G944*J944</f>
        <v>0</v>
      </c>
      <c r="O944" s="63">
        <f t="shared" ref="O944" si="4221">(D944*J941+E944*I941+F944*J944+G944*I944)</f>
        <v>-2.8622652158072861</v>
      </c>
      <c r="P944" s="61">
        <f t="shared" ref="P944" si="4222">D944*K941+F944*K944-E944*L941-G944*L944</f>
        <v>1</v>
      </c>
      <c r="Q944" s="62">
        <f t="shared" ref="Q944" si="4223">(D944*L941+E944*K941+F944*L944+G944*K944)</f>
        <v>0</v>
      </c>
      <c r="S944" s="59">
        <v>0</v>
      </c>
      <c r="T944" s="63">
        <v>0</v>
      </c>
      <c r="U944" s="61">
        <v>1</v>
      </c>
      <c r="V944" s="62">
        <v>0</v>
      </c>
      <c r="X944" s="59">
        <f t="shared" ref="X944" si="4224">N944*S941+P944*S944-O944*T941-Q944*T944</f>
        <v>0</v>
      </c>
      <c r="Y944" s="63">
        <f t="shared" ref="Y944" si="4225">(N944*T941+O944*S941+P944*T944+Q944*S944)</f>
        <v>-2.8622652158072861</v>
      </c>
      <c r="Z944" s="61">
        <f t="shared" ref="Z944" si="4226">N944*U941+P944*U944-O944*V941-Q944*V944</f>
        <v>6.2425221070074102</v>
      </c>
      <c r="AA944" s="62">
        <f t="shared" ref="AA944" si="4227">(N944*V941+O944*U941+P944*V944+Q944*U944)</f>
        <v>0</v>
      </c>
      <c r="AB944" s="10"/>
      <c r="AC944" s="46">
        <f t="shared" ref="AC944" si="4228">1/$AD$8</f>
        <v>1</v>
      </c>
      <c r="AD944" s="77">
        <v>0</v>
      </c>
      <c r="AE944" s="78">
        <v>1</v>
      </c>
      <c r="AF944" s="79">
        <v>0</v>
      </c>
      <c r="AH944" s="59">
        <f t="shared" ref="AH944" si="4229">X944*AC941+Z944*AC944-Y944*AD941-AA944*AD944</f>
        <v>6.2425221070074102</v>
      </c>
      <c r="AI944" s="63">
        <f t="shared" ref="AI944" si="4230">(X944*AD941+Y944*AC941+Z944*AD944+AA944*AC944)</f>
        <v>-2.8622652158072861</v>
      </c>
      <c r="AJ944" s="61">
        <f t="shared" ref="AJ944" si="4231">X944*AE941+Z944*AE944-Y944*AF941-AA944*AF944</f>
        <v>6.2425221070074102</v>
      </c>
      <c r="AK944" s="62">
        <f t="shared" ref="AK944" si="4232">(X944*AF941+Y944*AE941+Z944*AF944+AA944*AE944)</f>
        <v>0</v>
      </c>
      <c r="AM944" s="80">
        <f t="shared" ref="AM944" si="4233">(180/PI())*ATAN(-1*(AI941+AI944)/(AH941+AH944))</f>
        <v>-39.802666318707416</v>
      </c>
      <c r="AO944" s="113">
        <f t="shared" ref="AO944" si="4234">20*LOG(((1-(10^(AM941/20)^2)*(1-((1-AO941)/(1+AO941))^2))^0.5))</f>
        <v>-5.7536334463910814E-2</v>
      </c>
      <c r="AP944" s="18"/>
      <c r="AQ944" s="68"/>
      <c r="AR944" s="68"/>
      <c r="AS944" s="68"/>
      <c r="AT944" s="68"/>
    </row>
    <row r="945" spans="2:46" ht="18.600000000000001" customHeight="1"/>
    <row r="946" spans="2:46" ht="18.600000000000001" customHeight="1" thickBot="1">
      <c r="D946" s="10" t="s">
        <v>63</v>
      </c>
      <c r="E946" s="10"/>
      <c r="F946" s="10"/>
      <c r="G946" s="10"/>
      <c r="H946" s="10"/>
      <c r="I946" s="10" t="s">
        <v>64</v>
      </c>
      <c r="J946" s="10"/>
      <c r="K946" s="10"/>
      <c r="L946" s="10"/>
      <c r="M946" s="55"/>
      <c r="N946" s="55"/>
      <c r="O946" s="54" t="s">
        <v>65</v>
      </c>
      <c r="P946" s="55"/>
      <c r="Q946" s="55"/>
      <c r="R946" s="55"/>
      <c r="S946" s="10"/>
      <c r="T946" s="10" t="s">
        <v>66</v>
      </c>
      <c r="U946" s="55"/>
      <c r="V946" s="55"/>
      <c r="W946" s="55"/>
      <c r="X946" s="55"/>
      <c r="Y946" s="54" t="s">
        <v>67</v>
      </c>
      <c r="Z946" s="55"/>
      <c r="AA946" s="55"/>
      <c r="AB946" s="55"/>
      <c r="AC946" s="54" t="s">
        <v>68</v>
      </c>
      <c r="AD946" s="10"/>
      <c r="AE946" s="10"/>
      <c r="AF946" s="10"/>
      <c r="AG946" s="10"/>
      <c r="AH946" s="55"/>
      <c r="AI946" s="54" t="s">
        <v>69</v>
      </c>
      <c r="AJ946" s="55"/>
      <c r="AK946" s="55"/>
    </row>
    <row r="947" spans="2:46" ht="18.600000000000001" customHeight="1" thickBot="1">
      <c r="B947" s="52"/>
      <c r="D947" s="273" t="s">
        <v>70</v>
      </c>
      <c r="E947" s="274"/>
      <c r="F947" s="275" t="s">
        <v>71</v>
      </c>
      <c r="G947" s="276"/>
      <c r="H947" s="263"/>
      <c r="I947" s="273" t="s">
        <v>72</v>
      </c>
      <c r="J947" s="274"/>
      <c r="K947" s="275" t="s">
        <v>73</v>
      </c>
      <c r="L947" s="276"/>
      <c r="M947" s="55"/>
      <c r="N947" s="269" t="s">
        <v>74</v>
      </c>
      <c r="O947" s="270"/>
      <c r="P947" s="271" t="s">
        <v>75</v>
      </c>
      <c r="Q947" s="272"/>
      <c r="R947" s="55"/>
      <c r="S947" s="273" t="s">
        <v>76</v>
      </c>
      <c r="T947" s="274"/>
      <c r="U947" s="275" t="s">
        <v>77</v>
      </c>
      <c r="V947" s="276"/>
      <c r="W947" s="10"/>
      <c r="X947" s="269" t="s">
        <v>78</v>
      </c>
      <c r="Y947" s="270"/>
      <c r="Z947" s="271" t="s">
        <v>79</v>
      </c>
      <c r="AA947" s="272"/>
      <c r="AB947" s="10"/>
      <c r="AC947" s="273" t="s">
        <v>80</v>
      </c>
      <c r="AD947" s="274"/>
      <c r="AE947" s="275" t="s">
        <v>81</v>
      </c>
      <c r="AF947" s="276"/>
      <c r="AG947" s="10"/>
      <c r="AH947" s="269" t="s">
        <v>82</v>
      </c>
      <c r="AI947" s="270"/>
      <c r="AJ947" s="271" t="s">
        <v>83</v>
      </c>
      <c r="AK947" s="272"/>
      <c r="AM947" s="57" t="s">
        <v>10</v>
      </c>
      <c r="AO947" s="109" t="s">
        <v>37</v>
      </c>
      <c r="AP947" s="18"/>
      <c r="AQ947" s="68"/>
      <c r="AR947" s="68"/>
      <c r="AS947" s="68"/>
      <c r="AT947" s="68"/>
    </row>
    <row r="948" spans="2:46" ht="18.600000000000001" customHeight="1" thickTop="1" thickBot="1">
      <c r="B948" s="81">
        <v>2.72</v>
      </c>
      <c r="D948" s="59">
        <v>1</v>
      </c>
      <c r="E948" s="60">
        <v>0</v>
      </c>
      <c r="F948" s="61">
        <v>0</v>
      </c>
      <c r="G948" s="62">
        <f t="shared" ref="G948" si="4235">$E$8*$B948</f>
        <v>1.8451664000000003</v>
      </c>
      <c r="I948" s="59">
        <v>1</v>
      </c>
      <c r="J948" s="63">
        <v>0</v>
      </c>
      <c r="K948" s="61">
        <v>0</v>
      </c>
      <c r="L948" s="62">
        <v>0</v>
      </c>
      <c r="N948" s="59">
        <f t="shared" ref="N948" si="4236">D948*I948+F948*I951-E948*J948-G948*J951</f>
        <v>6.1436890784263811</v>
      </c>
      <c r="O948" s="63">
        <f t="shared" ref="O948" si="4237">(D948*J948+E948*I948+F948*J951+G948*I951)</f>
        <v>0</v>
      </c>
      <c r="P948" s="61">
        <f t="shared" ref="P948" si="4238">D948*K948+F948*K951-E948*L948-G948*L951</f>
        <v>0</v>
      </c>
      <c r="Q948" s="62">
        <f t="shared" ref="Q948" si="4239">(D948*L948+E948*K948+F948*L951+G948*K951)</f>
        <v>1.8451664000000003</v>
      </c>
      <c r="S948" s="59">
        <v>1</v>
      </c>
      <c r="T948" s="60">
        <v>0</v>
      </c>
      <c r="U948" s="61">
        <v>0</v>
      </c>
      <c r="V948" s="62">
        <f t="shared" ref="V948" si="4240">$T$8*$B948</f>
        <v>1.8451664000000003</v>
      </c>
      <c r="X948" s="59">
        <f t="shared" ref="X948" si="4241">N948*S948+P948*S951-O948*T948-Q948*T951</f>
        <v>6.1436890784263811</v>
      </c>
      <c r="Y948" s="63">
        <f t="shared" ref="Y948" si="4242">(N948*T948+O948*S948+P948*T951+Q948*S951)</f>
        <v>0</v>
      </c>
      <c r="Z948" s="61">
        <f t="shared" ref="Z948" si="4243">N948*U948+P948*U951-O948*V948-Q948*V951</f>
        <v>0</v>
      </c>
      <c r="AA948" s="62">
        <f t="shared" ref="AA948" si="4244">(N948*V948+O948*U948+P948*V951+Q948*U951)</f>
        <v>13.181295059559325</v>
      </c>
      <c r="AB948" s="10"/>
      <c r="AC948" s="64">
        <v>1</v>
      </c>
      <c r="AD948" s="65">
        <v>0</v>
      </c>
      <c r="AE948" s="23">
        <v>0</v>
      </c>
      <c r="AF948" s="66">
        <v>0</v>
      </c>
      <c r="AH948" s="59">
        <f t="shared" ref="AH948" si="4245">X948*AC948+Z948*AC951-Y948*AD948-AA948*AD951</f>
        <v>6.1436890784263811</v>
      </c>
      <c r="AI948" s="63">
        <f t="shared" ref="AI948" si="4246">(X948*AD948+Y948*AC948+Z948*AD951+AA948*AC951)</f>
        <v>13.181295059559325</v>
      </c>
      <c r="AJ948" s="61">
        <f t="shared" ref="AJ948" si="4247">X948*AE948+Z948*AE951-Y948*AF948-AA948*AF951</f>
        <v>0</v>
      </c>
      <c r="AK948" s="62">
        <f t="shared" ref="AK948" si="4248">(X948*AF948+Y948*AE948+Z948*AF951+AA948*AE951)</f>
        <v>13.181295059559325</v>
      </c>
      <c r="AM948" s="67">
        <f t="shared" ref="AM948" si="4249">20*LOG(((1+$AD$8)/$AD$8)/((AH948+AH951)^2+(AI948+AI951)^2)^0.5)</f>
        <v>-18.112521744191174</v>
      </c>
      <c r="AO948" s="110">
        <f t="shared" ref="AO948" si="4250">((AH948^2+AI948^2)^0.5)/((AH951^2+AI951^2)^0.5)</f>
        <v>2.1555824987297201</v>
      </c>
      <c r="AP948" s="18"/>
      <c r="AQ948" s="68"/>
      <c r="AR948" s="68"/>
      <c r="AS948" s="68"/>
      <c r="AT948" s="68"/>
    </row>
    <row r="949" spans="2:46" ht="18.600000000000001" customHeight="1" thickBot="1">
      <c r="D949" s="69"/>
      <c r="G949" s="70"/>
      <c r="I949" s="69"/>
      <c r="L949" s="70"/>
      <c r="N949" s="69"/>
      <c r="Q949" s="70"/>
      <c r="S949" s="69"/>
      <c r="V949" s="70"/>
      <c r="X949" s="69"/>
      <c r="AA949" s="70"/>
      <c r="AC949" s="64"/>
      <c r="AD949" s="23"/>
      <c r="AE949" s="23"/>
      <c r="AF949" s="71"/>
      <c r="AH949" s="69"/>
      <c r="AK949" s="70"/>
      <c r="AO949" s="111"/>
      <c r="AP949" s="18"/>
      <c r="AQ949" s="68"/>
      <c r="AR949" s="68"/>
      <c r="AS949" s="68"/>
      <c r="AT949" s="68"/>
    </row>
    <row r="950" spans="2:46" ht="18.600000000000001" customHeight="1" thickBot="1">
      <c r="D950" s="265" t="s">
        <v>11</v>
      </c>
      <c r="E950" s="266"/>
      <c r="F950" s="267" t="s">
        <v>84</v>
      </c>
      <c r="G950" s="268"/>
      <c r="H950" s="263"/>
      <c r="I950" s="265" t="s">
        <v>85</v>
      </c>
      <c r="J950" s="266"/>
      <c r="K950" s="267" t="s">
        <v>86</v>
      </c>
      <c r="L950" s="268"/>
      <c r="N950" s="269" t="s">
        <v>12</v>
      </c>
      <c r="O950" s="270"/>
      <c r="P950" s="271" t="s">
        <v>13</v>
      </c>
      <c r="Q950" s="272"/>
      <c r="S950" s="265" t="s">
        <v>87</v>
      </c>
      <c r="T950" s="266"/>
      <c r="U950" s="267" t="s">
        <v>88</v>
      </c>
      <c r="V950" s="268"/>
      <c r="W950" s="10"/>
      <c r="X950" s="269" t="s">
        <v>89</v>
      </c>
      <c r="Y950" s="270"/>
      <c r="Z950" s="271" t="s">
        <v>90</v>
      </c>
      <c r="AA950" s="272"/>
      <c r="AB950" s="10"/>
      <c r="AC950" s="265" t="s">
        <v>14</v>
      </c>
      <c r="AD950" s="266"/>
      <c r="AE950" s="267" t="s">
        <v>15</v>
      </c>
      <c r="AF950" s="268"/>
      <c r="AG950" s="10"/>
      <c r="AH950" s="269" t="s">
        <v>91</v>
      </c>
      <c r="AI950" s="270"/>
      <c r="AJ950" s="271" t="s">
        <v>92</v>
      </c>
      <c r="AK950" s="272"/>
      <c r="AM950" s="76" t="s">
        <v>16</v>
      </c>
      <c r="AO950" s="112" t="s">
        <v>38</v>
      </c>
      <c r="AP950" s="18"/>
      <c r="AQ950" s="68"/>
      <c r="AR950" s="68"/>
      <c r="AS950" s="68"/>
      <c r="AT950" s="68"/>
    </row>
    <row r="951" spans="2:46" ht="18.600000000000001" customHeight="1" thickTop="1" thickBot="1">
      <c r="D951" s="59">
        <v>0</v>
      </c>
      <c r="E951" s="63">
        <v>0</v>
      </c>
      <c r="F951" s="61">
        <v>1</v>
      </c>
      <c r="G951" s="62">
        <v>0</v>
      </c>
      <c r="I951" s="59">
        <v>0</v>
      </c>
      <c r="J951" s="63">
        <f t="shared" ref="J951" si="4251">IF(0=(1-$J$8*$K$8*$B948^2),10^14,$B948*$K$8/(1-$J$8*$K$8*$B948^2))</f>
        <v>-2.7876559417223183</v>
      </c>
      <c r="K951" s="61">
        <v>1</v>
      </c>
      <c r="L951" s="62">
        <v>0</v>
      </c>
      <c r="N951" s="59">
        <f t="shared" ref="N951" si="4252">D951*I948+F951*I951-E951*J948-G951*J951</f>
        <v>0</v>
      </c>
      <c r="O951" s="63">
        <f t="shared" ref="O951" si="4253">(D951*J948+E951*I948+F951*J951+G951*I951)</f>
        <v>-2.7876559417223183</v>
      </c>
      <c r="P951" s="61">
        <f t="shared" ref="P951" si="4254">D951*K948+F951*K951-E951*L948-G951*L951</f>
        <v>1</v>
      </c>
      <c r="Q951" s="62">
        <f t="shared" ref="Q951" si="4255">(D951*L948+E951*K948+F951*L951+G951*K951)</f>
        <v>0</v>
      </c>
      <c r="S951" s="59">
        <v>0</v>
      </c>
      <c r="T951" s="63">
        <v>0</v>
      </c>
      <c r="U951" s="61">
        <v>1</v>
      </c>
      <c r="V951" s="62">
        <v>0</v>
      </c>
      <c r="X951" s="59">
        <f t="shared" ref="X951" si="4256">N951*S948+P951*S951-O951*T948-Q951*T951</f>
        <v>0</v>
      </c>
      <c r="Y951" s="63">
        <f t="shared" ref="Y951" si="4257">(N951*T948+O951*S948+P951*T951+Q951*S951)</f>
        <v>-2.7876559417223183</v>
      </c>
      <c r="Z951" s="61">
        <f t="shared" ref="Z951" si="4258">N951*U948+P951*U951-O951*V948-Q951*V951</f>
        <v>6.1436890784263811</v>
      </c>
      <c r="AA951" s="62">
        <f t="shared" ref="AA951" si="4259">(N951*V948+O951*U948+P951*V951+Q951*U951)</f>
        <v>0</v>
      </c>
      <c r="AB951" s="10"/>
      <c r="AC951" s="46">
        <f t="shared" ref="AC951" si="4260">1/$AD$8</f>
        <v>1</v>
      </c>
      <c r="AD951" s="77">
        <v>0</v>
      </c>
      <c r="AE951" s="78">
        <v>1</v>
      </c>
      <c r="AF951" s="79">
        <v>0</v>
      </c>
      <c r="AH951" s="59">
        <f t="shared" ref="AH951" si="4261">X951*AC948+Z951*AC951-Y951*AD948-AA951*AD951</f>
        <v>6.1436890784263811</v>
      </c>
      <c r="AI951" s="63">
        <f t="shared" ref="AI951" si="4262">(X951*AD948+Y951*AC948+Z951*AD951+AA951*AC951)</f>
        <v>-2.7876559417223183</v>
      </c>
      <c r="AJ951" s="61">
        <f t="shared" ref="AJ951" si="4263">X951*AE948+Z951*AE951-Y951*AF948-AA951*AF951</f>
        <v>6.1436890784263811</v>
      </c>
      <c r="AK951" s="62">
        <f t="shared" ref="AK951" si="4264">(X951*AF948+Y951*AE948+Z951*AF951+AA951*AE951)</f>
        <v>0</v>
      </c>
      <c r="AM951" s="80">
        <f t="shared" ref="AM951" si="4265">(180/PI())*ATAN(-1*(AI948+AI951)/(AH948+AH951))</f>
        <v>-40.227190850396582</v>
      </c>
      <c r="AO951" s="113">
        <f t="shared" ref="AO951" si="4266">20*LOG(((1-(10^(AM948/20)^2)*(1-((1-AO948)/(1+AO948))^2))^0.5))</f>
        <v>-5.8467943287149222E-2</v>
      </c>
      <c r="AP951" s="18"/>
      <c r="AQ951" s="68"/>
      <c r="AR951" s="68"/>
      <c r="AS951" s="68"/>
      <c r="AT951" s="68"/>
    </row>
    <row r="952" spans="2:46" ht="18.600000000000001" customHeight="1"/>
    <row r="953" spans="2:46" ht="18.600000000000001" customHeight="1" thickBot="1">
      <c r="D953" s="10" t="s">
        <v>63</v>
      </c>
      <c r="E953" s="10"/>
      <c r="F953" s="10"/>
      <c r="G953" s="10"/>
      <c r="H953" s="10"/>
      <c r="I953" s="10" t="s">
        <v>64</v>
      </c>
      <c r="J953" s="10"/>
      <c r="K953" s="10"/>
      <c r="L953" s="10"/>
      <c r="M953" s="55"/>
      <c r="N953" s="55"/>
      <c r="O953" s="54" t="s">
        <v>65</v>
      </c>
      <c r="P953" s="55"/>
      <c r="Q953" s="55"/>
      <c r="R953" s="55"/>
      <c r="S953" s="10"/>
      <c r="T953" s="10" t="s">
        <v>66</v>
      </c>
      <c r="U953" s="55"/>
      <c r="V953" s="55"/>
      <c r="W953" s="55"/>
      <c r="X953" s="55"/>
      <c r="Y953" s="54" t="s">
        <v>67</v>
      </c>
      <c r="Z953" s="55"/>
      <c r="AA953" s="55"/>
      <c r="AB953" s="55"/>
      <c r="AC953" s="54" t="s">
        <v>68</v>
      </c>
      <c r="AD953" s="10"/>
      <c r="AE953" s="10"/>
      <c r="AF953" s="10"/>
      <c r="AG953" s="10"/>
      <c r="AH953" s="55"/>
      <c r="AI953" s="54" t="s">
        <v>69</v>
      </c>
      <c r="AJ953" s="55"/>
      <c r="AK953" s="55"/>
    </row>
    <row r="954" spans="2:46" ht="18.600000000000001" customHeight="1" thickBot="1">
      <c r="B954" s="52"/>
      <c r="D954" s="273" t="s">
        <v>70</v>
      </c>
      <c r="E954" s="274"/>
      <c r="F954" s="275" t="s">
        <v>71</v>
      </c>
      <c r="G954" s="276"/>
      <c r="H954" s="263"/>
      <c r="I954" s="273" t="s">
        <v>72</v>
      </c>
      <c r="J954" s="274"/>
      <c r="K954" s="275" t="s">
        <v>73</v>
      </c>
      <c r="L954" s="276"/>
      <c r="M954" s="55"/>
      <c r="N954" s="269" t="s">
        <v>74</v>
      </c>
      <c r="O954" s="270"/>
      <c r="P954" s="271" t="s">
        <v>75</v>
      </c>
      <c r="Q954" s="272"/>
      <c r="R954" s="55"/>
      <c r="S954" s="273" t="s">
        <v>76</v>
      </c>
      <c r="T954" s="274"/>
      <c r="U954" s="275" t="s">
        <v>77</v>
      </c>
      <c r="V954" s="276"/>
      <c r="W954" s="10"/>
      <c r="X954" s="269" t="s">
        <v>78</v>
      </c>
      <c r="Y954" s="270"/>
      <c r="Z954" s="271" t="s">
        <v>79</v>
      </c>
      <c r="AA954" s="272"/>
      <c r="AB954" s="10"/>
      <c r="AC954" s="273" t="s">
        <v>80</v>
      </c>
      <c r="AD954" s="274"/>
      <c r="AE954" s="275" t="s">
        <v>81</v>
      </c>
      <c r="AF954" s="276"/>
      <c r="AG954" s="10"/>
      <c r="AH954" s="269" t="s">
        <v>82</v>
      </c>
      <c r="AI954" s="270"/>
      <c r="AJ954" s="271" t="s">
        <v>83</v>
      </c>
      <c r="AK954" s="272"/>
      <c r="AM954" s="57" t="s">
        <v>10</v>
      </c>
      <c r="AO954" s="109" t="s">
        <v>37</v>
      </c>
      <c r="AP954" s="18"/>
      <c r="AQ954" s="68"/>
      <c r="AR954" s="68"/>
      <c r="AS954" s="68"/>
      <c r="AT954" s="68"/>
    </row>
    <row r="955" spans="2:46" ht="18.600000000000001" customHeight="1" thickTop="1" thickBot="1">
      <c r="B955" s="81">
        <v>2.74</v>
      </c>
      <c r="D955" s="59">
        <v>1</v>
      </c>
      <c r="E955" s="60">
        <v>0</v>
      </c>
      <c r="F955" s="61">
        <v>0</v>
      </c>
      <c r="G955" s="62">
        <f t="shared" ref="G955" si="4267">$E$8*$B955</f>
        <v>1.8587338000000002</v>
      </c>
      <c r="I955" s="59">
        <v>1</v>
      </c>
      <c r="J955" s="63">
        <v>0</v>
      </c>
      <c r="K955" s="61">
        <v>0</v>
      </c>
      <c r="L955" s="62">
        <v>0</v>
      </c>
      <c r="N955" s="59">
        <f t="shared" ref="N955" si="4268">D955*I955+F955*I958-E955*J955-G955*J958</f>
        <v>6.0505524572650717</v>
      </c>
      <c r="O955" s="63">
        <f t="shared" ref="O955" si="4269">(D955*J955+E955*I955+F955*J958+G955*I958)</f>
        <v>0</v>
      </c>
      <c r="P955" s="61">
        <f t="shared" ref="P955" si="4270">D955*K955+F955*K958-E955*L955-G955*L958</f>
        <v>0</v>
      </c>
      <c r="Q955" s="62">
        <f t="shared" ref="Q955" si="4271">(D955*L955+E955*K955+F955*L958+G955*K958)</f>
        <v>1.8587338000000002</v>
      </c>
      <c r="S955" s="59">
        <v>1</v>
      </c>
      <c r="T955" s="60">
        <v>0</v>
      </c>
      <c r="U955" s="61">
        <v>0</v>
      </c>
      <c r="V955" s="62">
        <f t="shared" ref="V955" si="4272">$T$8*$B955</f>
        <v>1.8587338000000002</v>
      </c>
      <c r="X955" s="59">
        <f t="shared" ref="X955" si="4273">N955*S955+P955*S958-O955*T955-Q955*T958</f>
        <v>6.0505524572650717</v>
      </c>
      <c r="Y955" s="63">
        <f t="shared" ref="Y955" si="4274">(N955*T955+O955*S955+P955*T958+Q955*S958)</f>
        <v>0</v>
      </c>
      <c r="Z955" s="61">
        <f t="shared" ref="Z955" si="4275">N955*U955+P955*U958-O955*V955-Q955*V958</f>
        <v>0</v>
      </c>
      <c r="AA955" s="62">
        <f t="shared" ref="AA955" si="4276">(N955*V955+O955*U955+P955*V958+Q955*U958)</f>
        <v>13.105100160991645</v>
      </c>
      <c r="AB955" s="10"/>
      <c r="AC955" s="64">
        <v>1</v>
      </c>
      <c r="AD955" s="65">
        <v>0</v>
      </c>
      <c r="AE955" s="23">
        <v>0</v>
      </c>
      <c r="AF955" s="66">
        <v>0</v>
      </c>
      <c r="AH955" s="59">
        <f t="shared" ref="AH955" si="4277">X955*AC955+Z955*AC958-Y955*AD955-AA955*AD958</f>
        <v>6.0505524572650717</v>
      </c>
      <c r="AI955" s="63">
        <f t="shared" ref="AI955" si="4278">(X955*AD955+Y955*AC955+Z955*AD958+AA955*AC958)</f>
        <v>13.105100160991645</v>
      </c>
      <c r="AJ955" s="61">
        <f t="shared" ref="AJ955" si="4279">X955*AE955+Z955*AE958-Y955*AF955-AA955*AF958</f>
        <v>0</v>
      </c>
      <c r="AK955" s="62">
        <f t="shared" ref="AK955" si="4280">(X955*AF955+Y955*AE955+Z955*AF958+AA955*AE958)</f>
        <v>13.105100160991645</v>
      </c>
      <c r="AM955" s="67">
        <f t="shared" ref="AM955" si="4281">20*LOG(((1+$AD$8)/$AD$8)/((AH955+AH958)^2+(AI955+AI958)^2)^0.5)</f>
        <v>-18.033635530067471</v>
      </c>
      <c r="AO955" s="110">
        <f t="shared" ref="AO955" si="4282">((AH955^2+AI955^2)^0.5)/((AH958^2+AI958^2)^0.5)</f>
        <v>2.1762613975678713</v>
      </c>
      <c r="AP955" s="18"/>
      <c r="AQ955" s="68"/>
      <c r="AR955" s="68"/>
      <c r="AS955" s="68"/>
      <c r="AT955" s="68"/>
    </row>
    <row r="956" spans="2:46" ht="18.600000000000001" customHeight="1" thickBot="1">
      <c r="D956" s="69"/>
      <c r="G956" s="70"/>
      <c r="I956" s="69"/>
      <c r="L956" s="70"/>
      <c r="N956" s="69"/>
      <c r="Q956" s="70"/>
      <c r="S956" s="69"/>
      <c r="V956" s="70"/>
      <c r="X956" s="69"/>
      <c r="AA956" s="70"/>
      <c r="AC956" s="64"/>
      <c r="AD956" s="23"/>
      <c r="AE956" s="23"/>
      <c r="AF956" s="71"/>
      <c r="AH956" s="69"/>
      <c r="AK956" s="70"/>
      <c r="AO956" s="111"/>
      <c r="AP956" s="18"/>
      <c r="AQ956" s="68"/>
      <c r="AR956" s="68"/>
      <c r="AS956" s="68"/>
      <c r="AT956" s="68"/>
    </row>
    <row r="957" spans="2:46" ht="18.600000000000001" customHeight="1" thickBot="1">
      <c r="D957" s="265" t="s">
        <v>11</v>
      </c>
      <c r="E957" s="266"/>
      <c r="F957" s="267" t="s">
        <v>84</v>
      </c>
      <c r="G957" s="268"/>
      <c r="H957" s="263"/>
      <c r="I957" s="265" t="s">
        <v>85</v>
      </c>
      <c r="J957" s="266"/>
      <c r="K957" s="267" t="s">
        <v>86</v>
      </c>
      <c r="L957" s="268"/>
      <c r="N957" s="269" t="s">
        <v>12</v>
      </c>
      <c r="O957" s="270"/>
      <c r="P957" s="271" t="s">
        <v>13</v>
      </c>
      <c r="Q957" s="272"/>
      <c r="S957" s="265" t="s">
        <v>87</v>
      </c>
      <c r="T957" s="266"/>
      <c r="U957" s="267" t="s">
        <v>88</v>
      </c>
      <c r="V957" s="268"/>
      <c r="W957" s="10"/>
      <c r="X957" s="269" t="s">
        <v>89</v>
      </c>
      <c r="Y957" s="270"/>
      <c r="Z957" s="271" t="s">
        <v>90</v>
      </c>
      <c r="AA957" s="272"/>
      <c r="AB957" s="10"/>
      <c r="AC957" s="265" t="s">
        <v>14</v>
      </c>
      <c r="AD957" s="266"/>
      <c r="AE957" s="267" t="s">
        <v>15</v>
      </c>
      <c r="AF957" s="268"/>
      <c r="AG957" s="10"/>
      <c r="AH957" s="269" t="s">
        <v>91</v>
      </c>
      <c r="AI957" s="270"/>
      <c r="AJ957" s="271" t="s">
        <v>92</v>
      </c>
      <c r="AK957" s="272"/>
      <c r="AM957" s="76" t="s">
        <v>16</v>
      </c>
      <c r="AO957" s="112" t="s">
        <v>38</v>
      </c>
      <c r="AP957" s="18"/>
      <c r="AQ957" s="68"/>
      <c r="AR957" s="68"/>
      <c r="AS957" s="68"/>
      <c r="AT957" s="68"/>
    </row>
    <row r="958" spans="2:46" ht="18.600000000000001" customHeight="1" thickTop="1" thickBot="1">
      <c r="D958" s="59">
        <v>0</v>
      </c>
      <c r="E958" s="63">
        <v>0</v>
      </c>
      <c r="F958" s="61">
        <v>1</v>
      </c>
      <c r="G958" s="62">
        <v>0</v>
      </c>
      <c r="I958" s="59">
        <v>0</v>
      </c>
      <c r="J958" s="63">
        <f t="shared" ref="J958" si="4283">IF(0=(1-$J$8*$K$8*$B955^2),10^14,$B955*$K$8/(1-$J$8*$K$8*$B955^2))</f>
        <v>-2.7172005250375664</v>
      </c>
      <c r="K958" s="61">
        <v>1</v>
      </c>
      <c r="L958" s="62">
        <v>0</v>
      </c>
      <c r="N958" s="59">
        <f t="shared" ref="N958" si="4284">D958*I955+F958*I958-E958*J955-G958*J958</f>
        <v>0</v>
      </c>
      <c r="O958" s="63">
        <f t="shared" ref="O958" si="4285">(D958*J955+E958*I955+F958*J958+G958*I958)</f>
        <v>-2.7172005250375664</v>
      </c>
      <c r="P958" s="61">
        <f t="shared" ref="P958" si="4286">D958*K955+F958*K958-E958*L955-G958*L958</f>
        <v>1</v>
      </c>
      <c r="Q958" s="62">
        <f t="shared" ref="Q958" si="4287">(D958*L955+E958*K955+F958*L958+G958*K958)</f>
        <v>0</v>
      </c>
      <c r="S958" s="59">
        <v>0</v>
      </c>
      <c r="T958" s="63">
        <v>0</v>
      </c>
      <c r="U958" s="61">
        <v>1</v>
      </c>
      <c r="V958" s="62">
        <v>0</v>
      </c>
      <c r="X958" s="59">
        <f t="shared" ref="X958" si="4288">N958*S955+P958*S958-O958*T955-Q958*T958</f>
        <v>0</v>
      </c>
      <c r="Y958" s="63">
        <f t="shared" ref="Y958" si="4289">(N958*T955+O958*S955+P958*T958+Q958*S958)</f>
        <v>-2.7172005250375664</v>
      </c>
      <c r="Z958" s="61">
        <f t="shared" ref="Z958" si="4290">N958*U955+P958*U958-O958*V955-Q958*V958</f>
        <v>6.0505524572650717</v>
      </c>
      <c r="AA958" s="62">
        <f t="shared" ref="AA958" si="4291">(N958*V955+O958*U955+P958*V958+Q958*U958)</f>
        <v>0</v>
      </c>
      <c r="AB958" s="10"/>
      <c r="AC958" s="46">
        <f t="shared" ref="AC958" si="4292">1/$AD$8</f>
        <v>1</v>
      </c>
      <c r="AD958" s="77">
        <v>0</v>
      </c>
      <c r="AE958" s="78">
        <v>1</v>
      </c>
      <c r="AF958" s="79">
        <v>0</v>
      </c>
      <c r="AH958" s="59">
        <f t="shared" ref="AH958" si="4293">X958*AC955+Z958*AC958-Y958*AD955-AA958*AD958</f>
        <v>6.0505524572650717</v>
      </c>
      <c r="AI958" s="63">
        <f t="shared" ref="AI958" si="4294">(X958*AD955+Y958*AC955+Z958*AD958+AA958*AC958)</f>
        <v>-2.7172005250375664</v>
      </c>
      <c r="AJ958" s="61">
        <f t="shared" ref="AJ958" si="4295">X958*AE955+Z958*AE958-Y958*AF955-AA958*AF958</f>
        <v>6.0505524572650717</v>
      </c>
      <c r="AK958" s="62">
        <f t="shared" ref="AK958" si="4296">(X958*AF955+Y958*AE955+Z958*AF958+AA958*AE958)</f>
        <v>0</v>
      </c>
      <c r="AM958" s="80">
        <f t="shared" ref="AM958" si="4297">(180/PI())*ATAN(-1*(AI955+AI958)/(AH955+AH958))</f>
        <v>-40.643639726118671</v>
      </c>
      <c r="AO958" s="113">
        <f t="shared" ref="AO958" si="4298">20*LOG(((1-(10^(AM955/20)^2)*(1-((1-AO955)/(1+AO955))^2))^0.5))</f>
        <v>-5.9336617866219681E-2</v>
      </c>
      <c r="AP958" s="18"/>
      <c r="AQ958" s="68"/>
      <c r="AR958" s="68"/>
      <c r="AS958" s="68"/>
      <c r="AT958" s="68"/>
    </row>
    <row r="959" spans="2:46" ht="18.600000000000001" customHeight="1"/>
    <row r="960" spans="2:46" ht="18.600000000000001" customHeight="1" thickBot="1">
      <c r="D960" s="10" t="s">
        <v>63</v>
      </c>
      <c r="E960" s="10"/>
      <c r="F960" s="10"/>
      <c r="G960" s="10"/>
      <c r="H960" s="10"/>
      <c r="I960" s="10" t="s">
        <v>64</v>
      </c>
      <c r="J960" s="10"/>
      <c r="K960" s="10"/>
      <c r="L960" s="10"/>
      <c r="M960" s="55"/>
      <c r="N960" s="55"/>
      <c r="O960" s="54" t="s">
        <v>65</v>
      </c>
      <c r="P960" s="55"/>
      <c r="Q960" s="55"/>
      <c r="R960" s="55"/>
      <c r="S960" s="10"/>
      <c r="T960" s="10" t="s">
        <v>66</v>
      </c>
      <c r="U960" s="55"/>
      <c r="V960" s="55"/>
      <c r="W960" s="55"/>
      <c r="X960" s="55"/>
      <c r="Y960" s="54" t="s">
        <v>67</v>
      </c>
      <c r="Z960" s="55"/>
      <c r="AA960" s="55"/>
      <c r="AB960" s="55"/>
      <c r="AC960" s="54" t="s">
        <v>68</v>
      </c>
      <c r="AD960" s="10"/>
      <c r="AE960" s="10"/>
      <c r="AF960" s="10"/>
      <c r="AG960" s="10"/>
      <c r="AH960" s="55"/>
      <c r="AI960" s="54" t="s">
        <v>69</v>
      </c>
      <c r="AJ960" s="55"/>
      <c r="AK960" s="55"/>
    </row>
    <row r="961" spans="2:46" ht="18.600000000000001" customHeight="1" thickBot="1">
      <c r="B961" s="52"/>
      <c r="D961" s="273" t="s">
        <v>70</v>
      </c>
      <c r="E961" s="274"/>
      <c r="F961" s="275" t="s">
        <v>71</v>
      </c>
      <c r="G961" s="276"/>
      <c r="H961" s="263"/>
      <c r="I961" s="273" t="s">
        <v>72</v>
      </c>
      <c r="J961" s="274"/>
      <c r="K961" s="275" t="s">
        <v>73</v>
      </c>
      <c r="L961" s="276"/>
      <c r="M961" s="55"/>
      <c r="N961" s="269" t="s">
        <v>74</v>
      </c>
      <c r="O961" s="270"/>
      <c r="P961" s="271" t="s">
        <v>75</v>
      </c>
      <c r="Q961" s="272"/>
      <c r="R961" s="55"/>
      <c r="S961" s="273" t="s">
        <v>76</v>
      </c>
      <c r="T961" s="274"/>
      <c r="U961" s="275" t="s">
        <v>77</v>
      </c>
      <c r="V961" s="276"/>
      <c r="W961" s="10"/>
      <c r="X961" s="269" t="s">
        <v>78</v>
      </c>
      <c r="Y961" s="270"/>
      <c r="Z961" s="271" t="s">
        <v>79</v>
      </c>
      <c r="AA961" s="272"/>
      <c r="AB961" s="10"/>
      <c r="AC961" s="273" t="s">
        <v>80</v>
      </c>
      <c r="AD961" s="274"/>
      <c r="AE961" s="275" t="s">
        <v>81</v>
      </c>
      <c r="AF961" s="276"/>
      <c r="AG961" s="10"/>
      <c r="AH961" s="269" t="s">
        <v>82</v>
      </c>
      <c r="AI961" s="270"/>
      <c r="AJ961" s="271" t="s">
        <v>83</v>
      </c>
      <c r="AK961" s="272"/>
      <c r="AM961" s="57" t="s">
        <v>10</v>
      </c>
      <c r="AO961" s="109" t="s">
        <v>37</v>
      </c>
      <c r="AP961" s="18"/>
      <c r="AQ961" s="68"/>
      <c r="AR961" s="68"/>
      <c r="AS961" s="68"/>
      <c r="AT961" s="68"/>
    </row>
    <row r="962" spans="2:46" ht="18.600000000000001" customHeight="1" thickTop="1" thickBot="1">
      <c r="B962" s="81">
        <v>2.76</v>
      </c>
      <c r="D962" s="59">
        <v>1</v>
      </c>
      <c r="E962" s="60">
        <v>0</v>
      </c>
      <c r="F962" s="61">
        <v>0</v>
      </c>
      <c r="G962" s="62">
        <f t="shared" ref="G962" si="4299">$E$8*$B962</f>
        <v>1.8723011999999999</v>
      </c>
      <c r="I962" s="59">
        <v>1</v>
      </c>
      <c r="J962" s="63">
        <v>0</v>
      </c>
      <c r="K962" s="61">
        <v>0</v>
      </c>
      <c r="L962" s="62">
        <v>0</v>
      </c>
      <c r="N962" s="59">
        <f t="shared" ref="N962" si="4300">D962*I962+F962*I965-E962*J962-G962*J965</f>
        <v>5.9626404350495319</v>
      </c>
      <c r="O962" s="63">
        <f t="shared" ref="O962" si="4301">(D962*J962+E962*I962+F962*J965+G962*I965)</f>
        <v>0</v>
      </c>
      <c r="P962" s="61">
        <f t="shared" ref="P962" si="4302">D962*K962+F962*K965-E962*L962-G962*L965</f>
        <v>0</v>
      </c>
      <c r="Q962" s="62">
        <f t="shared" ref="Q962" si="4303">(D962*L962+E962*K962+F962*L965+G962*K965)</f>
        <v>1.8723011999999999</v>
      </c>
      <c r="S962" s="59">
        <v>1</v>
      </c>
      <c r="T962" s="60">
        <v>0</v>
      </c>
      <c r="U962" s="61">
        <v>0</v>
      </c>
      <c r="V962" s="62">
        <f t="shared" ref="V962" si="4304">$T$8*$B962</f>
        <v>1.8723011999999999</v>
      </c>
      <c r="X962" s="59">
        <f t="shared" ref="X962" si="4305">N962*S962+P962*S965-O962*T962-Q962*T965</f>
        <v>5.9626404350495319</v>
      </c>
      <c r="Y962" s="63">
        <f t="shared" ref="Y962" si="4306">(N962*T962+O962*S962+P962*T965+Q962*S965)</f>
        <v>0</v>
      </c>
      <c r="Z962" s="61">
        <f t="shared" ref="Z962" si="4307">N962*U962+P962*U965-O962*V962-Q962*V965</f>
        <v>0</v>
      </c>
      <c r="AA962" s="62">
        <f t="shared" ref="AA962" si="4308">(N962*V962+O962*U962+P962*V965+Q962*U965)</f>
        <v>13.03616004171176</v>
      </c>
      <c r="AB962" s="10"/>
      <c r="AC962" s="64">
        <v>1</v>
      </c>
      <c r="AD962" s="65">
        <v>0</v>
      </c>
      <c r="AE962" s="23">
        <v>0</v>
      </c>
      <c r="AF962" s="66">
        <v>0</v>
      </c>
      <c r="AH962" s="59">
        <f t="shared" ref="AH962" si="4309">X962*AC962+Z962*AC965-Y962*AD962-AA962*AD965</f>
        <v>5.9626404350495319</v>
      </c>
      <c r="AI962" s="63">
        <f t="shared" ref="AI962" si="4310">(X962*AD962+Y962*AC962+Z962*AD965+AA962*AC965)</f>
        <v>13.03616004171176</v>
      </c>
      <c r="AJ962" s="61">
        <f t="shared" ref="AJ962" si="4311">X962*AE962+Z962*AE965-Y962*AF962-AA962*AF965</f>
        <v>0</v>
      </c>
      <c r="AK962" s="62">
        <f t="shared" ref="AK962" si="4312">(X962*AF962+Y962*AE962+Z962*AF965+AA962*AE965)</f>
        <v>13.03616004171176</v>
      </c>
      <c r="AM962" s="67">
        <f t="shared" ref="AM962" si="4313">20*LOG(((1+$AD$8)/$AD$8)/((AH962+AH965)^2+(AI962+AI965)^2)^0.5)</f>
        <v>-17.960069538610963</v>
      </c>
      <c r="AO962" s="110">
        <f t="shared" ref="AO962" si="4314">((AH962^2+AI962^2)^0.5)/((AH965^2+AI965^2)^0.5)</f>
        <v>2.1968723035239903</v>
      </c>
      <c r="AP962" s="18"/>
      <c r="AQ962" s="68"/>
      <c r="AR962" s="68"/>
      <c r="AS962" s="68"/>
      <c r="AT962" s="68"/>
    </row>
    <row r="963" spans="2:46" ht="18.600000000000001" customHeight="1" thickBot="1">
      <c r="D963" s="69"/>
      <c r="G963" s="70"/>
      <c r="I963" s="69"/>
      <c r="L963" s="70"/>
      <c r="N963" s="69"/>
      <c r="Q963" s="70"/>
      <c r="S963" s="69"/>
      <c r="V963" s="70"/>
      <c r="X963" s="69"/>
      <c r="AA963" s="70"/>
      <c r="AC963" s="64"/>
      <c r="AD963" s="23"/>
      <c r="AE963" s="23"/>
      <c r="AF963" s="71"/>
      <c r="AH963" s="69"/>
      <c r="AK963" s="70"/>
      <c r="AO963" s="111"/>
      <c r="AP963" s="18"/>
      <c r="AQ963" s="68"/>
      <c r="AR963" s="68"/>
      <c r="AS963" s="68"/>
      <c r="AT963" s="68"/>
    </row>
    <row r="964" spans="2:46" ht="18.600000000000001" customHeight="1" thickBot="1">
      <c r="D964" s="265" t="s">
        <v>11</v>
      </c>
      <c r="E964" s="266"/>
      <c r="F964" s="267" t="s">
        <v>84</v>
      </c>
      <c r="G964" s="268"/>
      <c r="H964" s="263"/>
      <c r="I964" s="265" t="s">
        <v>85</v>
      </c>
      <c r="J964" s="266"/>
      <c r="K964" s="267" t="s">
        <v>86</v>
      </c>
      <c r="L964" s="268"/>
      <c r="N964" s="269" t="s">
        <v>12</v>
      </c>
      <c r="O964" s="270"/>
      <c r="P964" s="271" t="s">
        <v>13</v>
      </c>
      <c r="Q964" s="272"/>
      <c r="S964" s="265" t="s">
        <v>87</v>
      </c>
      <c r="T964" s="266"/>
      <c r="U964" s="267" t="s">
        <v>88</v>
      </c>
      <c r="V964" s="268"/>
      <c r="W964" s="10"/>
      <c r="X964" s="269" t="s">
        <v>89</v>
      </c>
      <c r="Y964" s="270"/>
      <c r="Z964" s="271" t="s">
        <v>90</v>
      </c>
      <c r="AA964" s="272"/>
      <c r="AB964" s="10"/>
      <c r="AC964" s="265" t="s">
        <v>14</v>
      </c>
      <c r="AD964" s="266"/>
      <c r="AE964" s="267" t="s">
        <v>15</v>
      </c>
      <c r="AF964" s="268"/>
      <c r="AG964" s="10"/>
      <c r="AH964" s="269" t="s">
        <v>91</v>
      </c>
      <c r="AI964" s="270"/>
      <c r="AJ964" s="271" t="s">
        <v>92</v>
      </c>
      <c r="AK964" s="272"/>
      <c r="AM964" s="76" t="s">
        <v>16</v>
      </c>
      <c r="AO964" s="112" t="s">
        <v>38</v>
      </c>
      <c r="AP964" s="18"/>
      <c r="AQ964" s="68"/>
      <c r="AR964" s="68"/>
      <c r="AS964" s="68"/>
      <c r="AT964" s="68"/>
    </row>
    <row r="965" spans="2:46" ht="18.600000000000001" customHeight="1" thickTop="1" thickBot="1">
      <c r="D965" s="59">
        <v>0</v>
      </c>
      <c r="E965" s="63">
        <v>0</v>
      </c>
      <c r="F965" s="61">
        <v>1</v>
      </c>
      <c r="G965" s="62">
        <v>0</v>
      </c>
      <c r="I965" s="59">
        <v>0</v>
      </c>
      <c r="J965" s="63">
        <f t="shared" ref="J965" si="4315">IF(0=(1-$J$8*$K$8*$B962^2),10^14,$B962*$K$8/(1-$J$8*$K$8*$B962^2))</f>
        <v>-2.6505566706091583</v>
      </c>
      <c r="K965" s="61">
        <v>1</v>
      </c>
      <c r="L965" s="62">
        <v>0</v>
      </c>
      <c r="N965" s="59">
        <f t="shared" ref="N965" si="4316">D965*I962+F965*I965-E965*J962-G965*J965</f>
        <v>0</v>
      </c>
      <c r="O965" s="63">
        <f t="shared" ref="O965" si="4317">(D965*J962+E965*I962+F965*J965+G965*I965)</f>
        <v>-2.6505566706091583</v>
      </c>
      <c r="P965" s="61">
        <f t="shared" ref="P965" si="4318">D965*K962+F965*K965-E965*L962-G965*L965</f>
        <v>1</v>
      </c>
      <c r="Q965" s="62">
        <f t="shared" ref="Q965" si="4319">(D965*L962+E965*K962+F965*L965+G965*K965)</f>
        <v>0</v>
      </c>
      <c r="S965" s="59">
        <v>0</v>
      </c>
      <c r="T965" s="63">
        <v>0</v>
      </c>
      <c r="U965" s="61">
        <v>1</v>
      </c>
      <c r="V965" s="62">
        <v>0</v>
      </c>
      <c r="X965" s="59">
        <f t="shared" ref="X965" si="4320">N965*S962+P965*S965-O965*T962-Q965*T965</f>
        <v>0</v>
      </c>
      <c r="Y965" s="63">
        <f t="shared" ref="Y965" si="4321">(N965*T962+O965*S962+P965*T965+Q965*S965)</f>
        <v>-2.6505566706091583</v>
      </c>
      <c r="Z965" s="61">
        <f t="shared" ref="Z965" si="4322">N965*U962+P965*U965-O965*V962-Q965*V965</f>
        <v>5.9626404350495319</v>
      </c>
      <c r="AA965" s="62">
        <f t="shared" ref="AA965" si="4323">(N965*V962+O965*U962+P965*V965+Q965*U965)</f>
        <v>0</v>
      </c>
      <c r="AB965" s="10"/>
      <c r="AC965" s="46">
        <f t="shared" ref="AC965" si="4324">1/$AD$8</f>
        <v>1</v>
      </c>
      <c r="AD965" s="77">
        <v>0</v>
      </c>
      <c r="AE965" s="78">
        <v>1</v>
      </c>
      <c r="AF965" s="79">
        <v>0</v>
      </c>
      <c r="AH965" s="59">
        <f t="shared" ref="AH965" si="4325">X965*AC962+Z965*AC965-Y965*AD962-AA965*AD965</f>
        <v>5.9626404350495319</v>
      </c>
      <c r="AI965" s="63">
        <f t="shared" ref="AI965" si="4326">(X965*AD962+Y965*AC962+Z965*AD965+AA965*AC965)</f>
        <v>-2.6505566706091583</v>
      </c>
      <c r="AJ965" s="61">
        <f t="shared" ref="AJ965" si="4327">X965*AE962+Z965*AE965-Y965*AF962-AA965*AF965</f>
        <v>5.9626404350495319</v>
      </c>
      <c r="AK965" s="62">
        <f t="shared" ref="AK965" si="4328">(X965*AF962+Y965*AE962+Z965*AF965+AA965*AE965)</f>
        <v>0</v>
      </c>
      <c r="AM965" s="80">
        <f t="shared" ref="AM965" si="4329">(180/PI())*ATAN(-1*(AI962+AI965)/(AH962+AH965))</f>
        <v>-41.052268536556177</v>
      </c>
      <c r="AO965" s="113">
        <f t="shared" ref="AO965" si="4330">20*LOG(((1-(10^(AM962/20)^2)*(1-((1-AO962)/(1+AO962))^2))^0.5))</f>
        <v>-6.0144419106599858E-2</v>
      </c>
      <c r="AP965" s="18"/>
      <c r="AQ965" s="68"/>
      <c r="AR965" s="68"/>
      <c r="AS965" s="68"/>
      <c r="AT965" s="68"/>
    </row>
    <row r="966" spans="2:46" ht="18.600000000000001" customHeight="1"/>
    <row r="967" spans="2:46" ht="18.600000000000001" customHeight="1" thickBot="1">
      <c r="D967" s="10" t="s">
        <v>63</v>
      </c>
      <c r="E967" s="10"/>
      <c r="F967" s="10"/>
      <c r="G967" s="10"/>
      <c r="H967" s="10"/>
      <c r="I967" s="10" t="s">
        <v>64</v>
      </c>
      <c r="J967" s="10"/>
      <c r="K967" s="10"/>
      <c r="L967" s="10"/>
      <c r="M967" s="55"/>
      <c r="N967" s="55"/>
      <c r="O967" s="54" t="s">
        <v>65</v>
      </c>
      <c r="P967" s="55"/>
      <c r="Q967" s="55"/>
      <c r="R967" s="55"/>
      <c r="S967" s="10"/>
      <c r="T967" s="10" t="s">
        <v>66</v>
      </c>
      <c r="U967" s="55"/>
      <c r="V967" s="55"/>
      <c r="W967" s="55"/>
      <c r="X967" s="55"/>
      <c r="Y967" s="54" t="s">
        <v>67</v>
      </c>
      <c r="Z967" s="55"/>
      <c r="AA967" s="55"/>
      <c r="AB967" s="55"/>
      <c r="AC967" s="54" t="s">
        <v>68</v>
      </c>
      <c r="AD967" s="10"/>
      <c r="AE967" s="10"/>
      <c r="AF967" s="10"/>
      <c r="AG967" s="10"/>
      <c r="AH967" s="55"/>
      <c r="AI967" s="54" t="s">
        <v>69</v>
      </c>
      <c r="AJ967" s="55"/>
      <c r="AK967" s="55"/>
    </row>
    <row r="968" spans="2:46" ht="18.600000000000001" customHeight="1" thickBot="1">
      <c r="B968" s="52"/>
      <c r="D968" s="273" t="s">
        <v>70</v>
      </c>
      <c r="E968" s="274"/>
      <c r="F968" s="275" t="s">
        <v>71</v>
      </c>
      <c r="G968" s="276"/>
      <c r="H968" s="263"/>
      <c r="I968" s="273" t="s">
        <v>72</v>
      </c>
      <c r="J968" s="274"/>
      <c r="K968" s="275" t="s">
        <v>73</v>
      </c>
      <c r="L968" s="276"/>
      <c r="M968" s="55"/>
      <c r="N968" s="269" t="s">
        <v>74</v>
      </c>
      <c r="O968" s="270"/>
      <c r="P968" s="271" t="s">
        <v>75</v>
      </c>
      <c r="Q968" s="272"/>
      <c r="R968" s="55"/>
      <c r="S968" s="273" t="s">
        <v>76</v>
      </c>
      <c r="T968" s="274"/>
      <c r="U968" s="275" t="s">
        <v>77</v>
      </c>
      <c r="V968" s="276"/>
      <c r="W968" s="10"/>
      <c r="X968" s="269" t="s">
        <v>78</v>
      </c>
      <c r="Y968" s="270"/>
      <c r="Z968" s="271" t="s">
        <v>79</v>
      </c>
      <c r="AA968" s="272"/>
      <c r="AB968" s="10"/>
      <c r="AC968" s="273" t="s">
        <v>80</v>
      </c>
      <c r="AD968" s="274"/>
      <c r="AE968" s="275" t="s">
        <v>81</v>
      </c>
      <c r="AF968" s="276"/>
      <c r="AG968" s="10"/>
      <c r="AH968" s="269" t="s">
        <v>82</v>
      </c>
      <c r="AI968" s="270"/>
      <c r="AJ968" s="271" t="s">
        <v>83</v>
      </c>
      <c r="AK968" s="272"/>
      <c r="AM968" s="57" t="s">
        <v>10</v>
      </c>
      <c r="AO968" s="109" t="s">
        <v>37</v>
      </c>
      <c r="AP968" s="18"/>
      <c r="AQ968" s="68"/>
      <c r="AR968" s="68"/>
      <c r="AS968" s="68"/>
      <c r="AT968" s="68"/>
    </row>
    <row r="969" spans="2:46" ht="18.600000000000001" customHeight="1" thickTop="1" thickBot="1">
      <c r="B969" s="81">
        <v>2.78</v>
      </c>
      <c r="D969" s="59">
        <v>1</v>
      </c>
      <c r="E969" s="60">
        <v>0</v>
      </c>
      <c r="F969" s="61">
        <v>0</v>
      </c>
      <c r="G969" s="62">
        <f t="shared" ref="G969" si="4331">$E$8*$B969</f>
        <v>1.8858686</v>
      </c>
      <c r="I969" s="59">
        <v>1</v>
      </c>
      <c r="J969" s="63">
        <v>0</v>
      </c>
      <c r="K969" s="61">
        <v>0</v>
      </c>
      <c r="L969" s="62">
        <v>0</v>
      </c>
      <c r="N969" s="59">
        <f t="shared" ref="N969" si="4332">D969*I969+F969*I972-E969*J969-G969*J972</f>
        <v>5.8795318007673307</v>
      </c>
      <c r="O969" s="63">
        <f t="shared" ref="O969" si="4333">(D969*J969+E969*I969+F969*J972+G969*I972)</f>
        <v>0</v>
      </c>
      <c r="P969" s="61">
        <f t="shared" ref="P969" si="4334">D969*K969+F969*K972-E969*L969-G969*L972</f>
        <v>0</v>
      </c>
      <c r="Q969" s="62">
        <f t="shared" ref="Q969" si="4335">(D969*L969+E969*K969+F969*L972+G969*K972)</f>
        <v>1.8858686</v>
      </c>
      <c r="S969" s="59">
        <v>1</v>
      </c>
      <c r="T969" s="60">
        <v>0</v>
      </c>
      <c r="U969" s="61">
        <v>0</v>
      </c>
      <c r="V969" s="62">
        <f t="shared" ref="V969" si="4336">$T$8*$B969</f>
        <v>1.8858686</v>
      </c>
      <c r="X969" s="59">
        <f t="shared" ref="X969" si="4337">N969*S969+P969*S972-O969*T969-Q969*T972</f>
        <v>5.8795318007673307</v>
      </c>
      <c r="Y969" s="63">
        <f t="shared" ref="Y969" si="4338">(N969*T969+O969*S969+P969*T972+Q969*S972)</f>
        <v>0</v>
      </c>
      <c r="Z969" s="61">
        <f t="shared" ref="Z969" si="4339">N969*U969+P969*U972-O969*V969-Q969*V972</f>
        <v>0</v>
      </c>
      <c r="AA969" s="62">
        <f t="shared" ref="AA969" si="4340">(N969*V969+O969*U969+P969*V972+Q969*U972)</f>
        <v>12.973893005768565</v>
      </c>
      <c r="AB969" s="10"/>
      <c r="AC969" s="64">
        <v>1</v>
      </c>
      <c r="AD969" s="65">
        <v>0</v>
      </c>
      <c r="AE969" s="23">
        <v>0</v>
      </c>
      <c r="AF969" s="66">
        <v>0</v>
      </c>
      <c r="AH969" s="59">
        <f t="shared" ref="AH969" si="4341">X969*AC969+Z969*AC972-Y969*AD969-AA969*AD972</f>
        <v>5.8795318007673307</v>
      </c>
      <c r="AI969" s="63">
        <f t="shared" ref="AI969" si="4342">(X969*AD969+Y969*AC969+Z969*AD972+AA969*AC972)</f>
        <v>12.973893005768565</v>
      </c>
      <c r="AJ969" s="61">
        <f t="shared" ref="AJ969" si="4343">X969*AE969+Z969*AE972-Y969*AF969-AA969*AF972</f>
        <v>0</v>
      </c>
      <c r="AK969" s="62">
        <f t="shared" ref="AK969" si="4344">(X969*AF969+Y969*AE969+Z969*AF972+AA969*AE972)</f>
        <v>12.973893005768565</v>
      </c>
      <c r="AM969" s="67">
        <f t="shared" ref="AM969" si="4345">20*LOG(((1+$AD$8)/$AD$8)/((AH969+AH972)^2+(AI969+AI972)^2)^0.5)</f>
        <v>-17.89147654144865</v>
      </c>
      <c r="AO969" s="110">
        <f t="shared" ref="AO969" si="4346">((AH969^2+AI969^2)^0.5)/((AH972^2+AI972^2)^0.5)</f>
        <v>2.2174174209276427</v>
      </c>
      <c r="AP969" s="18"/>
      <c r="AQ969" s="68"/>
      <c r="AR969" s="68"/>
      <c r="AS969" s="68"/>
      <c r="AT969" s="68"/>
    </row>
    <row r="970" spans="2:46" ht="18.600000000000001" customHeight="1" thickBot="1">
      <c r="D970" s="69"/>
      <c r="G970" s="70"/>
      <c r="I970" s="69"/>
      <c r="L970" s="70"/>
      <c r="N970" s="69"/>
      <c r="Q970" s="70"/>
      <c r="S970" s="69"/>
      <c r="V970" s="70"/>
      <c r="X970" s="69"/>
      <c r="AA970" s="70"/>
      <c r="AC970" s="64"/>
      <c r="AD970" s="23"/>
      <c r="AE970" s="23"/>
      <c r="AF970" s="71"/>
      <c r="AH970" s="69"/>
      <c r="AK970" s="70"/>
      <c r="AO970" s="111"/>
      <c r="AP970" s="18"/>
      <c r="AQ970" s="68"/>
      <c r="AR970" s="68"/>
      <c r="AS970" s="68"/>
      <c r="AT970" s="68"/>
    </row>
    <row r="971" spans="2:46" ht="18.600000000000001" customHeight="1" thickBot="1">
      <c r="D971" s="265" t="s">
        <v>11</v>
      </c>
      <c r="E971" s="266"/>
      <c r="F971" s="267" t="s">
        <v>84</v>
      </c>
      <c r="G971" s="268"/>
      <c r="H971" s="263"/>
      <c r="I971" s="265" t="s">
        <v>85</v>
      </c>
      <c r="J971" s="266"/>
      <c r="K971" s="267" t="s">
        <v>86</v>
      </c>
      <c r="L971" s="268"/>
      <c r="N971" s="269" t="s">
        <v>12</v>
      </c>
      <c r="O971" s="270"/>
      <c r="P971" s="271" t="s">
        <v>13</v>
      </c>
      <c r="Q971" s="272"/>
      <c r="S971" s="265" t="s">
        <v>87</v>
      </c>
      <c r="T971" s="266"/>
      <c r="U971" s="267" t="s">
        <v>88</v>
      </c>
      <c r="V971" s="268"/>
      <c r="W971" s="10"/>
      <c r="X971" s="269" t="s">
        <v>89</v>
      </c>
      <c r="Y971" s="270"/>
      <c r="Z971" s="271" t="s">
        <v>90</v>
      </c>
      <c r="AA971" s="272"/>
      <c r="AB971" s="10"/>
      <c r="AC971" s="265" t="s">
        <v>14</v>
      </c>
      <c r="AD971" s="266"/>
      <c r="AE971" s="267" t="s">
        <v>15</v>
      </c>
      <c r="AF971" s="268"/>
      <c r="AG971" s="10"/>
      <c r="AH971" s="269" t="s">
        <v>91</v>
      </c>
      <c r="AI971" s="270"/>
      <c r="AJ971" s="271" t="s">
        <v>92</v>
      </c>
      <c r="AK971" s="272"/>
      <c r="AM971" s="76" t="s">
        <v>16</v>
      </c>
      <c r="AO971" s="112" t="s">
        <v>38</v>
      </c>
      <c r="AP971" s="18"/>
      <c r="AQ971" s="68"/>
      <c r="AR971" s="68"/>
      <c r="AS971" s="68"/>
      <c r="AT971" s="68"/>
    </row>
    <row r="972" spans="2:46" ht="18.600000000000001" customHeight="1" thickTop="1" thickBot="1">
      <c r="D972" s="59">
        <v>0</v>
      </c>
      <c r="E972" s="63">
        <v>0</v>
      </c>
      <c r="F972" s="61">
        <v>1</v>
      </c>
      <c r="G972" s="62">
        <v>0</v>
      </c>
      <c r="I972" s="59">
        <v>0</v>
      </c>
      <c r="J972" s="63">
        <f t="shared" ref="J972" si="4347">IF(0=(1-$J$8*$K$8*$B969^2),10^14,$B969*$K$8/(1-$J$8*$K$8*$B969^2))</f>
        <v>-2.5874187633047874</v>
      </c>
      <c r="K972" s="61">
        <v>1</v>
      </c>
      <c r="L972" s="62">
        <v>0</v>
      </c>
      <c r="N972" s="59">
        <f t="shared" ref="N972" si="4348">D972*I969+F972*I972-E972*J969-G972*J972</f>
        <v>0</v>
      </c>
      <c r="O972" s="63">
        <f t="shared" ref="O972" si="4349">(D972*J969+E972*I969+F972*J972+G972*I972)</f>
        <v>-2.5874187633047874</v>
      </c>
      <c r="P972" s="61">
        <f t="shared" ref="P972" si="4350">D972*K969+F972*K972-E972*L969-G972*L972</f>
        <v>1</v>
      </c>
      <c r="Q972" s="62">
        <f t="shared" ref="Q972" si="4351">(D972*L969+E972*K969+F972*L972+G972*K972)</f>
        <v>0</v>
      </c>
      <c r="S972" s="59">
        <v>0</v>
      </c>
      <c r="T972" s="63">
        <v>0</v>
      </c>
      <c r="U972" s="61">
        <v>1</v>
      </c>
      <c r="V972" s="62">
        <v>0</v>
      </c>
      <c r="X972" s="59">
        <f t="shared" ref="X972" si="4352">N972*S969+P972*S972-O972*T969-Q972*T972</f>
        <v>0</v>
      </c>
      <c r="Y972" s="63">
        <f t="shared" ref="Y972" si="4353">(N972*T969+O972*S969+P972*T972+Q972*S972)</f>
        <v>-2.5874187633047874</v>
      </c>
      <c r="Z972" s="61">
        <f t="shared" ref="Z972" si="4354">N972*U969+P972*U972-O972*V969-Q972*V972</f>
        <v>5.8795318007673307</v>
      </c>
      <c r="AA972" s="62">
        <f t="shared" ref="AA972" si="4355">(N972*V969+O972*U969+P972*V972+Q972*U972)</f>
        <v>0</v>
      </c>
      <c r="AB972" s="10"/>
      <c r="AC972" s="46">
        <f t="shared" ref="AC972" si="4356">1/$AD$8</f>
        <v>1</v>
      </c>
      <c r="AD972" s="77">
        <v>0</v>
      </c>
      <c r="AE972" s="78">
        <v>1</v>
      </c>
      <c r="AF972" s="79">
        <v>0</v>
      </c>
      <c r="AH972" s="59">
        <f t="shared" ref="AH972" si="4357">X972*AC969+Z972*AC972-Y972*AD969-AA972*AD972</f>
        <v>5.8795318007673307</v>
      </c>
      <c r="AI972" s="63">
        <f t="shared" ref="AI972" si="4358">(X972*AD969+Y972*AC969+Z972*AD972+AA972*AC972)</f>
        <v>-2.5874187633047874</v>
      </c>
      <c r="AJ972" s="61">
        <f t="shared" ref="AJ972" si="4359">X972*AE969+Z972*AE972-Y972*AF969-AA972*AF972</f>
        <v>5.8795318007673307</v>
      </c>
      <c r="AK972" s="62">
        <f t="shared" ref="AK972" si="4360">(X972*AF969+Y972*AE969+Z972*AF972+AA972*AE972)</f>
        <v>0</v>
      </c>
      <c r="AM972" s="80">
        <f t="shared" ref="AM972" si="4361">(180/PI())*ATAN(-1*(AI969+AI972)/(AH969+AH972))</f>
        <v>-41.453321460432626</v>
      </c>
      <c r="AO972" s="113">
        <f t="shared" ref="AO972" si="4362">20*LOG(((1-(10^(AM969/20)^2)*(1-((1-AO969)/(1+AO969))^2))^0.5))</f>
        <v>-6.0893424638624419E-2</v>
      </c>
      <c r="AP972" s="18"/>
      <c r="AQ972" s="68"/>
      <c r="AR972" s="68"/>
      <c r="AS972" s="68"/>
      <c r="AT972" s="68"/>
    </row>
    <row r="973" spans="2:46" ht="18.600000000000001" customHeight="1"/>
    <row r="974" spans="2:46" ht="18.600000000000001" customHeight="1" thickBot="1">
      <c r="D974" s="10" t="s">
        <v>63</v>
      </c>
      <c r="E974" s="10"/>
      <c r="F974" s="10"/>
      <c r="G974" s="10"/>
      <c r="H974" s="10"/>
      <c r="I974" s="10" t="s">
        <v>64</v>
      </c>
      <c r="J974" s="10"/>
      <c r="K974" s="10"/>
      <c r="L974" s="10"/>
      <c r="M974" s="55"/>
      <c r="N974" s="55"/>
      <c r="O974" s="54" t="s">
        <v>65</v>
      </c>
      <c r="P974" s="55"/>
      <c r="Q974" s="55"/>
      <c r="R974" s="55"/>
      <c r="S974" s="10"/>
      <c r="T974" s="10" t="s">
        <v>66</v>
      </c>
      <c r="U974" s="55"/>
      <c r="V974" s="55"/>
      <c r="W974" s="55"/>
      <c r="X974" s="55"/>
      <c r="Y974" s="54" t="s">
        <v>67</v>
      </c>
      <c r="Z974" s="55"/>
      <c r="AA974" s="55"/>
      <c r="AB974" s="55"/>
      <c r="AC974" s="54" t="s">
        <v>68</v>
      </c>
      <c r="AD974" s="10"/>
      <c r="AE974" s="10"/>
      <c r="AF974" s="10"/>
      <c r="AG974" s="10"/>
      <c r="AH974" s="55"/>
      <c r="AI974" s="54" t="s">
        <v>69</v>
      </c>
      <c r="AJ974" s="55"/>
      <c r="AK974" s="55"/>
    </row>
    <row r="975" spans="2:46" ht="18.600000000000001" customHeight="1" thickBot="1">
      <c r="B975" s="52"/>
      <c r="D975" s="273" t="s">
        <v>70</v>
      </c>
      <c r="E975" s="274"/>
      <c r="F975" s="275" t="s">
        <v>71</v>
      </c>
      <c r="G975" s="276"/>
      <c r="H975" s="263"/>
      <c r="I975" s="273" t="s">
        <v>72</v>
      </c>
      <c r="J975" s="274"/>
      <c r="K975" s="275" t="s">
        <v>73</v>
      </c>
      <c r="L975" s="276"/>
      <c r="M975" s="55"/>
      <c r="N975" s="269" t="s">
        <v>74</v>
      </c>
      <c r="O975" s="270"/>
      <c r="P975" s="271" t="s">
        <v>75</v>
      </c>
      <c r="Q975" s="272"/>
      <c r="R975" s="55"/>
      <c r="S975" s="273" t="s">
        <v>76</v>
      </c>
      <c r="T975" s="274"/>
      <c r="U975" s="275" t="s">
        <v>77</v>
      </c>
      <c r="V975" s="276"/>
      <c r="W975" s="10"/>
      <c r="X975" s="269" t="s">
        <v>78</v>
      </c>
      <c r="Y975" s="270"/>
      <c r="Z975" s="271" t="s">
        <v>79</v>
      </c>
      <c r="AA975" s="272"/>
      <c r="AB975" s="10"/>
      <c r="AC975" s="273" t="s">
        <v>80</v>
      </c>
      <c r="AD975" s="274"/>
      <c r="AE975" s="275" t="s">
        <v>81</v>
      </c>
      <c r="AF975" s="276"/>
      <c r="AG975" s="10"/>
      <c r="AH975" s="269" t="s">
        <v>82</v>
      </c>
      <c r="AI975" s="270"/>
      <c r="AJ975" s="271" t="s">
        <v>83</v>
      </c>
      <c r="AK975" s="272"/>
      <c r="AM975" s="57" t="s">
        <v>10</v>
      </c>
      <c r="AO975" s="109" t="s">
        <v>37</v>
      </c>
      <c r="AP975" s="18"/>
      <c r="AQ975" s="68"/>
      <c r="AR975" s="68"/>
      <c r="AS975" s="68"/>
      <c r="AT975" s="68"/>
    </row>
    <row r="976" spans="2:46" ht="18.600000000000001" customHeight="1" thickTop="1" thickBot="1">
      <c r="B976" s="81">
        <v>2.8</v>
      </c>
      <c r="D976" s="59">
        <v>1</v>
      </c>
      <c r="E976" s="60">
        <v>0</v>
      </c>
      <c r="F976" s="61">
        <v>0</v>
      </c>
      <c r="G976" s="62">
        <f t="shared" ref="G976" si="4363">$E$8*$B976</f>
        <v>1.8994359999999999</v>
      </c>
      <c r="I976" s="59">
        <v>1</v>
      </c>
      <c r="J976" s="63">
        <v>0</v>
      </c>
      <c r="K976" s="61">
        <v>0</v>
      </c>
      <c r="L976" s="62">
        <v>0</v>
      </c>
      <c r="N976" s="59">
        <f t="shared" ref="N976" si="4364">D976*I976+F976*I979-E976*J976-G976*J979</f>
        <v>5.8008493373631289</v>
      </c>
      <c r="O976" s="63">
        <f t="shared" ref="O976" si="4365">(D976*J976+E976*I976+F976*J979+G976*I979)</f>
        <v>0</v>
      </c>
      <c r="P976" s="61">
        <f t="shared" ref="P976" si="4366">D976*K976+F976*K979-E976*L976-G976*L979</f>
        <v>0</v>
      </c>
      <c r="Q976" s="62">
        <f t="shared" ref="Q976" si="4367">(D976*L976+E976*K976+F976*L979+G976*K979)</f>
        <v>1.8994359999999999</v>
      </c>
      <c r="S976" s="59">
        <v>1</v>
      </c>
      <c r="T976" s="60">
        <v>0</v>
      </c>
      <c r="U976" s="61">
        <v>0</v>
      </c>
      <c r="V976" s="62">
        <f t="shared" ref="V976" si="4368">$T$8*$B976</f>
        <v>1.8994359999999999</v>
      </c>
      <c r="X976" s="59">
        <f t="shared" ref="X976" si="4369">N976*S976+P976*S979-O976*T976-Q976*T979</f>
        <v>5.8008493373631289</v>
      </c>
      <c r="Y976" s="63">
        <f t="shared" ref="Y976" si="4370">(N976*T976+O976*S976+P976*T979+Q976*S979)</f>
        <v>0</v>
      </c>
      <c r="Z976" s="61">
        <f t="shared" ref="Z976" si="4371">N976*U976+P976*U979-O976*V976-Q976*V979</f>
        <v>0</v>
      </c>
      <c r="AA976" s="62">
        <f t="shared" ref="AA976" si="4372">(N976*V976+O976*U976+P976*V979+Q976*U979)</f>
        <v>12.917778061963672</v>
      </c>
      <c r="AB976" s="10"/>
      <c r="AC976" s="64">
        <v>1</v>
      </c>
      <c r="AD976" s="65">
        <v>0</v>
      </c>
      <c r="AE976" s="23">
        <v>0</v>
      </c>
      <c r="AF976" s="66">
        <v>0</v>
      </c>
      <c r="AH976" s="59">
        <f t="shared" ref="AH976" si="4373">X976*AC976+Z976*AC979-Y976*AD976-AA976*AD979</f>
        <v>5.8008493373631289</v>
      </c>
      <c r="AI976" s="63">
        <f t="shared" ref="AI976" si="4374">(X976*AD976+Y976*AC976+Z976*AD979+AA976*AC979)</f>
        <v>12.917778061963672</v>
      </c>
      <c r="AJ976" s="61">
        <f t="shared" ref="AJ976" si="4375">X976*AE976+Z976*AE979-Y976*AF976-AA976*AF979</f>
        <v>0</v>
      </c>
      <c r="AK976" s="62">
        <f t="shared" ref="AK976" si="4376">(X976*AF976+Y976*AE976+Z976*AF979+AA976*AE979)</f>
        <v>12.917778061963672</v>
      </c>
      <c r="AM976" s="67">
        <f t="shared" ref="AM976" si="4377">20*LOG(((1+$AD$8)/$AD$8)/((AH976+AH979)^2+(AI976+AI979)^2)^0.5)</f>
        <v>-17.827538543367112</v>
      </c>
      <c r="AO976" s="110">
        <f t="shared" ref="AO976" si="4378">((AH976^2+AI976^2)^0.5)/((AH979^2+AI979^2)^0.5)</f>
        <v>2.2378988657174044</v>
      </c>
      <c r="AP976" s="18"/>
      <c r="AQ976" s="68"/>
      <c r="AR976" s="68"/>
      <c r="AS976" s="68"/>
      <c r="AT976" s="68"/>
    </row>
    <row r="977" spans="2:46" ht="18.600000000000001" customHeight="1" thickBot="1">
      <c r="D977" s="69"/>
      <c r="G977" s="70"/>
      <c r="I977" s="69"/>
      <c r="L977" s="70"/>
      <c r="N977" s="69"/>
      <c r="Q977" s="70"/>
      <c r="S977" s="69"/>
      <c r="V977" s="70"/>
      <c r="X977" s="69"/>
      <c r="AA977" s="70"/>
      <c r="AC977" s="64"/>
      <c r="AD977" s="23"/>
      <c r="AE977" s="23"/>
      <c r="AF977" s="71"/>
      <c r="AH977" s="69"/>
      <c r="AK977" s="70"/>
      <c r="AO977" s="111"/>
      <c r="AP977" s="18"/>
      <c r="AQ977" s="68"/>
      <c r="AR977" s="68"/>
      <c r="AS977" s="68"/>
      <c r="AT977" s="68"/>
    </row>
    <row r="978" spans="2:46" ht="18.600000000000001" customHeight="1" thickBot="1">
      <c r="D978" s="265" t="s">
        <v>11</v>
      </c>
      <c r="E978" s="266"/>
      <c r="F978" s="267" t="s">
        <v>84</v>
      </c>
      <c r="G978" s="268"/>
      <c r="H978" s="263"/>
      <c r="I978" s="265" t="s">
        <v>85</v>
      </c>
      <c r="J978" s="266"/>
      <c r="K978" s="267" t="s">
        <v>86</v>
      </c>
      <c r="L978" s="268"/>
      <c r="N978" s="269" t="s">
        <v>12</v>
      </c>
      <c r="O978" s="270"/>
      <c r="P978" s="271" t="s">
        <v>13</v>
      </c>
      <c r="Q978" s="272"/>
      <c r="S978" s="265" t="s">
        <v>87</v>
      </c>
      <c r="T978" s="266"/>
      <c r="U978" s="267" t="s">
        <v>88</v>
      </c>
      <c r="V978" s="268"/>
      <c r="W978" s="10"/>
      <c r="X978" s="269" t="s">
        <v>89</v>
      </c>
      <c r="Y978" s="270"/>
      <c r="Z978" s="271" t="s">
        <v>90</v>
      </c>
      <c r="AA978" s="272"/>
      <c r="AB978" s="10"/>
      <c r="AC978" s="265" t="s">
        <v>14</v>
      </c>
      <c r="AD978" s="266"/>
      <c r="AE978" s="267" t="s">
        <v>15</v>
      </c>
      <c r="AF978" s="268"/>
      <c r="AG978" s="10"/>
      <c r="AH978" s="269" t="s">
        <v>91</v>
      </c>
      <c r="AI978" s="270"/>
      <c r="AJ978" s="271" t="s">
        <v>92</v>
      </c>
      <c r="AK978" s="272"/>
      <c r="AM978" s="76" t="s">
        <v>16</v>
      </c>
      <c r="AO978" s="112" t="s">
        <v>38</v>
      </c>
      <c r="AP978" s="18"/>
      <c r="AQ978" s="68"/>
      <c r="AR978" s="68"/>
      <c r="AS978" s="68"/>
      <c r="AT978" s="68"/>
    </row>
    <row r="979" spans="2:46" ht="18.600000000000001" customHeight="1" thickTop="1" thickBot="1">
      <c r="D979" s="59">
        <v>0</v>
      </c>
      <c r="E979" s="63">
        <v>0</v>
      </c>
      <c r="F979" s="61">
        <v>1</v>
      </c>
      <c r="G979" s="62">
        <v>0</v>
      </c>
      <c r="I979" s="59">
        <v>0</v>
      </c>
      <c r="J979" s="63">
        <f t="shared" ref="J979" si="4379">IF(0=(1-$J$8*$K$8*$B976^2),10^14,$B976*$K$8/(1-$J$8*$K$8*$B976^2))</f>
        <v>-2.5275130814426645</v>
      </c>
      <c r="K979" s="61">
        <v>1</v>
      </c>
      <c r="L979" s="62">
        <v>0</v>
      </c>
      <c r="N979" s="59">
        <f t="shared" ref="N979" si="4380">D979*I976+F979*I979-E979*J976-G979*J979</f>
        <v>0</v>
      </c>
      <c r="O979" s="63">
        <f t="shared" ref="O979" si="4381">(D979*J976+E979*I976+F979*J979+G979*I979)</f>
        <v>-2.5275130814426645</v>
      </c>
      <c r="P979" s="61">
        <f t="shared" ref="P979" si="4382">D979*K976+F979*K979-E979*L976-G979*L979</f>
        <v>1</v>
      </c>
      <c r="Q979" s="62">
        <f t="shared" ref="Q979" si="4383">(D979*L976+E979*K976+F979*L979+G979*K979)</f>
        <v>0</v>
      </c>
      <c r="S979" s="59">
        <v>0</v>
      </c>
      <c r="T979" s="63">
        <v>0</v>
      </c>
      <c r="U979" s="61">
        <v>1</v>
      </c>
      <c r="V979" s="62">
        <v>0</v>
      </c>
      <c r="X979" s="59">
        <f t="shared" ref="X979" si="4384">N979*S976+P979*S979-O979*T976-Q979*T979</f>
        <v>0</v>
      </c>
      <c r="Y979" s="63">
        <f t="shared" ref="Y979" si="4385">(N979*T976+O979*S976+P979*T979+Q979*S979)</f>
        <v>-2.5275130814426645</v>
      </c>
      <c r="Z979" s="61">
        <f t="shared" ref="Z979" si="4386">N979*U976+P979*U979-O979*V976-Q979*V979</f>
        <v>5.8008493373631289</v>
      </c>
      <c r="AA979" s="62">
        <f t="shared" ref="AA979" si="4387">(N979*V976+O979*U976+P979*V979+Q979*U979)</f>
        <v>0</v>
      </c>
      <c r="AB979" s="10"/>
      <c r="AC979" s="46">
        <f t="shared" ref="AC979" si="4388">1/$AD$8</f>
        <v>1</v>
      </c>
      <c r="AD979" s="77">
        <v>0</v>
      </c>
      <c r="AE979" s="78">
        <v>1</v>
      </c>
      <c r="AF979" s="79">
        <v>0</v>
      </c>
      <c r="AH979" s="59">
        <f t="shared" ref="AH979" si="4389">X979*AC976+Z979*AC979-Y979*AD976-AA979*AD979</f>
        <v>5.8008493373631289</v>
      </c>
      <c r="AI979" s="63">
        <f t="shared" ref="AI979" si="4390">(X979*AD976+Y979*AC976+Z979*AD979+AA979*AC979)</f>
        <v>-2.5275130814426645</v>
      </c>
      <c r="AJ979" s="61">
        <f t="shared" ref="AJ979" si="4391">X979*AE976+Z979*AE979-Y979*AF976-AA979*AF979</f>
        <v>5.8008493373631289</v>
      </c>
      <c r="AK979" s="62">
        <f t="shared" ref="AK979" si="4392">(X979*AF976+Y979*AE976+Z979*AF979+AA979*AE979)</f>
        <v>0</v>
      </c>
      <c r="AM979" s="80">
        <f t="shared" ref="AM979" si="4393">(180/PI())*ATAN(-1*(AI976+AI979)/(AH976+AH979))</f>
        <v>-41.847031907729161</v>
      </c>
      <c r="AO979" s="113">
        <f t="shared" ref="AO979" si="4394">20*LOG(((1-(10^(AM976/20)^2)*(1-((1-AO976)/(1+AO976))^2))^0.5))</f>
        <v>-6.1585715599928932E-2</v>
      </c>
      <c r="AP979" s="18"/>
      <c r="AQ979" s="68"/>
      <c r="AR979" s="68"/>
      <c r="AS979" s="68"/>
      <c r="AT979" s="68"/>
    </row>
    <row r="980" spans="2:46" ht="18.600000000000001" customHeight="1"/>
    <row r="981" spans="2:46" ht="18.600000000000001" customHeight="1" thickBot="1">
      <c r="D981" s="10" t="s">
        <v>63</v>
      </c>
      <c r="E981" s="10"/>
      <c r="F981" s="10"/>
      <c r="G981" s="10"/>
      <c r="H981" s="10"/>
      <c r="I981" s="10" t="s">
        <v>64</v>
      </c>
      <c r="J981" s="10"/>
      <c r="K981" s="10"/>
      <c r="L981" s="10"/>
      <c r="M981" s="55"/>
      <c r="N981" s="55"/>
      <c r="O981" s="54" t="s">
        <v>65</v>
      </c>
      <c r="P981" s="55"/>
      <c r="Q981" s="55"/>
      <c r="R981" s="55"/>
      <c r="S981" s="10"/>
      <c r="T981" s="10" t="s">
        <v>66</v>
      </c>
      <c r="U981" s="55"/>
      <c r="V981" s="55"/>
      <c r="W981" s="55"/>
      <c r="X981" s="55"/>
      <c r="Y981" s="54" t="s">
        <v>67</v>
      </c>
      <c r="Z981" s="55"/>
      <c r="AA981" s="55"/>
      <c r="AB981" s="55"/>
      <c r="AC981" s="54" t="s">
        <v>68</v>
      </c>
      <c r="AD981" s="10"/>
      <c r="AE981" s="10"/>
      <c r="AF981" s="10"/>
      <c r="AG981" s="10"/>
      <c r="AH981" s="55"/>
      <c r="AI981" s="54" t="s">
        <v>69</v>
      </c>
      <c r="AJ981" s="55"/>
      <c r="AK981" s="55"/>
    </row>
    <row r="982" spans="2:46" ht="18.600000000000001" customHeight="1" thickBot="1">
      <c r="B982" s="52"/>
      <c r="D982" s="273" t="s">
        <v>70</v>
      </c>
      <c r="E982" s="274"/>
      <c r="F982" s="275" t="s">
        <v>71</v>
      </c>
      <c r="G982" s="276"/>
      <c r="H982" s="263"/>
      <c r="I982" s="273" t="s">
        <v>72</v>
      </c>
      <c r="J982" s="274"/>
      <c r="K982" s="275" t="s">
        <v>73</v>
      </c>
      <c r="L982" s="276"/>
      <c r="M982" s="55"/>
      <c r="N982" s="269" t="s">
        <v>74</v>
      </c>
      <c r="O982" s="270"/>
      <c r="P982" s="271" t="s">
        <v>75</v>
      </c>
      <c r="Q982" s="272"/>
      <c r="R982" s="55"/>
      <c r="S982" s="273" t="s">
        <v>76</v>
      </c>
      <c r="T982" s="274"/>
      <c r="U982" s="275" t="s">
        <v>77</v>
      </c>
      <c r="V982" s="276"/>
      <c r="W982" s="10"/>
      <c r="X982" s="269" t="s">
        <v>78</v>
      </c>
      <c r="Y982" s="270"/>
      <c r="Z982" s="271" t="s">
        <v>79</v>
      </c>
      <c r="AA982" s="272"/>
      <c r="AB982" s="10"/>
      <c r="AC982" s="273" t="s">
        <v>80</v>
      </c>
      <c r="AD982" s="274"/>
      <c r="AE982" s="275" t="s">
        <v>81</v>
      </c>
      <c r="AF982" s="276"/>
      <c r="AG982" s="10"/>
      <c r="AH982" s="269" t="s">
        <v>82</v>
      </c>
      <c r="AI982" s="270"/>
      <c r="AJ982" s="271" t="s">
        <v>83</v>
      </c>
      <c r="AK982" s="272"/>
      <c r="AM982" s="57" t="s">
        <v>10</v>
      </c>
      <c r="AO982" s="109" t="s">
        <v>37</v>
      </c>
      <c r="AP982" s="18"/>
      <c r="AQ982" s="68"/>
      <c r="AR982" s="68"/>
      <c r="AS982" s="68"/>
      <c r="AT982" s="68"/>
    </row>
    <row r="983" spans="2:46" ht="18.600000000000001" customHeight="1" thickTop="1" thickBot="1">
      <c r="B983" s="81">
        <v>2.82</v>
      </c>
      <c r="D983" s="59">
        <v>1</v>
      </c>
      <c r="E983" s="60">
        <v>0</v>
      </c>
      <c r="F983" s="61">
        <v>0</v>
      </c>
      <c r="G983" s="62">
        <f t="shared" ref="G983" si="4395">$E$8*$B983</f>
        <v>1.9130034</v>
      </c>
      <c r="I983" s="59">
        <v>1</v>
      </c>
      <c r="J983" s="63">
        <v>0</v>
      </c>
      <c r="K983" s="61">
        <v>0</v>
      </c>
      <c r="L983" s="62">
        <v>0</v>
      </c>
      <c r="N983" s="59">
        <f t="shared" ref="N983" si="4396">D983*I983+F983*I986-E983*J983-G983*J986</f>
        <v>5.7262542260700853</v>
      </c>
      <c r="O983" s="63">
        <f t="shared" ref="O983" si="4397">(D983*J983+E983*I983+F983*J986+G983*I986)</f>
        <v>0</v>
      </c>
      <c r="P983" s="61">
        <f t="shared" ref="P983" si="4398">D983*K983+F983*K986-E983*L983-G983*L986</f>
        <v>0</v>
      </c>
      <c r="Q983" s="62">
        <f t="shared" ref="Q983" si="4399">(D983*L983+E983*K983+F983*L986+G983*K986)</f>
        <v>1.9130034</v>
      </c>
      <c r="S983" s="59">
        <v>1</v>
      </c>
      <c r="T983" s="60">
        <v>0</v>
      </c>
      <c r="U983" s="61">
        <v>0</v>
      </c>
      <c r="V983" s="62">
        <f t="shared" ref="V983" si="4400">$T$8*$B983</f>
        <v>1.9130034</v>
      </c>
      <c r="X983" s="59">
        <f t="shared" ref="X983" si="4401">N983*S983+P983*S986-O983*T983-Q983*T986</f>
        <v>5.7262542260700853</v>
      </c>
      <c r="Y983" s="63">
        <f t="shared" ref="Y983" si="4402">(N983*T983+O983*S983+P983*T986+Q983*S986)</f>
        <v>0</v>
      </c>
      <c r="Z983" s="61">
        <f t="shared" ref="Z983" si="4403">N983*U983+P983*U986-O983*V983-Q983*V986</f>
        <v>0</v>
      </c>
      <c r="AA983" s="62">
        <f t="shared" ref="AA983" si="4404">(N983*V983+O983*U983+P983*V986+Q983*U986)</f>
        <v>12.867347203736443</v>
      </c>
      <c r="AB983" s="10"/>
      <c r="AC983" s="64">
        <v>1</v>
      </c>
      <c r="AD983" s="65">
        <v>0</v>
      </c>
      <c r="AE983" s="23">
        <v>0</v>
      </c>
      <c r="AF983" s="66">
        <v>0</v>
      </c>
      <c r="AH983" s="59">
        <f t="shared" ref="AH983" si="4405">X983*AC983+Z983*AC986-Y983*AD983-AA983*AD986</f>
        <v>5.7262542260700853</v>
      </c>
      <c r="AI983" s="63">
        <f t="shared" ref="AI983" si="4406">(X983*AD983+Y983*AC983+Z983*AD986+AA983*AC986)</f>
        <v>12.867347203736443</v>
      </c>
      <c r="AJ983" s="61">
        <f t="shared" ref="AJ983" si="4407">X983*AE983+Z983*AE986-Y983*AF983-AA983*AF986</f>
        <v>0</v>
      </c>
      <c r="AK983" s="62">
        <f t="shared" ref="AK983" si="4408">(X983*AF983+Y983*AE983+Z983*AF986+AA983*AE986)</f>
        <v>12.867347203736443</v>
      </c>
      <c r="AM983" s="67">
        <f t="shared" ref="AM983" si="4409">20*LOG(((1+$AD$8)/$AD$8)/((AH983+AH986)^2+(AI983+AI986)^2)^0.5)</f>
        <v>-17.767963705010374</v>
      </c>
      <c r="AO983" s="110">
        <f t="shared" ref="AO983" si="4410">((AH983^2+AI983^2)^0.5)/((AH986^2+AI986^2)^0.5)</f>
        <v>2.2583186695021422</v>
      </c>
      <c r="AP983" s="18"/>
      <c r="AQ983" s="68"/>
      <c r="AR983" s="68"/>
      <c r="AS983" s="68"/>
      <c r="AT983" s="68"/>
    </row>
    <row r="984" spans="2:46" ht="18.600000000000001" customHeight="1" thickBot="1">
      <c r="D984" s="69"/>
      <c r="G984" s="70"/>
      <c r="I984" s="69"/>
      <c r="L984" s="70"/>
      <c r="N984" s="69"/>
      <c r="Q984" s="70"/>
      <c r="S984" s="69"/>
      <c r="V984" s="70"/>
      <c r="X984" s="69"/>
      <c r="AA984" s="70"/>
      <c r="AC984" s="64"/>
      <c r="AD984" s="23"/>
      <c r="AE984" s="23"/>
      <c r="AF984" s="71"/>
      <c r="AH984" s="69"/>
      <c r="AK984" s="70"/>
      <c r="AO984" s="111"/>
      <c r="AP984" s="18"/>
      <c r="AQ984" s="68"/>
      <c r="AR984" s="68"/>
      <c r="AS984" s="68"/>
      <c r="AT984" s="68"/>
    </row>
    <row r="985" spans="2:46" ht="18.600000000000001" customHeight="1" thickBot="1">
      <c r="D985" s="265" t="s">
        <v>11</v>
      </c>
      <c r="E985" s="266"/>
      <c r="F985" s="267" t="s">
        <v>84</v>
      </c>
      <c r="G985" s="268"/>
      <c r="H985" s="263"/>
      <c r="I985" s="265" t="s">
        <v>85</v>
      </c>
      <c r="J985" s="266"/>
      <c r="K985" s="267" t="s">
        <v>86</v>
      </c>
      <c r="L985" s="268"/>
      <c r="N985" s="269" t="s">
        <v>12</v>
      </c>
      <c r="O985" s="270"/>
      <c r="P985" s="271" t="s">
        <v>13</v>
      </c>
      <c r="Q985" s="272"/>
      <c r="S985" s="265" t="s">
        <v>87</v>
      </c>
      <c r="T985" s="266"/>
      <c r="U985" s="267" t="s">
        <v>88</v>
      </c>
      <c r="V985" s="268"/>
      <c r="W985" s="10"/>
      <c r="X985" s="269" t="s">
        <v>89</v>
      </c>
      <c r="Y985" s="270"/>
      <c r="Z985" s="271" t="s">
        <v>90</v>
      </c>
      <c r="AA985" s="272"/>
      <c r="AB985" s="10"/>
      <c r="AC985" s="265" t="s">
        <v>14</v>
      </c>
      <c r="AD985" s="266"/>
      <c r="AE985" s="267" t="s">
        <v>15</v>
      </c>
      <c r="AF985" s="268"/>
      <c r="AG985" s="10"/>
      <c r="AH985" s="269" t="s">
        <v>91</v>
      </c>
      <c r="AI985" s="270"/>
      <c r="AJ985" s="271" t="s">
        <v>92</v>
      </c>
      <c r="AK985" s="272"/>
      <c r="AM985" s="76" t="s">
        <v>16</v>
      </c>
      <c r="AO985" s="112" t="s">
        <v>38</v>
      </c>
      <c r="AP985" s="18"/>
      <c r="AQ985" s="68"/>
      <c r="AR985" s="68"/>
      <c r="AS985" s="68"/>
      <c r="AT985" s="68"/>
    </row>
    <row r="986" spans="2:46" ht="18.600000000000001" customHeight="1" thickTop="1" thickBot="1">
      <c r="D986" s="59">
        <v>0</v>
      </c>
      <c r="E986" s="63">
        <v>0</v>
      </c>
      <c r="F986" s="61">
        <v>1</v>
      </c>
      <c r="G986" s="62">
        <v>0</v>
      </c>
      <c r="I986" s="59">
        <v>0</v>
      </c>
      <c r="J986" s="63">
        <f t="shared" ref="J986" si="4411">IF(0=(1-$J$8*$K$8*$B983^2),10^14,$B983*$K$8/(1-$J$8*$K$8*$B983^2))</f>
        <v>-2.4705937407482312</v>
      </c>
      <c r="K986" s="61">
        <v>1</v>
      </c>
      <c r="L986" s="62">
        <v>0</v>
      </c>
      <c r="N986" s="59">
        <f t="shared" ref="N986" si="4412">D986*I983+F986*I986-E986*J983-G986*J986</f>
        <v>0</v>
      </c>
      <c r="O986" s="63">
        <f t="shared" ref="O986" si="4413">(D986*J983+E986*I983+F986*J986+G986*I986)</f>
        <v>-2.4705937407482312</v>
      </c>
      <c r="P986" s="61">
        <f t="shared" ref="P986" si="4414">D986*K983+F986*K986-E986*L983-G986*L986</f>
        <v>1</v>
      </c>
      <c r="Q986" s="62">
        <f t="shared" ref="Q986" si="4415">(D986*L983+E986*K983+F986*L986+G986*K986)</f>
        <v>0</v>
      </c>
      <c r="S986" s="59">
        <v>0</v>
      </c>
      <c r="T986" s="63">
        <v>0</v>
      </c>
      <c r="U986" s="61">
        <v>1</v>
      </c>
      <c r="V986" s="62">
        <v>0</v>
      </c>
      <c r="X986" s="59">
        <f t="shared" ref="X986" si="4416">N986*S983+P986*S986-O986*T983-Q986*T986</f>
        <v>0</v>
      </c>
      <c r="Y986" s="63">
        <f t="shared" ref="Y986" si="4417">(N986*T983+O986*S983+P986*T986+Q986*S986)</f>
        <v>-2.4705937407482312</v>
      </c>
      <c r="Z986" s="61">
        <f t="shared" ref="Z986" si="4418">N986*U983+P986*U986-O986*V983-Q986*V986</f>
        <v>5.7262542260700853</v>
      </c>
      <c r="AA986" s="62">
        <f t="shared" ref="AA986" si="4419">(N986*V983+O986*U983+P986*V986+Q986*U986)</f>
        <v>0</v>
      </c>
      <c r="AB986" s="10"/>
      <c r="AC986" s="46">
        <f t="shared" ref="AC986" si="4420">1/$AD$8</f>
        <v>1</v>
      </c>
      <c r="AD986" s="77">
        <v>0</v>
      </c>
      <c r="AE986" s="78">
        <v>1</v>
      </c>
      <c r="AF986" s="79">
        <v>0</v>
      </c>
      <c r="AH986" s="59">
        <f t="shared" ref="AH986" si="4421">X986*AC983+Z986*AC986-Y986*AD983-AA986*AD986</f>
        <v>5.7262542260700853</v>
      </c>
      <c r="AI986" s="63">
        <f t="shared" ref="AI986" si="4422">(X986*AD983+Y986*AC983+Z986*AD986+AA986*AC986)</f>
        <v>-2.4705937407482312</v>
      </c>
      <c r="AJ986" s="61">
        <f t="shared" ref="AJ986" si="4423">X986*AE983+Z986*AE986-Y986*AF983-AA986*AF986</f>
        <v>5.7262542260700853</v>
      </c>
      <c r="AK986" s="62">
        <f t="shared" ref="AK986" si="4424">(X986*AF983+Y986*AE983+Z986*AF986+AA986*AE986)</f>
        <v>0</v>
      </c>
      <c r="AM986" s="80">
        <f t="shared" ref="AM986" si="4425">(180/PI())*ATAN(-1*(AI983+AI986)/(AH983+AH986))</f>
        <v>-42.233623120332425</v>
      </c>
      <c r="AO986" s="113">
        <f t="shared" ref="AO986" si="4426">20*LOG(((1-(10^(AM983/20)^2)*(1-((1-AO983)/(1+AO983))^2))^0.5))</f>
        <v>-6.2223365459202443E-2</v>
      </c>
      <c r="AP986" s="18"/>
      <c r="AQ986" s="68"/>
      <c r="AR986" s="68"/>
      <c r="AS986" s="68"/>
      <c r="AT986" s="68"/>
    </row>
    <row r="987" spans="2:46" ht="18.600000000000001" customHeight="1"/>
    <row r="988" spans="2:46" ht="18.600000000000001" customHeight="1" thickBot="1">
      <c r="D988" s="10" t="s">
        <v>63</v>
      </c>
      <c r="E988" s="10"/>
      <c r="F988" s="10"/>
      <c r="G988" s="10"/>
      <c r="H988" s="10"/>
      <c r="I988" s="10" t="s">
        <v>64</v>
      </c>
      <c r="J988" s="10"/>
      <c r="K988" s="10"/>
      <c r="L988" s="10"/>
      <c r="M988" s="55"/>
      <c r="N988" s="55"/>
      <c r="O988" s="54" t="s">
        <v>65</v>
      </c>
      <c r="P988" s="55"/>
      <c r="Q988" s="55"/>
      <c r="R988" s="55"/>
      <c r="S988" s="10"/>
      <c r="T988" s="10" t="s">
        <v>66</v>
      </c>
      <c r="U988" s="55"/>
      <c r="V988" s="55"/>
      <c r="W988" s="55"/>
      <c r="X988" s="55"/>
      <c r="Y988" s="54" t="s">
        <v>67</v>
      </c>
      <c r="Z988" s="55"/>
      <c r="AA988" s="55"/>
      <c r="AB988" s="55"/>
      <c r="AC988" s="54" t="s">
        <v>68</v>
      </c>
      <c r="AD988" s="10"/>
      <c r="AE988" s="10"/>
      <c r="AF988" s="10"/>
      <c r="AG988" s="10"/>
      <c r="AH988" s="55"/>
      <c r="AI988" s="54" t="s">
        <v>69</v>
      </c>
      <c r="AJ988" s="55"/>
      <c r="AK988" s="55"/>
    </row>
    <row r="989" spans="2:46" ht="18.600000000000001" customHeight="1" thickBot="1">
      <c r="B989" s="52"/>
      <c r="D989" s="273" t="s">
        <v>70</v>
      </c>
      <c r="E989" s="274"/>
      <c r="F989" s="275" t="s">
        <v>71</v>
      </c>
      <c r="G989" s="276"/>
      <c r="H989" s="263"/>
      <c r="I989" s="273" t="s">
        <v>72</v>
      </c>
      <c r="J989" s="274"/>
      <c r="K989" s="275" t="s">
        <v>73</v>
      </c>
      <c r="L989" s="276"/>
      <c r="M989" s="55"/>
      <c r="N989" s="269" t="s">
        <v>74</v>
      </c>
      <c r="O989" s="270"/>
      <c r="P989" s="271" t="s">
        <v>75</v>
      </c>
      <c r="Q989" s="272"/>
      <c r="R989" s="55"/>
      <c r="S989" s="273" t="s">
        <v>76</v>
      </c>
      <c r="T989" s="274"/>
      <c r="U989" s="275" t="s">
        <v>77</v>
      </c>
      <c r="V989" s="276"/>
      <c r="W989" s="10"/>
      <c r="X989" s="269" t="s">
        <v>78</v>
      </c>
      <c r="Y989" s="270"/>
      <c r="Z989" s="271" t="s">
        <v>79</v>
      </c>
      <c r="AA989" s="272"/>
      <c r="AB989" s="10"/>
      <c r="AC989" s="273" t="s">
        <v>80</v>
      </c>
      <c r="AD989" s="274"/>
      <c r="AE989" s="275" t="s">
        <v>81</v>
      </c>
      <c r="AF989" s="276"/>
      <c r="AG989" s="10"/>
      <c r="AH989" s="269" t="s">
        <v>82</v>
      </c>
      <c r="AI989" s="270"/>
      <c r="AJ989" s="271" t="s">
        <v>83</v>
      </c>
      <c r="AK989" s="272"/>
      <c r="AM989" s="57" t="s">
        <v>10</v>
      </c>
      <c r="AO989" s="109" t="s">
        <v>37</v>
      </c>
      <c r="AP989" s="18"/>
      <c r="AQ989" s="68"/>
      <c r="AR989" s="68"/>
      <c r="AS989" s="68"/>
      <c r="AT989" s="68"/>
    </row>
    <row r="990" spans="2:46" ht="18.600000000000001" customHeight="1" thickTop="1" thickBot="1">
      <c r="B990" s="81">
        <v>2.84</v>
      </c>
      <c r="D990" s="59">
        <v>1</v>
      </c>
      <c r="E990" s="60">
        <v>0</v>
      </c>
      <c r="F990" s="61">
        <v>0</v>
      </c>
      <c r="G990" s="62">
        <f t="shared" ref="G990" si="4427">$E$8*$B990</f>
        <v>1.9265707999999999</v>
      </c>
      <c r="I990" s="59">
        <v>1</v>
      </c>
      <c r="J990" s="63">
        <v>0</v>
      </c>
      <c r="K990" s="61">
        <v>0</v>
      </c>
      <c r="L990" s="62">
        <v>0</v>
      </c>
      <c r="N990" s="59">
        <f t="shared" ref="N990" si="4428">D990*I990+F990*I993-E990*J990-G990*J993</f>
        <v>5.6554412835764811</v>
      </c>
      <c r="O990" s="63">
        <f t="shared" ref="O990" si="4429">(D990*J990+E990*I990+F990*J993+G990*I993)</f>
        <v>0</v>
      </c>
      <c r="P990" s="61">
        <f t="shared" ref="P990" si="4430">D990*K990+F990*K993-E990*L990-G990*L993</f>
        <v>0</v>
      </c>
      <c r="Q990" s="62">
        <f t="shared" ref="Q990" si="4431">(D990*L990+E990*K990+F990*L993+G990*K993)</f>
        <v>1.9265707999999999</v>
      </c>
      <c r="S990" s="59">
        <v>1</v>
      </c>
      <c r="T990" s="60">
        <v>0</v>
      </c>
      <c r="U990" s="61">
        <v>0</v>
      </c>
      <c r="V990" s="62">
        <f t="shared" ref="V990" si="4432">$T$8*$B990</f>
        <v>1.9265707999999999</v>
      </c>
      <c r="X990" s="59">
        <f t="shared" ref="X990" si="4433">N990*S990+P990*S993-O990*T990-Q990*T993</f>
        <v>5.6554412835764811</v>
      </c>
      <c r="Y990" s="63">
        <f t="shared" ref="Y990" si="4434">(N990*T990+O990*S990+P990*T993+Q990*S993)</f>
        <v>0</v>
      </c>
      <c r="Z990" s="61">
        <f t="shared" ref="Z990" si="4435">N990*U990+P990*U993-O990*V990-Q990*V993</f>
        <v>0</v>
      </c>
      <c r="AA990" s="62">
        <f t="shared" ref="AA990" si="4436">(N990*V990+O990*U990+P990*V993+Q990*U993)</f>
        <v>12.822178838052968</v>
      </c>
      <c r="AB990" s="10"/>
      <c r="AC990" s="64">
        <v>1</v>
      </c>
      <c r="AD990" s="65">
        <v>0</v>
      </c>
      <c r="AE990" s="23">
        <v>0</v>
      </c>
      <c r="AF990" s="66">
        <v>0</v>
      </c>
      <c r="AH990" s="59">
        <f t="shared" ref="AH990" si="4437">X990*AC990+Z990*AC993-Y990*AD990-AA990*AD993</f>
        <v>5.6554412835764811</v>
      </c>
      <c r="AI990" s="63">
        <f t="shared" ref="AI990" si="4438">(X990*AD990+Y990*AC990+Z990*AD993+AA990*AC993)</f>
        <v>12.822178838052968</v>
      </c>
      <c r="AJ990" s="61">
        <f t="shared" ref="AJ990" si="4439">X990*AE990+Z990*AE993-Y990*AF990-AA990*AF993</f>
        <v>0</v>
      </c>
      <c r="AK990" s="62">
        <f t="shared" ref="AK990" si="4440">(X990*AF990+Y990*AE990+Z990*AF993+AA990*AE993)</f>
        <v>12.822178838052968</v>
      </c>
      <c r="AM990" s="67">
        <f t="shared" ref="AM990" si="4441">20*LOG(((1+$AD$8)/$AD$8)/((AH990+AH993)^2+(AI990+AI993)^2)^0.5)</f>
        <v>-17.712483654882707</v>
      </c>
      <c r="AO990" s="110">
        <f t="shared" ref="AO990" si="4442">((AH990^2+AI990^2)^0.5)/((AH993^2+AI993^2)^0.5)</f>
        <v>2.2786787834223072</v>
      </c>
      <c r="AP990" s="18"/>
      <c r="AQ990" s="68"/>
      <c r="AR990" s="68"/>
      <c r="AS990" s="68"/>
      <c r="AT990" s="68"/>
    </row>
    <row r="991" spans="2:46" ht="18.600000000000001" customHeight="1" thickBot="1">
      <c r="D991" s="69"/>
      <c r="G991" s="70"/>
      <c r="I991" s="69"/>
      <c r="L991" s="70"/>
      <c r="N991" s="69"/>
      <c r="Q991" s="70"/>
      <c r="S991" s="69"/>
      <c r="V991" s="70"/>
      <c r="X991" s="69"/>
      <c r="AA991" s="70"/>
      <c r="AC991" s="64"/>
      <c r="AD991" s="23"/>
      <c r="AE991" s="23"/>
      <c r="AF991" s="71"/>
      <c r="AH991" s="69"/>
      <c r="AK991" s="70"/>
      <c r="AO991" s="111"/>
      <c r="AP991" s="18"/>
      <c r="AQ991" s="68"/>
      <c r="AR991" s="68"/>
      <c r="AS991" s="68"/>
      <c r="AT991" s="68"/>
    </row>
    <row r="992" spans="2:46" ht="18.600000000000001" customHeight="1" thickBot="1">
      <c r="D992" s="265" t="s">
        <v>11</v>
      </c>
      <c r="E992" s="266"/>
      <c r="F992" s="267" t="s">
        <v>84</v>
      </c>
      <c r="G992" s="268"/>
      <c r="H992" s="263"/>
      <c r="I992" s="265" t="s">
        <v>85</v>
      </c>
      <c r="J992" s="266"/>
      <c r="K992" s="267" t="s">
        <v>86</v>
      </c>
      <c r="L992" s="268"/>
      <c r="N992" s="269" t="s">
        <v>12</v>
      </c>
      <c r="O992" s="270"/>
      <c r="P992" s="271" t="s">
        <v>13</v>
      </c>
      <c r="Q992" s="272"/>
      <c r="S992" s="265" t="s">
        <v>87</v>
      </c>
      <c r="T992" s="266"/>
      <c r="U992" s="267" t="s">
        <v>88</v>
      </c>
      <c r="V992" s="268"/>
      <c r="W992" s="10"/>
      <c r="X992" s="269" t="s">
        <v>89</v>
      </c>
      <c r="Y992" s="270"/>
      <c r="Z992" s="271" t="s">
        <v>90</v>
      </c>
      <c r="AA992" s="272"/>
      <c r="AB992" s="10"/>
      <c r="AC992" s="265" t="s">
        <v>14</v>
      </c>
      <c r="AD992" s="266"/>
      <c r="AE992" s="267" t="s">
        <v>15</v>
      </c>
      <c r="AF992" s="268"/>
      <c r="AG992" s="10"/>
      <c r="AH992" s="269" t="s">
        <v>91</v>
      </c>
      <c r="AI992" s="270"/>
      <c r="AJ992" s="271" t="s">
        <v>92</v>
      </c>
      <c r="AK992" s="272"/>
      <c r="AM992" s="76" t="s">
        <v>16</v>
      </c>
      <c r="AO992" s="112" t="s">
        <v>38</v>
      </c>
      <c r="AP992" s="18"/>
      <c r="AQ992" s="68"/>
      <c r="AR992" s="68"/>
      <c r="AS992" s="68"/>
      <c r="AT992" s="68"/>
    </row>
    <row r="993" spans="2:46" ht="18.600000000000001" customHeight="1" thickTop="1" thickBot="1">
      <c r="D993" s="59">
        <v>0</v>
      </c>
      <c r="E993" s="63">
        <v>0</v>
      </c>
      <c r="F993" s="61">
        <v>1</v>
      </c>
      <c r="G993" s="62">
        <v>0</v>
      </c>
      <c r="I993" s="59">
        <v>0</v>
      </c>
      <c r="J993" s="63">
        <f t="shared" ref="J993" si="4443">IF(0=(1-$J$8*$K$8*$B990^2),10^14,$B990*$K$8/(1-$J$8*$K$8*$B990^2))</f>
        <v>-2.4164392419819096</v>
      </c>
      <c r="K993" s="61">
        <v>1</v>
      </c>
      <c r="L993" s="62">
        <v>0</v>
      </c>
      <c r="N993" s="59">
        <f t="shared" ref="N993" si="4444">D993*I990+F993*I993-E993*J990-G993*J993</f>
        <v>0</v>
      </c>
      <c r="O993" s="63">
        <f t="shared" ref="O993" si="4445">(D993*J990+E993*I990+F993*J993+G993*I993)</f>
        <v>-2.4164392419819096</v>
      </c>
      <c r="P993" s="61">
        <f t="shared" ref="P993" si="4446">D993*K990+F993*K993-E993*L990-G993*L993</f>
        <v>1</v>
      </c>
      <c r="Q993" s="62">
        <f t="shared" ref="Q993" si="4447">(D993*L990+E993*K990+F993*L993+G993*K993)</f>
        <v>0</v>
      </c>
      <c r="S993" s="59">
        <v>0</v>
      </c>
      <c r="T993" s="63">
        <v>0</v>
      </c>
      <c r="U993" s="61">
        <v>1</v>
      </c>
      <c r="V993" s="62">
        <v>0</v>
      </c>
      <c r="X993" s="59">
        <f t="shared" ref="X993" si="4448">N993*S990+P993*S993-O993*T990-Q993*T993</f>
        <v>0</v>
      </c>
      <c r="Y993" s="63">
        <f t="shared" ref="Y993" si="4449">(N993*T990+O993*S990+P993*T993+Q993*S993)</f>
        <v>-2.4164392419819096</v>
      </c>
      <c r="Z993" s="61">
        <f t="shared" ref="Z993" si="4450">N993*U990+P993*U993-O993*V990-Q993*V993</f>
        <v>5.6554412835764811</v>
      </c>
      <c r="AA993" s="62">
        <f t="shared" ref="AA993" si="4451">(N993*V990+O993*U990+P993*V993+Q993*U993)</f>
        <v>0</v>
      </c>
      <c r="AB993" s="10"/>
      <c r="AC993" s="46">
        <f t="shared" ref="AC993" si="4452">1/$AD$8</f>
        <v>1</v>
      </c>
      <c r="AD993" s="77">
        <v>0</v>
      </c>
      <c r="AE993" s="78">
        <v>1</v>
      </c>
      <c r="AF993" s="79">
        <v>0</v>
      </c>
      <c r="AH993" s="59">
        <f t="shared" ref="AH993" si="4453">X993*AC990+Z993*AC993-Y993*AD990-AA993*AD993</f>
        <v>5.6554412835764811</v>
      </c>
      <c r="AI993" s="63">
        <f t="shared" ref="AI993" si="4454">(X993*AD990+Y993*AC990+Z993*AD993+AA993*AC993)</f>
        <v>-2.4164392419819096</v>
      </c>
      <c r="AJ993" s="61">
        <f t="shared" ref="AJ993" si="4455">X993*AE990+Z993*AE993-Y993*AF990-AA993*AF993</f>
        <v>5.6554412835764811</v>
      </c>
      <c r="AK993" s="62">
        <f t="shared" ref="AK993" si="4456">(X993*AF990+Y993*AE990+Z993*AF993+AA993*AE993)</f>
        <v>0</v>
      </c>
      <c r="AM993" s="80">
        <f t="shared" ref="AM993" si="4457">(180/PI())*ATAN(-1*(AI990+AI993)/(AH990+AH993))</f>
        <v>-42.613308733265136</v>
      </c>
      <c r="AO993" s="113">
        <f t="shared" ref="AO993" si="4458">20*LOG(((1-(10^(AM990/20)^2)*(1-((1-AO990)/(1+AO990))^2))^0.5))</f>
        <v>-6.2808430616502944E-2</v>
      </c>
      <c r="AP993" s="18"/>
      <c r="AQ993" s="68"/>
      <c r="AR993" s="68"/>
      <c r="AS993" s="68"/>
      <c r="AT993" s="68"/>
    </row>
    <row r="994" spans="2:46" ht="18.600000000000001" customHeight="1"/>
    <row r="995" spans="2:46" ht="18.600000000000001" customHeight="1" thickBot="1">
      <c r="D995" s="10" t="s">
        <v>63</v>
      </c>
      <c r="E995" s="10"/>
      <c r="F995" s="10"/>
      <c r="G995" s="10"/>
      <c r="H995" s="10"/>
      <c r="I995" s="10" t="s">
        <v>64</v>
      </c>
      <c r="J995" s="10"/>
      <c r="K995" s="10"/>
      <c r="L995" s="10"/>
      <c r="M995" s="55"/>
      <c r="N995" s="55"/>
      <c r="O995" s="54" t="s">
        <v>65</v>
      </c>
      <c r="P995" s="55"/>
      <c r="Q995" s="55"/>
      <c r="R995" s="55"/>
      <c r="S995" s="10"/>
      <c r="T995" s="10" t="s">
        <v>66</v>
      </c>
      <c r="U995" s="55"/>
      <c r="V995" s="55"/>
      <c r="W995" s="55"/>
      <c r="X995" s="55"/>
      <c r="Y995" s="54" t="s">
        <v>67</v>
      </c>
      <c r="Z995" s="55"/>
      <c r="AA995" s="55"/>
      <c r="AB995" s="55"/>
      <c r="AC995" s="54" t="s">
        <v>68</v>
      </c>
      <c r="AD995" s="10"/>
      <c r="AE995" s="10"/>
      <c r="AF995" s="10"/>
      <c r="AG995" s="10"/>
      <c r="AH995" s="55"/>
      <c r="AI995" s="54" t="s">
        <v>69</v>
      </c>
      <c r="AJ995" s="55"/>
      <c r="AK995" s="55"/>
    </row>
    <row r="996" spans="2:46" ht="18.600000000000001" customHeight="1" thickBot="1">
      <c r="B996" s="52"/>
      <c r="D996" s="273" t="s">
        <v>70</v>
      </c>
      <c r="E996" s="274"/>
      <c r="F996" s="275" t="s">
        <v>71</v>
      </c>
      <c r="G996" s="276"/>
      <c r="H996" s="263"/>
      <c r="I996" s="273" t="s">
        <v>72</v>
      </c>
      <c r="J996" s="274"/>
      <c r="K996" s="275" t="s">
        <v>73</v>
      </c>
      <c r="L996" s="276"/>
      <c r="M996" s="55"/>
      <c r="N996" s="269" t="s">
        <v>74</v>
      </c>
      <c r="O996" s="270"/>
      <c r="P996" s="271" t="s">
        <v>75</v>
      </c>
      <c r="Q996" s="272"/>
      <c r="R996" s="55"/>
      <c r="S996" s="273" t="s">
        <v>76</v>
      </c>
      <c r="T996" s="274"/>
      <c r="U996" s="275" t="s">
        <v>77</v>
      </c>
      <c r="V996" s="276"/>
      <c r="W996" s="10"/>
      <c r="X996" s="269" t="s">
        <v>78</v>
      </c>
      <c r="Y996" s="270"/>
      <c r="Z996" s="271" t="s">
        <v>79</v>
      </c>
      <c r="AA996" s="272"/>
      <c r="AB996" s="10"/>
      <c r="AC996" s="273" t="s">
        <v>80</v>
      </c>
      <c r="AD996" s="274"/>
      <c r="AE996" s="275" t="s">
        <v>81</v>
      </c>
      <c r="AF996" s="276"/>
      <c r="AG996" s="10"/>
      <c r="AH996" s="269" t="s">
        <v>82</v>
      </c>
      <c r="AI996" s="270"/>
      <c r="AJ996" s="271" t="s">
        <v>83</v>
      </c>
      <c r="AK996" s="272"/>
      <c r="AM996" s="57" t="s">
        <v>10</v>
      </c>
      <c r="AO996" s="109" t="s">
        <v>37</v>
      </c>
      <c r="AP996" s="18"/>
      <c r="AQ996" s="68"/>
      <c r="AR996" s="68"/>
      <c r="AS996" s="68"/>
      <c r="AT996" s="68"/>
    </row>
    <row r="997" spans="2:46" ht="18.600000000000001" customHeight="1" thickTop="1" thickBot="1">
      <c r="B997" s="81">
        <v>2.86</v>
      </c>
      <c r="D997" s="59">
        <v>1</v>
      </c>
      <c r="E997" s="60">
        <v>0</v>
      </c>
      <c r="F997" s="61">
        <v>0</v>
      </c>
      <c r="G997" s="62">
        <f t="shared" ref="G997" si="4459">$E$8*$B997</f>
        <v>1.9401382</v>
      </c>
      <c r="I997" s="59">
        <v>1</v>
      </c>
      <c r="J997" s="63">
        <v>0</v>
      </c>
      <c r="K997" s="61">
        <v>0</v>
      </c>
      <c r="L997" s="62">
        <v>0</v>
      </c>
      <c r="N997" s="59">
        <f t="shared" ref="N997" si="4460">D997*I997+F997*I1000-E997*J997-G997*J1000</f>
        <v>5.5881348909144037</v>
      </c>
      <c r="O997" s="63">
        <f t="shared" ref="O997" si="4461">(D997*J997+E997*I997+F997*J1000+G997*I1000)</f>
        <v>0</v>
      </c>
      <c r="P997" s="61">
        <f t="shared" ref="P997" si="4462">D997*K997+F997*K1000-E997*L997-G997*L1000</f>
        <v>0</v>
      </c>
      <c r="Q997" s="62">
        <f t="shared" ref="Q997" si="4463">(D997*L997+E997*K997+F997*L1000+G997*K1000)</f>
        <v>1.9401382</v>
      </c>
      <c r="S997" s="59">
        <v>1</v>
      </c>
      <c r="T997" s="60">
        <v>0</v>
      </c>
      <c r="U997" s="61">
        <v>0</v>
      </c>
      <c r="V997" s="62">
        <f t="shared" ref="V997" si="4464">$T$8*$B997</f>
        <v>1.9401382</v>
      </c>
      <c r="X997" s="59">
        <f t="shared" ref="X997" si="4465">N997*S997+P997*S1000-O997*T997-Q997*T1000</f>
        <v>5.5881348909144037</v>
      </c>
      <c r="Y997" s="63">
        <f t="shared" ref="Y997" si="4466">(N997*T997+O997*S997+P997*T1000+Q997*S1000)</f>
        <v>0</v>
      </c>
      <c r="Z997" s="61">
        <f t="shared" ref="Z997" si="4467">N997*U997+P997*U1000-O997*V997-Q997*V1000</f>
        <v>0</v>
      </c>
      <c r="AA997" s="62">
        <f t="shared" ref="AA997" si="4468">(N997*V997+O997*U997+P997*V1000+Q997*U1000)</f>
        <v>12.781892168615867</v>
      </c>
      <c r="AB997" s="10"/>
      <c r="AC997" s="64">
        <v>1</v>
      </c>
      <c r="AD997" s="65">
        <v>0</v>
      </c>
      <c r="AE997" s="23">
        <v>0</v>
      </c>
      <c r="AF997" s="66">
        <v>0</v>
      </c>
      <c r="AH997" s="59">
        <f t="shared" ref="AH997" si="4469">X997*AC997+Z997*AC1000-Y997*AD997-AA997*AD1000</f>
        <v>5.5881348909144037</v>
      </c>
      <c r="AI997" s="63">
        <f t="shared" ref="AI997" si="4470">(X997*AD997+Y997*AC997+Z997*AD1000+AA997*AC1000)</f>
        <v>12.781892168615867</v>
      </c>
      <c r="AJ997" s="61">
        <f t="shared" ref="AJ997" si="4471">X997*AE997+Z997*AE1000-Y997*AF997-AA997*AF1000</f>
        <v>0</v>
      </c>
      <c r="AK997" s="62">
        <f t="shared" ref="AK997" si="4472">(X997*AF997+Y997*AE997+Z997*AF1000+AA997*AE1000)</f>
        <v>12.781892168615867</v>
      </c>
      <c r="AM997" s="67">
        <f t="shared" ref="AM997" si="4473">20*LOG(((1+$AD$8)/$AD$8)/((AH997+AH1000)^2+(AI997+AI1000)^2)^0.5)</f>
        <v>-17.660851133303332</v>
      </c>
      <c r="AO997" s="110">
        <f t="shared" ref="AO997" si="4474">((AH997^2+AI997^2)^0.5)/((AH1000^2+AI1000^2)^0.5)</f>
        <v>2.2989810818208012</v>
      </c>
      <c r="AP997" s="18"/>
      <c r="AQ997" s="68"/>
      <c r="AR997" s="68"/>
      <c r="AS997" s="68"/>
      <c r="AT997" s="68"/>
    </row>
    <row r="998" spans="2:46" ht="18.600000000000001" customHeight="1" thickBot="1">
      <c r="D998" s="69"/>
      <c r="G998" s="70"/>
      <c r="I998" s="69"/>
      <c r="L998" s="70"/>
      <c r="N998" s="69"/>
      <c r="Q998" s="70"/>
      <c r="S998" s="69"/>
      <c r="V998" s="70"/>
      <c r="X998" s="69"/>
      <c r="AA998" s="70"/>
      <c r="AC998" s="64"/>
      <c r="AD998" s="23"/>
      <c r="AE998" s="23"/>
      <c r="AF998" s="71"/>
      <c r="AH998" s="69"/>
      <c r="AK998" s="70"/>
      <c r="AO998" s="111"/>
      <c r="AP998" s="18"/>
      <c r="AQ998" s="68"/>
      <c r="AR998" s="68"/>
      <c r="AS998" s="68"/>
      <c r="AT998" s="68"/>
    </row>
    <row r="999" spans="2:46" ht="18.600000000000001" customHeight="1" thickBot="1">
      <c r="D999" s="265" t="s">
        <v>11</v>
      </c>
      <c r="E999" s="266"/>
      <c r="F999" s="267" t="s">
        <v>84</v>
      </c>
      <c r="G999" s="268"/>
      <c r="H999" s="263"/>
      <c r="I999" s="265" t="s">
        <v>85</v>
      </c>
      <c r="J999" s="266"/>
      <c r="K999" s="267" t="s">
        <v>86</v>
      </c>
      <c r="L999" s="268"/>
      <c r="N999" s="269" t="s">
        <v>12</v>
      </c>
      <c r="O999" s="270"/>
      <c r="P999" s="271" t="s">
        <v>13</v>
      </c>
      <c r="Q999" s="272"/>
      <c r="S999" s="265" t="s">
        <v>87</v>
      </c>
      <c r="T999" s="266"/>
      <c r="U999" s="267" t="s">
        <v>88</v>
      </c>
      <c r="V999" s="268"/>
      <c r="W999" s="10"/>
      <c r="X999" s="269" t="s">
        <v>89</v>
      </c>
      <c r="Y999" s="270"/>
      <c r="Z999" s="271" t="s">
        <v>90</v>
      </c>
      <c r="AA999" s="272"/>
      <c r="AB999" s="10"/>
      <c r="AC999" s="265" t="s">
        <v>14</v>
      </c>
      <c r="AD999" s="266"/>
      <c r="AE999" s="267" t="s">
        <v>15</v>
      </c>
      <c r="AF999" s="268"/>
      <c r="AG999" s="10"/>
      <c r="AH999" s="269" t="s">
        <v>91</v>
      </c>
      <c r="AI999" s="270"/>
      <c r="AJ999" s="271" t="s">
        <v>92</v>
      </c>
      <c r="AK999" s="272"/>
      <c r="AM999" s="76" t="s">
        <v>16</v>
      </c>
      <c r="AO999" s="112" t="s">
        <v>38</v>
      </c>
      <c r="AP999" s="18"/>
      <c r="AQ999" s="68"/>
      <c r="AR999" s="68"/>
      <c r="AS999" s="68"/>
      <c r="AT999" s="68"/>
    </row>
    <row r="1000" spans="2:46" ht="18.600000000000001" customHeight="1" thickTop="1" thickBot="1">
      <c r="D1000" s="59">
        <v>0</v>
      </c>
      <c r="E1000" s="63">
        <v>0</v>
      </c>
      <c r="F1000" s="61">
        <v>1</v>
      </c>
      <c r="G1000" s="62">
        <v>0</v>
      </c>
      <c r="I1000" s="59">
        <v>0</v>
      </c>
      <c r="J1000" s="63">
        <f t="shared" ref="J1000" si="4475">IF(0=(1-$J$8*$K$8*$B997^2),10^14,$B997*$K$8/(1-$J$8*$K$8*$B997^2))</f>
        <v>-2.3648495199539927</v>
      </c>
      <c r="K1000" s="61">
        <v>1</v>
      </c>
      <c r="L1000" s="62">
        <v>0</v>
      </c>
      <c r="N1000" s="59">
        <f t="shared" ref="N1000" si="4476">D1000*I997+F1000*I1000-E1000*J997-G1000*J1000</f>
        <v>0</v>
      </c>
      <c r="O1000" s="63">
        <f t="shared" ref="O1000" si="4477">(D1000*J997+E1000*I997+F1000*J1000+G1000*I1000)</f>
        <v>-2.3648495199539927</v>
      </c>
      <c r="P1000" s="61">
        <f t="shared" ref="P1000" si="4478">D1000*K997+F1000*K1000-E1000*L997-G1000*L1000</f>
        <v>1</v>
      </c>
      <c r="Q1000" s="62">
        <f t="shared" ref="Q1000" si="4479">(D1000*L997+E1000*K997+F1000*L1000+G1000*K1000)</f>
        <v>0</v>
      </c>
      <c r="S1000" s="59">
        <v>0</v>
      </c>
      <c r="T1000" s="63">
        <v>0</v>
      </c>
      <c r="U1000" s="61">
        <v>1</v>
      </c>
      <c r="V1000" s="62">
        <v>0</v>
      </c>
      <c r="X1000" s="59">
        <f t="shared" ref="X1000" si="4480">N1000*S997+P1000*S1000-O1000*T997-Q1000*T1000</f>
        <v>0</v>
      </c>
      <c r="Y1000" s="63">
        <f t="shared" ref="Y1000" si="4481">(N1000*T997+O1000*S997+P1000*T1000+Q1000*S1000)</f>
        <v>-2.3648495199539927</v>
      </c>
      <c r="Z1000" s="61">
        <f t="shared" ref="Z1000" si="4482">N1000*U997+P1000*U1000-O1000*V997-Q1000*V1000</f>
        <v>5.5881348909144037</v>
      </c>
      <c r="AA1000" s="62">
        <f t="shared" ref="AA1000" si="4483">(N1000*V997+O1000*U997+P1000*V1000+Q1000*U1000)</f>
        <v>0</v>
      </c>
      <c r="AB1000" s="10"/>
      <c r="AC1000" s="46">
        <f t="shared" ref="AC1000" si="4484">1/$AD$8</f>
        <v>1</v>
      </c>
      <c r="AD1000" s="77">
        <v>0</v>
      </c>
      <c r="AE1000" s="78">
        <v>1</v>
      </c>
      <c r="AF1000" s="79">
        <v>0</v>
      </c>
      <c r="AH1000" s="59">
        <f t="shared" ref="AH1000" si="4485">X1000*AC997+Z1000*AC1000-Y1000*AD997-AA1000*AD1000</f>
        <v>5.5881348909144037</v>
      </c>
      <c r="AI1000" s="63">
        <f t="shared" ref="AI1000" si="4486">(X1000*AD997+Y1000*AC997+Z1000*AD1000+AA1000*AC1000)</f>
        <v>-2.3648495199539927</v>
      </c>
      <c r="AJ1000" s="61">
        <f t="shared" ref="AJ1000" si="4487">X1000*AE997+Z1000*AE1000-Y1000*AF997-AA1000*AF1000</f>
        <v>5.5881348909144037</v>
      </c>
      <c r="AK1000" s="62">
        <f t="shared" ref="AK1000" si="4488">(X1000*AF997+Y1000*AE997+Z1000*AF1000+AA1000*AE1000)</f>
        <v>0</v>
      </c>
      <c r="AM1000" s="80">
        <f t="shared" ref="AM1000" si="4489">(180/PI())*ATAN(-1*(AI997+AI1000)/(AH997+AH1000))</f>
        <v>-42.98629329939962</v>
      </c>
      <c r="AO1000" s="113">
        <f t="shared" ref="AO1000" si="4490">20*LOG(((1-(10^(AM997/20)^2)*(1-((1-AO997)/(1+AO997))^2))^0.5))</f>
        <v>-6.3342942548578071E-2</v>
      </c>
      <c r="AP1000" s="18"/>
      <c r="AQ1000" s="68"/>
      <c r="AR1000" s="68"/>
      <c r="AS1000" s="68"/>
      <c r="AT1000" s="68"/>
    </row>
    <row r="1001" spans="2:46" ht="18.600000000000001" customHeight="1"/>
    <row r="1002" spans="2:46" ht="18.600000000000001" customHeight="1" thickBot="1">
      <c r="D1002" s="10" t="s">
        <v>63</v>
      </c>
      <c r="E1002" s="10"/>
      <c r="F1002" s="10"/>
      <c r="G1002" s="10"/>
      <c r="H1002" s="10"/>
      <c r="I1002" s="10" t="s">
        <v>64</v>
      </c>
      <c r="J1002" s="10"/>
      <c r="K1002" s="10"/>
      <c r="L1002" s="10"/>
      <c r="M1002" s="55"/>
      <c r="N1002" s="55"/>
      <c r="O1002" s="54" t="s">
        <v>65</v>
      </c>
      <c r="P1002" s="55"/>
      <c r="Q1002" s="55"/>
      <c r="R1002" s="55"/>
      <c r="S1002" s="10"/>
      <c r="T1002" s="10" t="s">
        <v>66</v>
      </c>
      <c r="U1002" s="55"/>
      <c r="V1002" s="55"/>
      <c r="W1002" s="55"/>
      <c r="X1002" s="55"/>
      <c r="Y1002" s="54" t="s">
        <v>67</v>
      </c>
      <c r="Z1002" s="55"/>
      <c r="AA1002" s="55"/>
      <c r="AB1002" s="55"/>
      <c r="AC1002" s="54" t="s">
        <v>68</v>
      </c>
      <c r="AD1002" s="10"/>
      <c r="AE1002" s="10"/>
      <c r="AF1002" s="10"/>
      <c r="AG1002" s="10"/>
      <c r="AH1002" s="55"/>
      <c r="AI1002" s="54" t="s">
        <v>69</v>
      </c>
      <c r="AJ1002" s="55"/>
      <c r="AK1002" s="55"/>
    </row>
    <row r="1003" spans="2:46" ht="18.600000000000001" customHeight="1" thickBot="1">
      <c r="B1003" s="52"/>
      <c r="D1003" s="273" t="s">
        <v>70</v>
      </c>
      <c r="E1003" s="274"/>
      <c r="F1003" s="275" t="s">
        <v>71</v>
      </c>
      <c r="G1003" s="276"/>
      <c r="H1003" s="263"/>
      <c r="I1003" s="273" t="s">
        <v>72</v>
      </c>
      <c r="J1003" s="274"/>
      <c r="K1003" s="275" t="s">
        <v>73</v>
      </c>
      <c r="L1003" s="276"/>
      <c r="M1003" s="55"/>
      <c r="N1003" s="269" t="s">
        <v>74</v>
      </c>
      <c r="O1003" s="270"/>
      <c r="P1003" s="271" t="s">
        <v>75</v>
      </c>
      <c r="Q1003" s="272"/>
      <c r="R1003" s="55"/>
      <c r="S1003" s="273" t="s">
        <v>76</v>
      </c>
      <c r="T1003" s="274"/>
      <c r="U1003" s="275" t="s">
        <v>77</v>
      </c>
      <c r="V1003" s="276"/>
      <c r="W1003" s="10"/>
      <c r="X1003" s="269" t="s">
        <v>78</v>
      </c>
      <c r="Y1003" s="270"/>
      <c r="Z1003" s="271" t="s">
        <v>79</v>
      </c>
      <c r="AA1003" s="272"/>
      <c r="AB1003" s="10"/>
      <c r="AC1003" s="273" t="s">
        <v>80</v>
      </c>
      <c r="AD1003" s="274"/>
      <c r="AE1003" s="275" t="s">
        <v>81</v>
      </c>
      <c r="AF1003" s="276"/>
      <c r="AG1003" s="10"/>
      <c r="AH1003" s="269" t="s">
        <v>82</v>
      </c>
      <c r="AI1003" s="270"/>
      <c r="AJ1003" s="271" t="s">
        <v>83</v>
      </c>
      <c r="AK1003" s="272"/>
      <c r="AM1003" s="57" t="s">
        <v>10</v>
      </c>
      <c r="AO1003" s="109" t="s">
        <v>37</v>
      </c>
      <c r="AP1003" s="18"/>
      <c r="AQ1003" s="68"/>
      <c r="AR1003" s="68"/>
      <c r="AS1003" s="68"/>
      <c r="AT1003" s="68"/>
    </row>
    <row r="1004" spans="2:46" ht="18.600000000000001" customHeight="1" thickTop="1" thickBot="1">
      <c r="B1004" s="81">
        <v>2.88</v>
      </c>
      <c r="D1004" s="59">
        <v>1</v>
      </c>
      <c r="E1004" s="60">
        <v>0</v>
      </c>
      <c r="F1004" s="61">
        <v>0</v>
      </c>
      <c r="G1004" s="62">
        <f t="shared" ref="G1004" si="4491">$E$8*$B1004</f>
        <v>1.9537055999999999</v>
      </c>
      <c r="I1004" s="59">
        <v>1</v>
      </c>
      <c r="J1004" s="63">
        <v>0</v>
      </c>
      <c r="K1004" s="61">
        <v>0</v>
      </c>
      <c r="L1004" s="62">
        <v>0</v>
      </c>
      <c r="N1004" s="59">
        <f t="shared" ref="N1004" si="4492">D1004*I1004+F1004*I1007-E1004*J1004-G1004*J1007</f>
        <v>5.5240854996369242</v>
      </c>
      <c r="O1004" s="63">
        <f t="shared" ref="O1004" si="4493">(D1004*J1004+E1004*I1004+F1004*J1007+G1004*I1007)</f>
        <v>0</v>
      </c>
      <c r="P1004" s="61">
        <f t="shared" ref="P1004" si="4494">D1004*K1004+F1004*K1007-E1004*L1004-G1004*L1007</f>
        <v>0</v>
      </c>
      <c r="Q1004" s="62">
        <f t="shared" ref="Q1004" si="4495">(D1004*L1004+E1004*K1004+F1004*L1007+G1004*K1007)</f>
        <v>1.9537055999999999</v>
      </c>
      <c r="S1004" s="59">
        <v>1</v>
      </c>
      <c r="T1004" s="60">
        <v>0</v>
      </c>
      <c r="U1004" s="61">
        <v>0</v>
      </c>
      <c r="V1004" s="62">
        <f t="shared" ref="V1004" si="4496">$T$8*$B1004</f>
        <v>1.9537055999999999</v>
      </c>
      <c r="X1004" s="59">
        <f t="shared" ref="X1004" si="4497">N1004*S1004+P1004*S1007-O1004*T1004-Q1004*T1007</f>
        <v>5.5240854996369242</v>
      </c>
      <c r="Y1004" s="63">
        <f t="shared" ref="Y1004" si="4498">(N1004*T1004+O1004*S1004+P1004*T1007+Q1004*S1007)</f>
        <v>0</v>
      </c>
      <c r="Z1004" s="61">
        <f t="shared" ref="Z1004" si="4499">N1004*U1004+P1004*U1007-O1004*V1004-Q1004*V1007</f>
        <v>0</v>
      </c>
      <c r="AA1004" s="62">
        <f t="shared" ref="AA1004" si="4500">(N1004*V1004+O1004*U1004+P1004*V1007+Q1004*U1007)</f>
        <v>12.746142375519456</v>
      </c>
      <c r="AB1004" s="10"/>
      <c r="AC1004" s="64">
        <v>1</v>
      </c>
      <c r="AD1004" s="65">
        <v>0</v>
      </c>
      <c r="AE1004" s="23">
        <v>0</v>
      </c>
      <c r="AF1004" s="66">
        <v>0</v>
      </c>
      <c r="AH1004" s="59">
        <f t="shared" ref="AH1004" si="4501">X1004*AC1004+Z1004*AC1007-Y1004*AD1004-AA1004*AD1007</f>
        <v>5.5240854996369242</v>
      </c>
      <c r="AI1004" s="63">
        <f t="shared" ref="AI1004" si="4502">(X1004*AD1004+Y1004*AC1004+Z1004*AD1007+AA1004*AC1007)</f>
        <v>12.746142375519456</v>
      </c>
      <c r="AJ1004" s="61">
        <f t="shared" ref="AJ1004" si="4503">X1004*AE1004+Z1004*AE1007-Y1004*AF1004-AA1004*AF1007</f>
        <v>0</v>
      </c>
      <c r="AK1004" s="62">
        <f t="shared" ref="AK1004" si="4504">(X1004*AF1004+Y1004*AE1004+Z1004*AF1007+AA1004*AE1007)</f>
        <v>12.746142375519456</v>
      </c>
      <c r="AM1004" s="67">
        <f t="shared" ref="AM1004" si="4505">20*LOG(((1+$AD$8)/$AD$8)/((AH1004+AH1007)^2+(AI1004+AI1007)^2)^0.5)</f>
        <v>-17.612837920564619</v>
      </c>
      <c r="AO1004" s="110">
        <f t="shared" ref="AO1004" si="4506">((AH1004^2+AI1004^2)^0.5)/((AH1007^2+AI1007^2)^0.5)</f>
        <v>2.3192273657326377</v>
      </c>
      <c r="AP1004" s="18"/>
      <c r="AQ1004" s="68"/>
      <c r="AR1004" s="68"/>
      <c r="AS1004" s="68"/>
      <c r="AT1004" s="68"/>
    </row>
    <row r="1005" spans="2:46" ht="18.600000000000001" customHeight="1" thickBot="1">
      <c r="D1005" s="69"/>
      <c r="G1005" s="70"/>
      <c r="I1005" s="69"/>
      <c r="L1005" s="70"/>
      <c r="N1005" s="69"/>
      <c r="Q1005" s="70"/>
      <c r="S1005" s="69"/>
      <c r="V1005" s="70"/>
      <c r="X1005" s="69"/>
      <c r="AA1005" s="70"/>
      <c r="AC1005" s="64"/>
      <c r="AD1005" s="23"/>
      <c r="AE1005" s="23"/>
      <c r="AF1005" s="71"/>
      <c r="AH1005" s="69"/>
      <c r="AK1005" s="70"/>
      <c r="AO1005" s="111"/>
      <c r="AP1005" s="18"/>
      <c r="AQ1005" s="68"/>
      <c r="AR1005" s="68"/>
      <c r="AS1005" s="68"/>
      <c r="AT1005" s="68"/>
    </row>
    <row r="1006" spans="2:46" ht="18.600000000000001" customHeight="1" thickBot="1">
      <c r="D1006" s="265" t="s">
        <v>11</v>
      </c>
      <c r="E1006" s="266"/>
      <c r="F1006" s="267" t="s">
        <v>84</v>
      </c>
      <c r="G1006" s="268"/>
      <c r="H1006" s="263"/>
      <c r="I1006" s="265" t="s">
        <v>85</v>
      </c>
      <c r="J1006" s="266"/>
      <c r="K1006" s="267" t="s">
        <v>86</v>
      </c>
      <c r="L1006" s="268"/>
      <c r="N1006" s="269" t="s">
        <v>12</v>
      </c>
      <c r="O1006" s="270"/>
      <c r="P1006" s="271" t="s">
        <v>13</v>
      </c>
      <c r="Q1006" s="272"/>
      <c r="S1006" s="265" t="s">
        <v>87</v>
      </c>
      <c r="T1006" s="266"/>
      <c r="U1006" s="267" t="s">
        <v>88</v>
      </c>
      <c r="V1006" s="268"/>
      <c r="W1006" s="10"/>
      <c r="X1006" s="269" t="s">
        <v>89</v>
      </c>
      <c r="Y1006" s="270"/>
      <c r="Z1006" s="271" t="s">
        <v>90</v>
      </c>
      <c r="AA1006" s="272"/>
      <c r="AB1006" s="10"/>
      <c r="AC1006" s="265" t="s">
        <v>14</v>
      </c>
      <c r="AD1006" s="266"/>
      <c r="AE1006" s="267" t="s">
        <v>15</v>
      </c>
      <c r="AF1006" s="268"/>
      <c r="AG1006" s="10"/>
      <c r="AH1006" s="269" t="s">
        <v>91</v>
      </c>
      <c r="AI1006" s="270"/>
      <c r="AJ1006" s="271" t="s">
        <v>92</v>
      </c>
      <c r="AK1006" s="272"/>
      <c r="AM1006" s="76" t="s">
        <v>16</v>
      </c>
      <c r="AO1006" s="112" t="s">
        <v>38</v>
      </c>
      <c r="AP1006" s="18"/>
      <c r="AQ1006" s="68"/>
      <c r="AR1006" s="68"/>
      <c r="AS1006" s="68"/>
      <c r="AT1006" s="68"/>
    </row>
    <row r="1007" spans="2:46" ht="18.600000000000001" customHeight="1" thickTop="1" thickBot="1">
      <c r="D1007" s="59">
        <v>0</v>
      </c>
      <c r="E1007" s="63">
        <v>0</v>
      </c>
      <c r="F1007" s="61">
        <v>1</v>
      </c>
      <c r="G1007" s="62">
        <v>0</v>
      </c>
      <c r="I1007" s="59">
        <v>0</v>
      </c>
      <c r="J1007" s="63">
        <f t="shared" ref="J1007" si="4507">IF(0=(1-$J$8*$K$8*$B1004^2),10^14,$B1004*$K$8/(1-$J$8*$K$8*$B1004^2))</f>
        <v>-2.3156434109811244</v>
      </c>
      <c r="K1007" s="61">
        <v>1</v>
      </c>
      <c r="L1007" s="62">
        <v>0</v>
      </c>
      <c r="N1007" s="59">
        <f t="shared" ref="N1007" si="4508">D1007*I1004+F1007*I1007-E1007*J1004-G1007*J1007</f>
        <v>0</v>
      </c>
      <c r="O1007" s="63">
        <f t="shared" ref="O1007" si="4509">(D1007*J1004+E1007*I1004+F1007*J1007+G1007*I1007)</f>
        <v>-2.3156434109811244</v>
      </c>
      <c r="P1007" s="61">
        <f t="shared" ref="P1007" si="4510">D1007*K1004+F1007*K1007-E1007*L1004-G1007*L1007</f>
        <v>1</v>
      </c>
      <c r="Q1007" s="62">
        <f t="shared" ref="Q1007" si="4511">(D1007*L1004+E1007*K1004+F1007*L1007+G1007*K1007)</f>
        <v>0</v>
      </c>
      <c r="S1007" s="59">
        <v>0</v>
      </c>
      <c r="T1007" s="63">
        <v>0</v>
      </c>
      <c r="U1007" s="61">
        <v>1</v>
      </c>
      <c r="V1007" s="62">
        <v>0</v>
      </c>
      <c r="X1007" s="59">
        <f t="shared" ref="X1007" si="4512">N1007*S1004+P1007*S1007-O1007*T1004-Q1007*T1007</f>
        <v>0</v>
      </c>
      <c r="Y1007" s="63">
        <f t="shared" ref="Y1007" si="4513">(N1007*T1004+O1007*S1004+P1007*T1007+Q1007*S1007)</f>
        <v>-2.3156434109811244</v>
      </c>
      <c r="Z1007" s="61">
        <f t="shared" ref="Z1007" si="4514">N1007*U1004+P1007*U1007-O1007*V1004-Q1007*V1007</f>
        <v>5.5240854996369242</v>
      </c>
      <c r="AA1007" s="62">
        <f t="shared" ref="AA1007" si="4515">(N1007*V1004+O1007*U1004+P1007*V1007+Q1007*U1007)</f>
        <v>0</v>
      </c>
      <c r="AB1007" s="10"/>
      <c r="AC1007" s="46">
        <f t="shared" ref="AC1007" si="4516">1/$AD$8</f>
        <v>1</v>
      </c>
      <c r="AD1007" s="77">
        <v>0</v>
      </c>
      <c r="AE1007" s="78">
        <v>1</v>
      </c>
      <c r="AF1007" s="79">
        <v>0</v>
      </c>
      <c r="AH1007" s="59">
        <f t="shared" ref="AH1007" si="4517">X1007*AC1004+Z1007*AC1007-Y1007*AD1004-AA1007*AD1007</f>
        <v>5.5240854996369242</v>
      </c>
      <c r="AI1007" s="63">
        <f t="shared" ref="AI1007" si="4518">(X1007*AD1004+Y1007*AC1004+Z1007*AD1007+AA1007*AC1007)</f>
        <v>-2.3156434109811244</v>
      </c>
      <c r="AJ1007" s="61">
        <f t="shared" ref="AJ1007" si="4519">X1007*AE1004+Z1007*AE1007-Y1007*AF1004-AA1007*AF1007</f>
        <v>5.5240854996369242</v>
      </c>
      <c r="AK1007" s="62">
        <f t="shared" ref="AK1007" si="4520">(X1007*AF1004+Y1007*AE1004+Z1007*AF1007+AA1007*AE1007)</f>
        <v>0</v>
      </c>
      <c r="AM1007" s="80">
        <f t="shared" ref="AM1007" si="4521">(180/PI())*ATAN(-1*(AI1004+AI1007)/(AH1004+AH1007))</f>
        <v>-43.352772780323825</v>
      </c>
      <c r="AO1007" s="113">
        <f t="shared" ref="AO1007" si="4522">20*LOG(((1-(10^(AM1004/20)^2)*(1-((1-AO1004)/(1+AO1004))^2))^0.5))</f>
        <v>-6.3828901296626522E-2</v>
      </c>
      <c r="AP1007" s="18"/>
      <c r="AQ1007" s="68"/>
      <c r="AR1007" s="68"/>
      <c r="AS1007" s="68"/>
      <c r="AT1007" s="68"/>
    </row>
    <row r="1008" spans="2:46" ht="18.600000000000001" customHeight="1"/>
    <row r="1009" spans="2:46" ht="18.600000000000001" customHeight="1" thickBot="1">
      <c r="D1009" s="10" t="s">
        <v>63</v>
      </c>
      <c r="E1009" s="10"/>
      <c r="F1009" s="10"/>
      <c r="G1009" s="10"/>
      <c r="H1009" s="10"/>
      <c r="I1009" s="10" t="s">
        <v>64</v>
      </c>
      <c r="J1009" s="10"/>
      <c r="K1009" s="10"/>
      <c r="L1009" s="10"/>
      <c r="M1009" s="55"/>
      <c r="N1009" s="55"/>
      <c r="O1009" s="54" t="s">
        <v>65</v>
      </c>
      <c r="P1009" s="55"/>
      <c r="Q1009" s="55"/>
      <c r="R1009" s="55"/>
      <c r="S1009" s="10"/>
      <c r="T1009" s="10" t="s">
        <v>66</v>
      </c>
      <c r="U1009" s="55"/>
      <c r="V1009" s="55"/>
      <c r="W1009" s="55"/>
      <c r="X1009" s="55"/>
      <c r="Y1009" s="54" t="s">
        <v>67</v>
      </c>
      <c r="Z1009" s="55"/>
      <c r="AA1009" s="55"/>
      <c r="AB1009" s="55"/>
      <c r="AC1009" s="54" t="s">
        <v>68</v>
      </c>
      <c r="AD1009" s="10"/>
      <c r="AE1009" s="10"/>
      <c r="AF1009" s="10"/>
      <c r="AG1009" s="10"/>
      <c r="AH1009" s="55"/>
      <c r="AI1009" s="54" t="s">
        <v>69</v>
      </c>
      <c r="AJ1009" s="55"/>
      <c r="AK1009" s="55"/>
    </row>
    <row r="1010" spans="2:46" ht="18.600000000000001" customHeight="1" thickBot="1">
      <c r="B1010" s="52"/>
      <c r="D1010" s="273" t="s">
        <v>70</v>
      </c>
      <c r="E1010" s="274"/>
      <c r="F1010" s="275" t="s">
        <v>71</v>
      </c>
      <c r="G1010" s="276"/>
      <c r="H1010" s="263"/>
      <c r="I1010" s="273" t="s">
        <v>72</v>
      </c>
      <c r="J1010" s="274"/>
      <c r="K1010" s="275" t="s">
        <v>73</v>
      </c>
      <c r="L1010" s="276"/>
      <c r="M1010" s="55"/>
      <c r="N1010" s="269" t="s">
        <v>74</v>
      </c>
      <c r="O1010" s="270"/>
      <c r="P1010" s="271" t="s">
        <v>75</v>
      </c>
      <c r="Q1010" s="272"/>
      <c r="R1010" s="55"/>
      <c r="S1010" s="273" t="s">
        <v>76</v>
      </c>
      <c r="T1010" s="274"/>
      <c r="U1010" s="275" t="s">
        <v>77</v>
      </c>
      <c r="V1010" s="276"/>
      <c r="W1010" s="10"/>
      <c r="X1010" s="269" t="s">
        <v>78</v>
      </c>
      <c r="Y1010" s="270"/>
      <c r="Z1010" s="271" t="s">
        <v>79</v>
      </c>
      <c r="AA1010" s="272"/>
      <c r="AB1010" s="10"/>
      <c r="AC1010" s="273" t="s">
        <v>80</v>
      </c>
      <c r="AD1010" s="274"/>
      <c r="AE1010" s="275" t="s">
        <v>81</v>
      </c>
      <c r="AF1010" s="276"/>
      <c r="AG1010" s="10"/>
      <c r="AH1010" s="269" t="s">
        <v>82</v>
      </c>
      <c r="AI1010" s="270"/>
      <c r="AJ1010" s="271" t="s">
        <v>83</v>
      </c>
      <c r="AK1010" s="272"/>
      <c r="AM1010" s="57" t="s">
        <v>10</v>
      </c>
      <c r="AO1010" s="109" t="s">
        <v>37</v>
      </c>
      <c r="AP1010" s="18"/>
      <c r="AQ1010" s="68"/>
      <c r="AR1010" s="68"/>
      <c r="AS1010" s="68"/>
      <c r="AT1010" s="68"/>
    </row>
    <row r="1011" spans="2:46" ht="18.600000000000001" customHeight="1" thickTop="1" thickBot="1">
      <c r="B1011" s="81">
        <v>2.9</v>
      </c>
      <c r="D1011" s="59">
        <v>1</v>
      </c>
      <c r="E1011" s="60">
        <v>0</v>
      </c>
      <c r="F1011" s="61">
        <v>0</v>
      </c>
      <c r="G1011" s="62">
        <f t="shared" ref="G1011" si="4523">$E$8*$B1011</f>
        <v>1.967273</v>
      </c>
      <c r="I1011" s="59">
        <v>1</v>
      </c>
      <c r="J1011" s="63">
        <v>0</v>
      </c>
      <c r="K1011" s="61">
        <v>0</v>
      </c>
      <c r="L1011" s="62">
        <v>0</v>
      </c>
      <c r="N1011" s="59">
        <f t="shared" ref="N1011" si="4524">D1011*I1011+F1011*I1014-E1011*J1011-G1011*J1014</f>
        <v>5.4630666219862958</v>
      </c>
      <c r="O1011" s="63">
        <f t="shared" ref="O1011" si="4525">(D1011*J1011+E1011*I1011+F1011*J1014+G1011*I1014)</f>
        <v>0</v>
      </c>
      <c r="P1011" s="61">
        <f t="shared" ref="P1011" si="4526">D1011*K1011+F1011*K1014-E1011*L1011-G1011*L1014</f>
        <v>0</v>
      </c>
      <c r="Q1011" s="62">
        <f t="shared" ref="Q1011" si="4527">(D1011*L1011+E1011*K1011+F1011*L1014+G1011*K1014)</f>
        <v>1.967273</v>
      </c>
      <c r="S1011" s="59">
        <v>1</v>
      </c>
      <c r="T1011" s="60">
        <v>0</v>
      </c>
      <c r="U1011" s="61">
        <v>0</v>
      </c>
      <c r="V1011" s="62">
        <f t="shared" ref="V1011" si="4528">$T$8*$B1011</f>
        <v>1.967273</v>
      </c>
      <c r="X1011" s="59">
        <f t="shared" ref="X1011" si="4529">N1011*S1011+P1011*S1014-O1011*T1011-Q1011*T1014</f>
        <v>5.4630666219862958</v>
      </c>
      <c r="Y1011" s="63">
        <f t="shared" ref="Y1011" si="4530">(N1011*T1011+O1011*S1011+P1011*T1014+Q1011*S1014)</f>
        <v>0</v>
      </c>
      <c r="Z1011" s="61">
        <f t="shared" ref="Z1011" si="4531">N1011*U1011+P1011*U1014-O1011*V1011-Q1011*V1014</f>
        <v>0</v>
      </c>
      <c r="AA1011" s="62">
        <f t="shared" ref="AA1011" si="4532">(N1011*V1011+O1011*U1011+P1011*V1014+Q1011*U1014)</f>
        <v>12.714616462634847</v>
      </c>
      <c r="AB1011" s="10"/>
      <c r="AC1011" s="64">
        <v>1</v>
      </c>
      <c r="AD1011" s="65">
        <v>0</v>
      </c>
      <c r="AE1011" s="23">
        <v>0</v>
      </c>
      <c r="AF1011" s="66">
        <v>0</v>
      </c>
      <c r="AH1011" s="59">
        <f t="shared" ref="AH1011" si="4533">X1011*AC1011+Z1011*AC1014-Y1011*AD1011-AA1011*AD1014</f>
        <v>5.4630666219862958</v>
      </c>
      <c r="AI1011" s="63">
        <f t="shared" ref="AI1011" si="4534">(X1011*AD1011+Y1011*AC1011+Z1011*AD1014+AA1011*AC1014)</f>
        <v>12.714616462634847</v>
      </c>
      <c r="AJ1011" s="61">
        <f t="shared" ref="AJ1011" si="4535">X1011*AE1011+Z1011*AE1014-Y1011*AF1011-AA1011*AF1014</f>
        <v>0</v>
      </c>
      <c r="AK1011" s="62">
        <f t="shared" ref="AK1011" si="4536">(X1011*AF1011+Y1011*AE1011+Z1011*AF1014+AA1011*AE1014)</f>
        <v>12.714616462634847</v>
      </c>
      <c r="AM1011" s="67">
        <f t="shared" ref="AM1011" si="4537">20*LOG(((1+$AD$8)/$AD$8)/((AH1011+AH1014)^2+(AI1011+AI1014)^2)^0.5)</f>
        <v>-17.568233009355897</v>
      </c>
      <c r="AO1011" s="110">
        <f t="shared" ref="AO1011" si="4538">((AH1011^2+AI1011^2)^0.5)/((AH1014^2+AI1014^2)^0.5)</f>
        <v>2.3394193662022755</v>
      </c>
      <c r="AP1011" s="18"/>
      <c r="AQ1011" s="68"/>
      <c r="AR1011" s="68"/>
      <c r="AS1011" s="68"/>
      <c r="AT1011" s="68"/>
    </row>
    <row r="1012" spans="2:46" ht="18.600000000000001" customHeight="1" thickBot="1">
      <c r="D1012" s="69"/>
      <c r="G1012" s="70"/>
      <c r="I1012" s="69"/>
      <c r="L1012" s="70"/>
      <c r="N1012" s="69"/>
      <c r="Q1012" s="70"/>
      <c r="S1012" s="69"/>
      <c r="V1012" s="70"/>
      <c r="X1012" s="69"/>
      <c r="AA1012" s="70"/>
      <c r="AC1012" s="64"/>
      <c r="AD1012" s="23"/>
      <c r="AE1012" s="23"/>
      <c r="AF1012" s="71"/>
      <c r="AH1012" s="69"/>
      <c r="AK1012" s="70"/>
      <c r="AO1012" s="111"/>
      <c r="AP1012" s="18"/>
      <c r="AQ1012" s="68"/>
      <c r="AR1012" s="68"/>
      <c r="AS1012" s="68"/>
      <c r="AT1012" s="68"/>
    </row>
    <row r="1013" spans="2:46" ht="18.600000000000001" customHeight="1" thickBot="1">
      <c r="D1013" s="265" t="s">
        <v>11</v>
      </c>
      <c r="E1013" s="266"/>
      <c r="F1013" s="267" t="s">
        <v>84</v>
      </c>
      <c r="G1013" s="268"/>
      <c r="H1013" s="263"/>
      <c r="I1013" s="265" t="s">
        <v>85</v>
      </c>
      <c r="J1013" s="266"/>
      <c r="K1013" s="267" t="s">
        <v>86</v>
      </c>
      <c r="L1013" s="268"/>
      <c r="N1013" s="269" t="s">
        <v>12</v>
      </c>
      <c r="O1013" s="270"/>
      <c r="P1013" s="271" t="s">
        <v>13</v>
      </c>
      <c r="Q1013" s="272"/>
      <c r="S1013" s="265" t="s">
        <v>87</v>
      </c>
      <c r="T1013" s="266"/>
      <c r="U1013" s="267" t="s">
        <v>88</v>
      </c>
      <c r="V1013" s="268"/>
      <c r="W1013" s="10"/>
      <c r="X1013" s="269" t="s">
        <v>89</v>
      </c>
      <c r="Y1013" s="270"/>
      <c r="Z1013" s="271" t="s">
        <v>90</v>
      </c>
      <c r="AA1013" s="272"/>
      <c r="AB1013" s="10"/>
      <c r="AC1013" s="265" t="s">
        <v>14</v>
      </c>
      <c r="AD1013" s="266"/>
      <c r="AE1013" s="267" t="s">
        <v>15</v>
      </c>
      <c r="AF1013" s="268"/>
      <c r="AG1013" s="10"/>
      <c r="AH1013" s="269" t="s">
        <v>91</v>
      </c>
      <c r="AI1013" s="270"/>
      <c r="AJ1013" s="271" t="s">
        <v>92</v>
      </c>
      <c r="AK1013" s="272"/>
      <c r="AM1013" s="76" t="s">
        <v>16</v>
      </c>
      <c r="AO1013" s="112" t="s">
        <v>38</v>
      </c>
      <c r="AP1013" s="18"/>
      <c r="AQ1013" s="68"/>
      <c r="AR1013" s="68"/>
      <c r="AS1013" s="68"/>
      <c r="AT1013" s="68"/>
    </row>
    <row r="1014" spans="2:46" ht="18.600000000000001" customHeight="1" thickTop="1" thickBot="1">
      <c r="D1014" s="59">
        <v>0</v>
      </c>
      <c r="E1014" s="63">
        <v>0</v>
      </c>
      <c r="F1014" s="61">
        <v>1</v>
      </c>
      <c r="G1014" s="62">
        <v>0</v>
      </c>
      <c r="I1014" s="59">
        <v>0</v>
      </c>
      <c r="J1014" s="63">
        <f t="shared" ref="J1014" si="4539">IF(0=(1-$J$8*$K$8*$B1011^2),10^14,$B1011*$K$8/(1-$J$8*$K$8*$B1011^2))</f>
        <v>-2.2686564711589576</v>
      </c>
      <c r="K1014" s="61">
        <v>1</v>
      </c>
      <c r="L1014" s="62">
        <v>0</v>
      </c>
      <c r="N1014" s="59">
        <f t="shared" ref="N1014" si="4540">D1014*I1011+F1014*I1014-E1014*J1011-G1014*J1014</f>
        <v>0</v>
      </c>
      <c r="O1014" s="63">
        <f t="shared" ref="O1014" si="4541">(D1014*J1011+E1014*I1011+F1014*J1014+G1014*I1014)</f>
        <v>-2.2686564711589576</v>
      </c>
      <c r="P1014" s="61">
        <f t="shared" ref="P1014" si="4542">D1014*K1011+F1014*K1014-E1014*L1011-G1014*L1014</f>
        <v>1</v>
      </c>
      <c r="Q1014" s="62">
        <f t="shared" ref="Q1014" si="4543">(D1014*L1011+E1014*K1011+F1014*L1014+G1014*K1014)</f>
        <v>0</v>
      </c>
      <c r="S1014" s="59">
        <v>0</v>
      </c>
      <c r="T1014" s="63">
        <v>0</v>
      </c>
      <c r="U1014" s="61">
        <v>1</v>
      </c>
      <c r="V1014" s="62">
        <v>0</v>
      </c>
      <c r="X1014" s="59">
        <f t="shared" ref="X1014" si="4544">N1014*S1011+P1014*S1014-O1014*T1011-Q1014*T1014</f>
        <v>0</v>
      </c>
      <c r="Y1014" s="63">
        <f t="shared" ref="Y1014" si="4545">(N1014*T1011+O1014*S1011+P1014*T1014+Q1014*S1014)</f>
        <v>-2.2686564711589576</v>
      </c>
      <c r="Z1014" s="61">
        <f t="shared" ref="Z1014" si="4546">N1014*U1011+P1014*U1014-O1014*V1011-Q1014*V1014</f>
        <v>5.4630666219862958</v>
      </c>
      <c r="AA1014" s="62">
        <f t="shared" ref="AA1014" si="4547">(N1014*V1011+O1014*U1011+P1014*V1014+Q1014*U1014)</f>
        <v>0</v>
      </c>
      <c r="AB1014" s="10"/>
      <c r="AC1014" s="46">
        <f t="shared" ref="AC1014" si="4548">1/$AD$8</f>
        <v>1</v>
      </c>
      <c r="AD1014" s="77">
        <v>0</v>
      </c>
      <c r="AE1014" s="78">
        <v>1</v>
      </c>
      <c r="AF1014" s="79">
        <v>0</v>
      </c>
      <c r="AH1014" s="59">
        <f t="shared" ref="AH1014" si="4549">X1014*AC1011+Z1014*AC1014-Y1014*AD1011-AA1014*AD1014</f>
        <v>5.4630666219862958</v>
      </c>
      <c r="AI1014" s="63">
        <f t="shared" ref="AI1014" si="4550">(X1014*AD1011+Y1014*AC1011+Z1014*AD1014+AA1014*AC1014)</f>
        <v>-2.2686564711589576</v>
      </c>
      <c r="AJ1014" s="61">
        <f t="shared" ref="AJ1014" si="4551">X1014*AE1011+Z1014*AE1014-Y1014*AF1011-AA1014*AF1014</f>
        <v>5.4630666219862958</v>
      </c>
      <c r="AK1014" s="62">
        <f t="shared" ref="AK1014" si="4552">(X1014*AF1011+Y1014*AE1011+Z1014*AF1014+AA1014*AE1014)</f>
        <v>0</v>
      </c>
      <c r="AM1014" s="80">
        <f t="shared" ref="AM1014" si="4553">(180/PI())*ATAN(-1*(AI1011+AI1014)/(AH1011+AH1014))</f>
        <v>-43.712935005818032</v>
      </c>
      <c r="AO1014" s="113">
        <f t="shared" ref="AO1014" si="4554">20*LOG(((1-(10^(AM1011/20)^2)*(1-((1-AO1011)/(1+AO1011))^2))^0.5))</f>
        <v>-6.4268270119311133E-2</v>
      </c>
      <c r="AP1014" s="18"/>
      <c r="AQ1014" s="68"/>
      <c r="AR1014" s="68"/>
      <c r="AS1014" s="68"/>
      <c r="AT1014" s="68"/>
    </row>
    <row r="1015" spans="2:46" ht="18.600000000000001" customHeight="1"/>
    <row r="1016" spans="2:46" ht="18.600000000000001" customHeight="1" thickBot="1">
      <c r="D1016" s="10" t="s">
        <v>63</v>
      </c>
      <c r="E1016" s="10"/>
      <c r="F1016" s="10"/>
      <c r="G1016" s="10"/>
      <c r="H1016" s="10"/>
      <c r="I1016" s="10" t="s">
        <v>64</v>
      </c>
      <c r="J1016" s="10"/>
      <c r="K1016" s="10"/>
      <c r="L1016" s="10"/>
      <c r="M1016" s="55"/>
      <c r="N1016" s="55"/>
      <c r="O1016" s="54" t="s">
        <v>65</v>
      </c>
      <c r="P1016" s="55"/>
      <c r="Q1016" s="55"/>
      <c r="R1016" s="55"/>
      <c r="S1016" s="10"/>
      <c r="T1016" s="10" t="s">
        <v>66</v>
      </c>
      <c r="U1016" s="55"/>
      <c r="V1016" s="55"/>
      <c r="W1016" s="55"/>
      <c r="X1016" s="55"/>
      <c r="Y1016" s="54" t="s">
        <v>67</v>
      </c>
      <c r="Z1016" s="55"/>
      <c r="AA1016" s="55"/>
      <c r="AB1016" s="55"/>
      <c r="AC1016" s="54" t="s">
        <v>68</v>
      </c>
      <c r="AD1016" s="10"/>
      <c r="AE1016" s="10"/>
      <c r="AF1016" s="10"/>
      <c r="AG1016" s="10"/>
      <c r="AH1016" s="55"/>
      <c r="AI1016" s="54" t="s">
        <v>69</v>
      </c>
      <c r="AJ1016" s="55"/>
      <c r="AK1016" s="55"/>
    </row>
    <row r="1017" spans="2:46" ht="18.600000000000001" customHeight="1" thickBot="1">
      <c r="B1017" s="52"/>
      <c r="D1017" s="273" t="s">
        <v>70</v>
      </c>
      <c r="E1017" s="274"/>
      <c r="F1017" s="275" t="s">
        <v>71</v>
      </c>
      <c r="G1017" s="276"/>
      <c r="H1017" s="263"/>
      <c r="I1017" s="273" t="s">
        <v>72</v>
      </c>
      <c r="J1017" s="274"/>
      <c r="K1017" s="275" t="s">
        <v>73</v>
      </c>
      <c r="L1017" s="276"/>
      <c r="M1017" s="55"/>
      <c r="N1017" s="269" t="s">
        <v>74</v>
      </c>
      <c r="O1017" s="270"/>
      <c r="P1017" s="271" t="s">
        <v>75</v>
      </c>
      <c r="Q1017" s="272"/>
      <c r="R1017" s="55"/>
      <c r="S1017" s="273" t="s">
        <v>76</v>
      </c>
      <c r="T1017" s="274"/>
      <c r="U1017" s="275" t="s">
        <v>77</v>
      </c>
      <c r="V1017" s="276"/>
      <c r="W1017" s="10"/>
      <c r="X1017" s="269" t="s">
        <v>78</v>
      </c>
      <c r="Y1017" s="270"/>
      <c r="Z1017" s="271" t="s">
        <v>79</v>
      </c>
      <c r="AA1017" s="272"/>
      <c r="AB1017" s="10"/>
      <c r="AC1017" s="273" t="s">
        <v>80</v>
      </c>
      <c r="AD1017" s="274"/>
      <c r="AE1017" s="275" t="s">
        <v>81</v>
      </c>
      <c r="AF1017" s="276"/>
      <c r="AG1017" s="10"/>
      <c r="AH1017" s="269" t="s">
        <v>82</v>
      </c>
      <c r="AI1017" s="270"/>
      <c r="AJ1017" s="271" t="s">
        <v>83</v>
      </c>
      <c r="AK1017" s="272"/>
      <c r="AM1017" s="57" t="s">
        <v>10</v>
      </c>
      <c r="AO1017" s="109" t="s">
        <v>37</v>
      </c>
      <c r="AP1017" s="18"/>
      <c r="AQ1017" s="68"/>
      <c r="AR1017" s="68"/>
      <c r="AS1017" s="68"/>
      <c r="AT1017" s="68"/>
    </row>
    <row r="1018" spans="2:46" ht="18.600000000000001" customHeight="1" thickTop="1" thickBot="1">
      <c r="B1018" s="81">
        <v>2.92</v>
      </c>
      <c r="D1018" s="59">
        <v>1</v>
      </c>
      <c r="E1018" s="60">
        <v>0</v>
      </c>
      <c r="F1018" s="61">
        <v>0</v>
      </c>
      <c r="G1018" s="62">
        <f t="shared" ref="G1018" si="4555">$E$8*$B1018</f>
        <v>1.9808403999999999</v>
      </c>
      <c r="I1018" s="59">
        <v>1</v>
      </c>
      <c r="J1018" s="63">
        <v>0</v>
      </c>
      <c r="K1018" s="61">
        <v>0</v>
      </c>
      <c r="L1018" s="62">
        <v>0</v>
      </c>
      <c r="N1018" s="59">
        <f t="shared" ref="N1018" si="4556">D1018*I1018+F1018*I1021-E1018*J1018-G1018*J1021</f>
        <v>5.4048722285987933</v>
      </c>
      <c r="O1018" s="63">
        <f t="shared" ref="O1018" si="4557">(D1018*J1018+E1018*I1018+F1018*J1021+G1018*I1021)</f>
        <v>0</v>
      </c>
      <c r="P1018" s="61">
        <f t="shared" ref="P1018" si="4558">D1018*K1018+F1018*K1021-E1018*L1018-G1018*L1021</f>
        <v>0</v>
      </c>
      <c r="Q1018" s="62">
        <f t="shared" ref="Q1018" si="4559">(D1018*L1018+E1018*K1018+F1018*L1021+G1018*K1021)</f>
        <v>1.9808403999999999</v>
      </c>
      <c r="S1018" s="59">
        <v>1</v>
      </c>
      <c r="T1018" s="60">
        <v>0</v>
      </c>
      <c r="U1018" s="61">
        <v>0</v>
      </c>
      <c r="V1018" s="62">
        <f t="shared" ref="V1018" si="4560">$T$8*$B1018</f>
        <v>1.9808403999999999</v>
      </c>
      <c r="X1018" s="59">
        <f t="shared" ref="X1018" si="4561">N1018*S1018+P1018*S1021-O1018*T1018-Q1018*T1021</f>
        <v>5.4048722285987933</v>
      </c>
      <c r="Y1018" s="63">
        <f t="shared" ref="Y1018" si="4562">(N1018*T1018+O1018*S1018+P1018*T1021+Q1018*S1021)</f>
        <v>0</v>
      </c>
      <c r="Z1018" s="61">
        <f t="shared" ref="Z1018" si="4563">N1018*U1018+P1018*U1021-O1018*V1018-Q1018*V1021</f>
        <v>0</v>
      </c>
      <c r="AA1018" s="62">
        <f t="shared" ref="AA1018" si="4564">(N1018*V1018+O1018*U1018+P1018*V1021+Q1018*U1021)</f>
        <v>12.687029667246525</v>
      </c>
      <c r="AB1018" s="10"/>
      <c r="AC1018" s="64">
        <v>1</v>
      </c>
      <c r="AD1018" s="65">
        <v>0</v>
      </c>
      <c r="AE1018" s="23">
        <v>0</v>
      </c>
      <c r="AF1018" s="66">
        <v>0</v>
      </c>
      <c r="AH1018" s="59">
        <f t="shared" ref="AH1018" si="4565">X1018*AC1018+Z1018*AC1021-Y1018*AD1018-AA1018*AD1021</f>
        <v>5.4048722285987933</v>
      </c>
      <c r="AI1018" s="63">
        <f t="shared" ref="AI1018" si="4566">(X1018*AD1018+Y1018*AC1018+Z1018*AD1021+AA1018*AC1021)</f>
        <v>12.687029667246525</v>
      </c>
      <c r="AJ1018" s="61">
        <f t="shared" ref="AJ1018" si="4567">X1018*AE1018+Z1018*AE1021-Y1018*AF1018-AA1018*AF1021</f>
        <v>0</v>
      </c>
      <c r="AK1018" s="62">
        <f t="shared" ref="AK1018" si="4568">(X1018*AF1018+Y1018*AE1018+Z1018*AF1021+AA1018*AE1021)</f>
        <v>12.687029667246525</v>
      </c>
      <c r="AM1018" s="67">
        <f t="shared" ref="AM1018" si="4569">20*LOG(((1+$AD$8)/$AD$8)/((AH1018+AH1021)^2+(AI1018+AI1021)^2)^0.5)</f>
        <v>-17.526840987898836</v>
      </c>
      <c r="AO1018" s="110">
        <f t="shared" ref="AO1018" si="4570">((AH1018^2+AI1018^2)^0.5)/((AH1021^2+AI1021^2)^0.5)</f>
        <v>2.3595587474371928</v>
      </c>
      <c r="AP1018" s="18"/>
      <c r="AQ1018" s="68"/>
      <c r="AR1018" s="68"/>
      <c r="AS1018" s="68"/>
      <c r="AT1018" s="68"/>
    </row>
    <row r="1019" spans="2:46" ht="18.600000000000001" customHeight="1" thickBot="1">
      <c r="D1019" s="69"/>
      <c r="G1019" s="70"/>
      <c r="I1019" s="69"/>
      <c r="L1019" s="70"/>
      <c r="N1019" s="69"/>
      <c r="Q1019" s="70"/>
      <c r="S1019" s="69"/>
      <c r="V1019" s="70"/>
      <c r="X1019" s="69"/>
      <c r="AA1019" s="70"/>
      <c r="AC1019" s="64"/>
      <c r="AD1019" s="23"/>
      <c r="AE1019" s="23"/>
      <c r="AF1019" s="71"/>
      <c r="AH1019" s="69"/>
      <c r="AK1019" s="70"/>
      <c r="AO1019" s="111"/>
      <c r="AP1019" s="18"/>
      <c r="AQ1019" s="68"/>
      <c r="AR1019" s="68"/>
      <c r="AS1019" s="68"/>
      <c r="AT1019" s="68"/>
    </row>
    <row r="1020" spans="2:46" ht="18.600000000000001" customHeight="1" thickBot="1">
      <c r="D1020" s="265" t="s">
        <v>11</v>
      </c>
      <c r="E1020" s="266"/>
      <c r="F1020" s="267" t="s">
        <v>84</v>
      </c>
      <c r="G1020" s="268"/>
      <c r="H1020" s="263"/>
      <c r="I1020" s="265" t="s">
        <v>85</v>
      </c>
      <c r="J1020" s="266"/>
      <c r="K1020" s="267" t="s">
        <v>86</v>
      </c>
      <c r="L1020" s="268"/>
      <c r="N1020" s="269" t="s">
        <v>12</v>
      </c>
      <c r="O1020" s="270"/>
      <c r="P1020" s="271" t="s">
        <v>13</v>
      </c>
      <c r="Q1020" s="272"/>
      <c r="S1020" s="265" t="s">
        <v>87</v>
      </c>
      <c r="T1020" s="266"/>
      <c r="U1020" s="267" t="s">
        <v>88</v>
      </c>
      <c r="V1020" s="268"/>
      <c r="W1020" s="10"/>
      <c r="X1020" s="269" t="s">
        <v>89</v>
      </c>
      <c r="Y1020" s="270"/>
      <c r="Z1020" s="271" t="s">
        <v>90</v>
      </c>
      <c r="AA1020" s="272"/>
      <c r="AB1020" s="10"/>
      <c r="AC1020" s="265" t="s">
        <v>14</v>
      </c>
      <c r="AD1020" s="266"/>
      <c r="AE1020" s="267" t="s">
        <v>15</v>
      </c>
      <c r="AF1020" s="268"/>
      <c r="AG1020" s="10"/>
      <c r="AH1020" s="269" t="s">
        <v>91</v>
      </c>
      <c r="AI1020" s="270"/>
      <c r="AJ1020" s="271" t="s">
        <v>92</v>
      </c>
      <c r="AK1020" s="272"/>
      <c r="AM1020" s="76" t="s">
        <v>16</v>
      </c>
      <c r="AO1020" s="112" t="s">
        <v>38</v>
      </c>
      <c r="AP1020" s="18"/>
      <c r="AQ1020" s="68"/>
      <c r="AR1020" s="68"/>
      <c r="AS1020" s="68"/>
      <c r="AT1020" s="68"/>
    </row>
    <row r="1021" spans="2:46" ht="18.600000000000001" customHeight="1" thickTop="1" thickBot="1">
      <c r="D1021" s="59">
        <v>0</v>
      </c>
      <c r="E1021" s="63">
        <v>0</v>
      </c>
      <c r="F1021" s="61">
        <v>1</v>
      </c>
      <c r="G1021" s="62">
        <v>0</v>
      </c>
      <c r="I1021" s="59">
        <v>0</v>
      </c>
      <c r="J1021" s="63">
        <f t="shared" ref="J1021" si="4571">IF(0=(1-$J$8*$K$8*$B1018^2),10^14,$B1018*$K$8/(1-$J$8*$K$8*$B1018^2))</f>
        <v>-2.2237390900341056</v>
      </c>
      <c r="K1021" s="61">
        <v>1</v>
      </c>
      <c r="L1021" s="62">
        <v>0</v>
      </c>
      <c r="N1021" s="59">
        <f t="shared" ref="N1021" si="4572">D1021*I1018+F1021*I1021-E1021*J1018-G1021*J1021</f>
        <v>0</v>
      </c>
      <c r="O1021" s="63">
        <f t="shared" ref="O1021" si="4573">(D1021*J1018+E1021*I1018+F1021*J1021+G1021*I1021)</f>
        <v>-2.2237390900341056</v>
      </c>
      <c r="P1021" s="61">
        <f t="shared" ref="P1021" si="4574">D1021*K1018+F1021*K1021-E1021*L1018-G1021*L1021</f>
        <v>1</v>
      </c>
      <c r="Q1021" s="62">
        <f t="shared" ref="Q1021" si="4575">(D1021*L1018+E1021*K1018+F1021*L1021+G1021*K1021)</f>
        <v>0</v>
      </c>
      <c r="S1021" s="59">
        <v>0</v>
      </c>
      <c r="T1021" s="63">
        <v>0</v>
      </c>
      <c r="U1021" s="61">
        <v>1</v>
      </c>
      <c r="V1021" s="62">
        <v>0</v>
      </c>
      <c r="X1021" s="59">
        <f t="shared" ref="X1021" si="4576">N1021*S1018+P1021*S1021-O1021*T1018-Q1021*T1021</f>
        <v>0</v>
      </c>
      <c r="Y1021" s="63">
        <f t="shared" ref="Y1021" si="4577">(N1021*T1018+O1021*S1018+P1021*T1021+Q1021*S1021)</f>
        <v>-2.2237390900341056</v>
      </c>
      <c r="Z1021" s="61">
        <f t="shared" ref="Z1021" si="4578">N1021*U1018+P1021*U1021-O1021*V1018-Q1021*V1021</f>
        <v>5.4048722285987933</v>
      </c>
      <c r="AA1021" s="62">
        <f t="shared" ref="AA1021" si="4579">(N1021*V1018+O1021*U1018+P1021*V1021+Q1021*U1021)</f>
        <v>0</v>
      </c>
      <c r="AB1021" s="10"/>
      <c r="AC1021" s="46">
        <f t="shared" ref="AC1021" si="4580">1/$AD$8</f>
        <v>1</v>
      </c>
      <c r="AD1021" s="77">
        <v>0</v>
      </c>
      <c r="AE1021" s="78">
        <v>1</v>
      </c>
      <c r="AF1021" s="79">
        <v>0</v>
      </c>
      <c r="AH1021" s="59">
        <f t="shared" ref="AH1021" si="4581">X1021*AC1018+Z1021*AC1021-Y1021*AD1018-AA1021*AD1021</f>
        <v>5.4048722285987933</v>
      </c>
      <c r="AI1021" s="63">
        <f t="shared" ref="AI1021" si="4582">(X1021*AD1018+Y1021*AC1018+Z1021*AD1021+AA1021*AC1021)</f>
        <v>-2.2237390900341056</v>
      </c>
      <c r="AJ1021" s="61">
        <f t="shared" ref="AJ1021" si="4583">X1021*AE1018+Z1021*AE1021-Y1021*AF1018-AA1021*AF1021</f>
        <v>5.4048722285987933</v>
      </c>
      <c r="AK1021" s="62">
        <f t="shared" ref="AK1021" si="4584">(X1021*AF1018+Y1021*AE1018+Z1021*AF1021+AA1021*AE1021)</f>
        <v>0</v>
      </c>
      <c r="AM1021" s="80">
        <f t="shared" ref="AM1021" si="4585">(180/PI())*ATAN(-1*(AI1018+AI1021)/(AH1018+AH1021))</f>
        <v>-44.066960104206458</v>
      </c>
      <c r="AO1021" s="113">
        <f t="shared" ref="AO1021" si="4586">20*LOG(((1-(10^(AM1018/20)^2)*(1-((1-AO1018)/(1+AO1018))^2))^0.5))</f>
        <v>-6.466297115597136E-2</v>
      </c>
      <c r="AP1021" s="18"/>
      <c r="AQ1021" s="68"/>
      <c r="AR1021" s="68"/>
      <c r="AS1021" s="68"/>
      <c r="AT1021" s="68"/>
    </row>
    <row r="1022" spans="2:46" ht="18.600000000000001" customHeight="1"/>
    <row r="1023" spans="2:46" ht="18.600000000000001" customHeight="1" thickBot="1">
      <c r="D1023" s="10" t="s">
        <v>63</v>
      </c>
      <c r="E1023" s="10"/>
      <c r="F1023" s="10"/>
      <c r="G1023" s="10"/>
      <c r="H1023" s="10"/>
      <c r="I1023" s="10" t="s">
        <v>64</v>
      </c>
      <c r="J1023" s="10"/>
      <c r="K1023" s="10"/>
      <c r="L1023" s="10"/>
      <c r="M1023" s="55"/>
      <c r="N1023" s="55"/>
      <c r="O1023" s="54" t="s">
        <v>65</v>
      </c>
      <c r="P1023" s="55"/>
      <c r="Q1023" s="55"/>
      <c r="R1023" s="55"/>
      <c r="S1023" s="10"/>
      <c r="T1023" s="10" t="s">
        <v>66</v>
      </c>
      <c r="U1023" s="55"/>
      <c r="V1023" s="55"/>
      <c r="W1023" s="55"/>
      <c r="X1023" s="55"/>
      <c r="Y1023" s="54" t="s">
        <v>67</v>
      </c>
      <c r="Z1023" s="55"/>
      <c r="AA1023" s="55"/>
      <c r="AB1023" s="55"/>
      <c r="AC1023" s="54" t="s">
        <v>68</v>
      </c>
      <c r="AD1023" s="10"/>
      <c r="AE1023" s="10"/>
      <c r="AF1023" s="10"/>
      <c r="AG1023" s="10"/>
      <c r="AH1023" s="55"/>
      <c r="AI1023" s="54" t="s">
        <v>69</v>
      </c>
      <c r="AJ1023" s="55"/>
      <c r="AK1023" s="55"/>
    </row>
    <row r="1024" spans="2:46" ht="18.600000000000001" customHeight="1" thickBot="1">
      <c r="B1024" s="52"/>
      <c r="D1024" s="273" t="s">
        <v>70</v>
      </c>
      <c r="E1024" s="274"/>
      <c r="F1024" s="275" t="s">
        <v>71</v>
      </c>
      <c r="G1024" s="276"/>
      <c r="H1024" s="263"/>
      <c r="I1024" s="273" t="s">
        <v>72</v>
      </c>
      <c r="J1024" s="274"/>
      <c r="K1024" s="275" t="s">
        <v>73</v>
      </c>
      <c r="L1024" s="276"/>
      <c r="M1024" s="55"/>
      <c r="N1024" s="269" t="s">
        <v>74</v>
      </c>
      <c r="O1024" s="270"/>
      <c r="P1024" s="271" t="s">
        <v>75</v>
      </c>
      <c r="Q1024" s="272"/>
      <c r="R1024" s="55"/>
      <c r="S1024" s="273" t="s">
        <v>76</v>
      </c>
      <c r="T1024" s="274"/>
      <c r="U1024" s="275" t="s">
        <v>77</v>
      </c>
      <c r="V1024" s="276"/>
      <c r="W1024" s="10"/>
      <c r="X1024" s="269" t="s">
        <v>78</v>
      </c>
      <c r="Y1024" s="270"/>
      <c r="Z1024" s="271" t="s">
        <v>79</v>
      </c>
      <c r="AA1024" s="272"/>
      <c r="AB1024" s="10"/>
      <c r="AC1024" s="273" t="s">
        <v>80</v>
      </c>
      <c r="AD1024" s="274"/>
      <c r="AE1024" s="275" t="s">
        <v>81</v>
      </c>
      <c r="AF1024" s="276"/>
      <c r="AG1024" s="10"/>
      <c r="AH1024" s="269" t="s">
        <v>82</v>
      </c>
      <c r="AI1024" s="270"/>
      <c r="AJ1024" s="271" t="s">
        <v>83</v>
      </c>
      <c r="AK1024" s="272"/>
      <c r="AM1024" s="57" t="s">
        <v>10</v>
      </c>
      <c r="AO1024" s="109" t="s">
        <v>37</v>
      </c>
      <c r="AP1024" s="18"/>
      <c r="AQ1024" s="68"/>
      <c r="AR1024" s="68"/>
      <c r="AS1024" s="68"/>
      <c r="AT1024" s="68"/>
    </row>
    <row r="1025" spans="2:46" ht="18.600000000000001" customHeight="1" thickTop="1" thickBot="1">
      <c r="B1025" s="81">
        <v>2.94</v>
      </c>
      <c r="D1025" s="59">
        <v>1</v>
      </c>
      <c r="E1025" s="60">
        <v>0</v>
      </c>
      <c r="F1025" s="61">
        <v>0</v>
      </c>
      <c r="G1025" s="62">
        <f t="shared" ref="G1025" si="4587">$E$8*$B1025</f>
        <v>1.9944078000000001</v>
      </c>
      <c r="I1025" s="59">
        <v>1</v>
      </c>
      <c r="J1025" s="63">
        <v>0</v>
      </c>
      <c r="K1025" s="61">
        <v>0</v>
      </c>
      <c r="L1025" s="62">
        <v>0</v>
      </c>
      <c r="N1025" s="59">
        <f t="shared" ref="N1025" si="4588">D1025*I1025+F1025*I1028-E1025*J1025-G1025*J1028</f>
        <v>5.3493144907897969</v>
      </c>
      <c r="O1025" s="63">
        <f t="shared" ref="O1025" si="4589">(D1025*J1025+E1025*I1025+F1025*J1028+G1025*I1028)</f>
        <v>0</v>
      </c>
      <c r="P1025" s="61">
        <f t="shared" ref="P1025" si="4590">D1025*K1025+F1025*K1028-E1025*L1025-G1025*L1028</f>
        <v>0</v>
      </c>
      <c r="Q1025" s="62">
        <f t="shared" ref="Q1025" si="4591">(D1025*L1025+E1025*K1025+F1025*L1028+G1025*K1028)</f>
        <v>1.9944078000000001</v>
      </c>
      <c r="S1025" s="59">
        <v>1</v>
      </c>
      <c r="T1025" s="60">
        <v>0</v>
      </c>
      <c r="U1025" s="61">
        <v>0</v>
      </c>
      <c r="V1025" s="62">
        <f t="shared" ref="V1025" si="4592">$T$8*$B1025</f>
        <v>1.9944078000000001</v>
      </c>
      <c r="X1025" s="59">
        <f t="shared" ref="X1025" si="4593">N1025*S1025+P1025*S1028-O1025*T1025-Q1025*T1028</f>
        <v>5.3493144907897969</v>
      </c>
      <c r="Y1025" s="63">
        <f t="shared" ref="Y1025" si="4594">(N1025*T1025+O1025*S1025+P1025*T1028+Q1025*S1028)</f>
        <v>0</v>
      </c>
      <c r="Z1025" s="61">
        <f t="shared" ref="Z1025" si="4595">N1025*U1025+P1025*U1028-O1025*V1025-Q1025*V1028</f>
        <v>0</v>
      </c>
      <c r="AA1025" s="62">
        <f t="shared" ref="AA1025" si="4596">(N1025*V1025+O1025*U1025+P1025*V1028+Q1025*U1028)</f>
        <v>12.663122345084199</v>
      </c>
      <c r="AB1025" s="10"/>
      <c r="AC1025" s="64">
        <v>1</v>
      </c>
      <c r="AD1025" s="65">
        <v>0</v>
      </c>
      <c r="AE1025" s="23">
        <v>0</v>
      </c>
      <c r="AF1025" s="66">
        <v>0</v>
      </c>
      <c r="AH1025" s="59">
        <f t="shared" ref="AH1025" si="4597">X1025*AC1025+Z1025*AC1028-Y1025*AD1025-AA1025*AD1028</f>
        <v>5.3493144907897969</v>
      </c>
      <c r="AI1025" s="63">
        <f t="shared" ref="AI1025" si="4598">(X1025*AD1025+Y1025*AC1025+Z1025*AD1028+AA1025*AC1028)</f>
        <v>12.663122345084199</v>
      </c>
      <c r="AJ1025" s="61">
        <f t="shared" ref="AJ1025" si="4599">X1025*AE1025+Z1025*AE1028-Y1025*AF1025-AA1025*AF1028</f>
        <v>0</v>
      </c>
      <c r="AK1025" s="62">
        <f t="shared" ref="AK1025" si="4600">(X1025*AF1025+Y1025*AE1025+Z1025*AF1028+AA1025*AE1028)</f>
        <v>12.663122345084199</v>
      </c>
      <c r="AM1025" s="67">
        <f t="shared" ref="AM1025" si="4601">20*LOG(((1+$AD$8)/$AD$8)/((AH1025+AH1028)^2+(AI1025+AI1028)^2)^0.5)</f>
        <v>-17.488480605485506</v>
      </c>
      <c r="AO1025" s="110">
        <f t="shared" ref="AO1025" si="4602">((AH1025^2+AI1025^2)^0.5)/((AH1028^2+AI1028^2)^0.5)</f>
        <v>2.3796471098058789</v>
      </c>
      <c r="AP1025" s="18"/>
      <c r="AQ1025" s="68"/>
      <c r="AR1025" s="68"/>
      <c r="AS1025" s="68"/>
      <c r="AT1025" s="68"/>
    </row>
    <row r="1026" spans="2:46" ht="18.600000000000001" customHeight="1" thickBot="1">
      <c r="D1026" s="69"/>
      <c r="G1026" s="70"/>
      <c r="I1026" s="69"/>
      <c r="L1026" s="70"/>
      <c r="N1026" s="69"/>
      <c r="Q1026" s="70"/>
      <c r="S1026" s="69"/>
      <c r="V1026" s="70"/>
      <c r="X1026" s="69"/>
      <c r="AA1026" s="70"/>
      <c r="AC1026" s="64"/>
      <c r="AD1026" s="23"/>
      <c r="AE1026" s="23"/>
      <c r="AF1026" s="71"/>
      <c r="AH1026" s="69"/>
      <c r="AK1026" s="70"/>
      <c r="AO1026" s="111"/>
      <c r="AP1026" s="18"/>
      <c r="AQ1026" s="68"/>
      <c r="AR1026" s="68"/>
      <c r="AS1026" s="68"/>
      <c r="AT1026" s="68"/>
    </row>
    <row r="1027" spans="2:46" ht="18.600000000000001" customHeight="1" thickBot="1">
      <c r="D1027" s="265" t="s">
        <v>11</v>
      </c>
      <c r="E1027" s="266"/>
      <c r="F1027" s="267" t="s">
        <v>84</v>
      </c>
      <c r="G1027" s="268"/>
      <c r="H1027" s="263"/>
      <c r="I1027" s="265" t="s">
        <v>85</v>
      </c>
      <c r="J1027" s="266"/>
      <c r="K1027" s="267" t="s">
        <v>86</v>
      </c>
      <c r="L1027" s="268"/>
      <c r="N1027" s="269" t="s">
        <v>12</v>
      </c>
      <c r="O1027" s="270"/>
      <c r="P1027" s="271" t="s">
        <v>13</v>
      </c>
      <c r="Q1027" s="272"/>
      <c r="S1027" s="265" t="s">
        <v>87</v>
      </c>
      <c r="T1027" s="266"/>
      <c r="U1027" s="267" t="s">
        <v>88</v>
      </c>
      <c r="V1027" s="268"/>
      <c r="W1027" s="10"/>
      <c r="X1027" s="269" t="s">
        <v>89</v>
      </c>
      <c r="Y1027" s="270"/>
      <c r="Z1027" s="271" t="s">
        <v>90</v>
      </c>
      <c r="AA1027" s="272"/>
      <c r="AB1027" s="10"/>
      <c r="AC1027" s="265" t="s">
        <v>14</v>
      </c>
      <c r="AD1027" s="266"/>
      <c r="AE1027" s="267" t="s">
        <v>15</v>
      </c>
      <c r="AF1027" s="268"/>
      <c r="AG1027" s="10"/>
      <c r="AH1027" s="269" t="s">
        <v>91</v>
      </c>
      <c r="AI1027" s="270"/>
      <c r="AJ1027" s="271" t="s">
        <v>92</v>
      </c>
      <c r="AK1027" s="272"/>
      <c r="AM1027" s="76" t="s">
        <v>16</v>
      </c>
      <c r="AO1027" s="112" t="s">
        <v>38</v>
      </c>
      <c r="AP1027" s="18"/>
      <c r="AQ1027" s="68"/>
      <c r="AR1027" s="68"/>
      <c r="AS1027" s="68"/>
      <c r="AT1027" s="68"/>
    </row>
    <row r="1028" spans="2:46" ht="18.600000000000001" customHeight="1" thickTop="1" thickBot="1">
      <c r="D1028" s="59">
        <v>0</v>
      </c>
      <c r="E1028" s="63">
        <v>0</v>
      </c>
      <c r="F1028" s="61">
        <v>1</v>
      </c>
      <c r="G1028" s="62">
        <v>0</v>
      </c>
      <c r="I1028" s="59">
        <v>0</v>
      </c>
      <c r="J1028" s="63">
        <f t="shared" ref="J1028" si="4603">IF(0=(1-$J$8*$K$8*$B1025^2),10^14,$B1025*$K$8/(1-$J$8*$K$8*$B1025^2))</f>
        <v>-2.1807548540422861</v>
      </c>
      <c r="K1028" s="61">
        <v>1</v>
      </c>
      <c r="L1028" s="62">
        <v>0</v>
      </c>
      <c r="N1028" s="59">
        <f t="shared" ref="N1028" si="4604">D1028*I1025+F1028*I1028-E1028*J1025-G1028*J1028</f>
        <v>0</v>
      </c>
      <c r="O1028" s="63">
        <f t="shared" ref="O1028" si="4605">(D1028*J1025+E1028*I1025+F1028*J1028+G1028*I1028)</f>
        <v>-2.1807548540422861</v>
      </c>
      <c r="P1028" s="61">
        <f t="shared" ref="P1028" si="4606">D1028*K1025+F1028*K1028-E1028*L1025-G1028*L1028</f>
        <v>1</v>
      </c>
      <c r="Q1028" s="62">
        <f t="shared" ref="Q1028" si="4607">(D1028*L1025+E1028*K1025+F1028*L1028+G1028*K1028)</f>
        <v>0</v>
      </c>
      <c r="S1028" s="59">
        <v>0</v>
      </c>
      <c r="T1028" s="63">
        <v>0</v>
      </c>
      <c r="U1028" s="61">
        <v>1</v>
      </c>
      <c r="V1028" s="62">
        <v>0</v>
      </c>
      <c r="X1028" s="59">
        <f t="shared" ref="X1028" si="4608">N1028*S1025+P1028*S1028-O1028*T1025-Q1028*T1028</f>
        <v>0</v>
      </c>
      <c r="Y1028" s="63">
        <f t="shared" ref="Y1028" si="4609">(N1028*T1025+O1028*S1025+P1028*T1028+Q1028*S1028)</f>
        <v>-2.1807548540422861</v>
      </c>
      <c r="Z1028" s="61">
        <f t="shared" ref="Z1028" si="4610">N1028*U1025+P1028*U1028-O1028*V1025-Q1028*V1028</f>
        <v>5.3493144907897969</v>
      </c>
      <c r="AA1028" s="62">
        <f t="shared" ref="AA1028" si="4611">(N1028*V1025+O1028*U1025+P1028*V1028+Q1028*U1028)</f>
        <v>0</v>
      </c>
      <c r="AB1028" s="10"/>
      <c r="AC1028" s="46">
        <f t="shared" ref="AC1028" si="4612">1/$AD$8</f>
        <v>1</v>
      </c>
      <c r="AD1028" s="77">
        <v>0</v>
      </c>
      <c r="AE1028" s="78">
        <v>1</v>
      </c>
      <c r="AF1028" s="79">
        <v>0</v>
      </c>
      <c r="AH1028" s="59">
        <f t="shared" ref="AH1028" si="4613">X1028*AC1025+Z1028*AC1028-Y1028*AD1025-AA1028*AD1028</f>
        <v>5.3493144907897969</v>
      </c>
      <c r="AI1028" s="63">
        <f t="shared" ref="AI1028" si="4614">(X1028*AD1025+Y1028*AC1025+Z1028*AD1028+AA1028*AC1028)</f>
        <v>-2.1807548540422861</v>
      </c>
      <c r="AJ1028" s="61">
        <f t="shared" ref="AJ1028" si="4615">X1028*AE1025+Z1028*AE1028-Y1028*AF1025-AA1028*AF1028</f>
        <v>5.3493144907897969</v>
      </c>
      <c r="AK1028" s="62">
        <f t="shared" ref="AK1028" si="4616">(X1028*AF1025+Y1028*AE1025+Z1028*AF1028+AA1028*AE1028)</f>
        <v>0</v>
      </c>
      <c r="AM1028" s="80">
        <f t="shared" ref="AM1028" si="4617">(180/PI())*ATAN(-1*(AI1025+AI1028)/(AH1025+AH1028))</f>
        <v>-44.415020905670183</v>
      </c>
      <c r="AO1028" s="113">
        <f t="shared" ref="AO1028" si="4618">20*LOG(((1-(10^(AM1025/20)^2)*(1-((1-AO1025)/(1+AO1025))^2))^0.5))</f>
        <v>-6.5014881964419374E-2</v>
      </c>
      <c r="AP1028" s="18"/>
      <c r="AQ1028" s="68"/>
      <c r="AR1028" s="68"/>
      <c r="AS1028" s="68"/>
      <c r="AT1028" s="68"/>
    </row>
    <row r="1029" spans="2:46" ht="18.600000000000001" customHeight="1"/>
    <row r="1030" spans="2:46" ht="18.600000000000001" customHeight="1" thickBot="1">
      <c r="D1030" s="10" t="s">
        <v>63</v>
      </c>
      <c r="E1030" s="10"/>
      <c r="F1030" s="10"/>
      <c r="G1030" s="10"/>
      <c r="H1030" s="10"/>
      <c r="I1030" s="10" t="s">
        <v>64</v>
      </c>
      <c r="J1030" s="10"/>
      <c r="K1030" s="10"/>
      <c r="L1030" s="10"/>
      <c r="M1030" s="55"/>
      <c r="N1030" s="55"/>
      <c r="O1030" s="54" t="s">
        <v>65</v>
      </c>
      <c r="P1030" s="55"/>
      <c r="Q1030" s="55"/>
      <c r="R1030" s="55"/>
      <c r="S1030" s="10"/>
      <c r="T1030" s="10" t="s">
        <v>66</v>
      </c>
      <c r="U1030" s="55"/>
      <c r="V1030" s="55"/>
      <c r="W1030" s="55"/>
      <c r="X1030" s="55"/>
      <c r="Y1030" s="54" t="s">
        <v>67</v>
      </c>
      <c r="Z1030" s="55"/>
      <c r="AA1030" s="55"/>
      <c r="AB1030" s="55"/>
      <c r="AC1030" s="54" t="s">
        <v>68</v>
      </c>
      <c r="AD1030" s="10"/>
      <c r="AE1030" s="10"/>
      <c r="AF1030" s="10"/>
      <c r="AG1030" s="10"/>
      <c r="AH1030" s="55"/>
      <c r="AI1030" s="54" t="s">
        <v>69</v>
      </c>
      <c r="AJ1030" s="55"/>
      <c r="AK1030" s="55"/>
    </row>
    <row r="1031" spans="2:46" ht="18.600000000000001" customHeight="1" thickBot="1">
      <c r="B1031" s="52"/>
      <c r="D1031" s="273" t="s">
        <v>70</v>
      </c>
      <c r="E1031" s="274"/>
      <c r="F1031" s="275" t="s">
        <v>71</v>
      </c>
      <c r="G1031" s="276"/>
      <c r="H1031" s="263"/>
      <c r="I1031" s="273" t="s">
        <v>72</v>
      </c>
      <c r="J1031" s="274"/>
      <c r="K1031" s="275" t="s">
        <v>73</v>
      </c>
      <c r="L1031" s="276"/>
      <c r="M1031" s="55"/>
      <c r="N1031" s="269" t="s">
        <v>74</v>
      </c>
      <c r="O1031" s="270"/>
      <c r="P1031" s="271" t="s">
        <v>75</v>
      </c>
      <c r="Q1031" s="272"/>
      <c r="R1031" s="55"/>
      <c r="S1031" s="273" t="s">
        <v>76</v>
      </c>
      <c r="T1031" s="274"/>
      <c r="U1031" s="275" t="s">
        <v>77</v>
      </c>
      <c r="V1031" s="276"/>
      <c r="W1031" s="10"/>
      <c r="X1031" s="269" t="s">
        <v>78</v>
      </c>
      <c r="Y1031" s="270"/>
      <c r="Z1031" s="271" t="s">
        <v>79</v>
      </c>
      <c r="AA1031" s="272"/>
      <c r="AB1031" s="10"/>
      <c r="AC1031" s="273" t="s">
        <v>80</v>
      </c>
      <c r="AD1031" s="274"/>
      <c r="AE1031" s="275" t="s">
        <v>81</v>
      </c>
      <c r="AF1031" s="276"/>
      <c r="AG1031" s="10"/>
      <c r="AH1031" s="269" t="s">
        <v>82</v>
      </c>
      <c r="AI1031" s="270"/>
      <c r="AJ1031" s="271" t="s">
        <v>83</v>
      </c>
      <c r="AK1031" s="272"/>
      <c r="AM1031" s="57" t="s">
        <v>10</v>
      </c>
      <c r="AO1031" s="109" t="s">
        <v>37</v>
      </c>
      <c r="AP1031" s="18"/>
      <c r="AQ1031" s="68"/>
      <c r="AR1031" s="68"/>
      <c r="AS1031" s="68"/>
      <c r="AT1031" s="68"/>
    </row>
    <row r="1032" spans="2:46" ht="18.600000000000001" customHeight="1" thickTop="1" thickBot="1">
      <c r="B1032" s="81">
        <v>2.96</v>
      </c>
      <c r="D1032" s="59">
        <v>1</v>
      </c>
      <c r="E1032" s="60">
        <v>0</v>
      </c>
      <c r="F1032" s="61">
        <v>0</v>
      </c>
      <c r="G1032" s="62">
        <f t="shared" ref="G1032" si="4619">$E$8*$B1032</f>
        <v>2.0079752000000002</v>
      </c>
      <c r="I1032" s="59">
        <v>1</v>
      </c>
      <c r="J1032" s="63">
        <v>0</v>
      </c>
      <c r="K1032" s="61">
        <v>0</v>
      </c>
      <c r="L1032" s="62">
        <v>0</v>
      </c>
      <c r="N1032" s="59">
        <f t="shared" ref="N1032" si="4620">D1032*I1032+F1032*I1035-E1032*J1032-G1032*J1035</f>
        <v>5.2962218153375948</v>
      </c>
      <c r="O1032" s="63">
        <f t="shared" ref="O1032" si="4621">(D1032*J1032+E1032*I1032+F1032*J1035+G1032*I1035)</f>
        <v>0</v>
      </c>
      <c r="P1032" s="61">
        <f t="shared" ref="P1032" si="4622">D1032*K1032+F1032*K1035-E1032*L1032-G1032*L1035</f>
        <v>0</v>
      </c>
      <c r="Q1032" s="62">
        <f t="shared" ref="Q1032" si="4623">(D1032*L1032+E1032*K1032+F1032*L1035+G1032*K1035)</f>
        <v>2.0079752000000002</v>
      </c>
      <c r="S1032" s="59">
        <v>1</v>
      </c>
      <c r="T1032" s="60">
        <v>0</v>
      </c>
      <c r="U1032" s="61">
        <v>0</v>
      </c>
      <c r="V1032" s="62">
        <f t="shared" ref="V1032" si="4624">$T$8*$B1032</f>
        <v>2.0079752000000002</v>
      </c>
      <c r="X1032" s="59">
        <f t="shared" ref="X1032" si="4625">N1032*S1032+P1032*S1035-O1032*T1032-Q1032*T1035</f>
        <v>5.2962218153375948</v>
      </c>
      <c r="Y1032" s="63">
        <f t="shared" ref="Y1032" si="4626">(N1032*T1032+O1032*S1032+P1032*T1035+Q1032*S1035)</f>
        <v>0</v>
      </c>
      <c r="Z1032" s="61">
        <f t="shared" ref="Z1032" si="4627">N1032*U1032+P1032*U1035-O1032*V1032-Q1032*V1035</f>
        <v>0</v>
      </c>
      <c r="AA1032" s="62">
        <f t="shared" ref="AA1032" si="4628">(N1032*V1032+O1032*U1032+P1032*V1035+Q1032*U1035)</f>
        <v>12.642657258896872</v>
      </c>
      <c r="AB1032" s="10"/>
      <c r="AC1032" s="64">
        <v>1</v>
      </c>
      <c r="AD1032" s="65">
        <v>0</v>
      </c>
      <c r="AE1032" s="23">
        <v>0</v>
      </c>
      <c r="AF1032" s="66">
        <v>0</v>
      </c>
      <c r="AH1032" s="59">
        <f t="shared" ref="AH1032" si="4629">X1032*AC1032+Z1032*AC1035-Y1032*AD1032-AA1032*AD1035</f>
        <v>5.2962218153375948</v>
      </c>
      <c r="AI1032" s="63">
        <f t="shared" ref="AI1032" si="4630">(X1032*AD1032+Y1032*AC1032+Z1032*AD1035+AA1032*AC1035)</f>
        <v>12.642657258896872</v>
      </c>
      <c r="AJ1032" s="61">
        <f t="shared" ref="AJ1032" si="4631">X1032*AE1032+Z1032*AE1035-Y1032*AF1032-AA1032*AF1035</f>
        <v>0</v>
      </c>
      <c r="AK1032" s="62">
        <f t="shared" ref="AK1032" si="4632">(X1032*AF1032+Y1032*AE1032+Z1032*AF1035+AA1032*AE1035)</f>
        <v>12.642657258896872</v>
      </c>
      <c r="AM1032" s="67">
        <f t="shared" ref="AM1032" si="4633">20*LOG(((1+$AD$8)/$AD$8)/((AH1032+AH1035)^2+(AI1032+AI1035)^2)^0.5)</f>
        <v>-17.45298349643874</v>
      </c>
      <c r="AO1032" s="110">
        <f t="shared" ref="AO1032" si="4634">((AH1032^2+AI1032^2)^0.5)/((AH1035^2+AI1035^2)^0.5)</f>
        <v>2.3996859926880929</v>
      </c>
      <c r="AP1032" s="18"/>
      <c r="AQ1032" s="68"/>
      <c r="AR1032" s="68"/>
      <c r="AS1032" s="68"/>
      <c r="AT1032" s="68"/>
    </row>
    <row r="1033" spans="2:46" ht="18.600000000000001" customHeight="1" thickBot="1">
      <c r="D1033" s="69"/>
      <c r="G1033" s="70"/>
      <c r="I1033" s="69"/>
      <c r="L1033" s="70"/>
      <c r="N1033" s="69"/>
      <c r="Q1033" s="70"/>
      <c r="S1033" s="69"/>
      <c r="V1033" s="70"/>
      <c r="X1033" s="69"/>
      <c r="AA1033" s="70"/>
      <c r="AC1033" s="64"/>
      <c r="AD1033" s="23"/>
      <c r="AE1033" s="23"/>
      <c r="AF1033" s="71"/>
      <c r="AH1033" s="69"/>
      <c r="AK1033" s="70"/>
      <c r="AO1033" s="111"/>
      <c r="AP1033" s="18"/>
      <c r="AQ1033" s="68"/>
      <c r="AR1033" s="68"/>
      <c r="AS1033" s="68"/>
      <c r="AT1033" s="68"/>
    </row>
    <row r="1034" spans="2:46" ht="18.600000000000001" customHeight="1" thickBot="1">
      <c r="D1034" s="265" t="s">
        <v>11</v>
      </c>
      <c r="E1034" s="266"/>
      <c r="F1034" s="267" t="s">
        <v>84</v>
      </c>
      <c r="G1034" s="268"/>
      <c r="H1034" s="263"/>
      <c r="I1034" s="265" t="s">
        <v>85</v>
      </c>
      <c r="J1034" s="266"/>
      <c r="K1034" s="267" t="s">
        <v>86</v>
      </c>
      <c r="L1034" s="268"/>
      <c r="N1034" s="269" t="s">
        <v>12</v>
      </c>
      <c r="O1034" s="270"/>
      <c r="P1034" s="271" t="s">
        <v>13</v>
      </c>
      <c r="Q1034" s="272"/>
      <c r="S1034" s="265" t="s">
        <v>87</v>
      </c>
      <c r="T1034" s="266"/>
      <c r="U1034" s="267" t="s">
        <v>88</v>
      </c>
      <c r="V1034" s="268"/>
      <c r="W1034" s="10"/>
      <c r="X1034" s="269" t="s">
        <v>89</v>
      </c>
      <c r="Y1034" s="270"/>
      <c r="Z1034" s="271" t="s">
        <v>90</v>
      </c>
      <c r="AA1034" s="272"/>
      <c r="AB1034" s="10"/>
      <c r="AC1034" s="265" t="s">
        <v>14</v>
      </c>
      <c r="AD1034" s="266"/>
      <c r="AE1034" s="267" t="s">
        <v>15</v>
      </c>
      <c r="AF1034" s="268"/>
      <c r="AG1034" s="10"/>
      <c r="AH1034" s="269" t="s">
        <v>91</v>
      </c>
      <c r="AI1034" s="270"/>
      <c r="AJ1034" s="271" t="s">
        <v>92</v>
      </c>
      <c r="AK1034" s="272"/>
      <c r="AM1034" s="76" t="s">
        <v>16</v>
      </c>
      <c r="AO1034" s="112" t="s">
        <v>38</v>
      </c>
      <c r="AP1034" s="18"/>
      <c r="AQ1034" s="68"/>
      <c r="AR1034" s="68"/>
      <c r="AS1034" s="68"/>
      <c r="AT1034" s="68"/>
    </row>
    <row r="1035" spans="2:46" ht="18.600000000000001" customHeight="1" thickTop="1" thickBot="1">
      <c r="D1035" s="59">
        <v>0</v>
      </c>
      <c r="E1035" s="63">
        <v>0</v>
      </c>
      <c r="F1035" s="61">
        <v>1</v>
      </c>
      <c r="G1035" s="62">
        <v>0</v>
      </c>
      <c r="I1035" s="59">
        <v>0</v>
      </c>
      <c r="J1035" s="63">
        <f t="shared" ref="J1035" si="4635">IF(0=(1-$J$8*$K$8*$B1032^2),10^14,$B1032*$K$8/(1-$J$8*$K$8*$B1032^2))</f>
        <v>-2.1395791219620612</v>
      </c>
      <c r="K1035" s="61">
        <v>1</v>
      </c>
      <c r="L1035" s="62">
        <v>0</v>
      </c>
      <c r="N1035" s="59">
        <f t="shared" ref="N1035" si="4636">D1035*I1032+F1035*I1035-E1035*J1032-G1035*J1035</f>
        <v>0</v>
      </c>
      <c r="O1035" s="63">
        <f t="shared" ref="O1035" si="4637">(D1035*J1032+E1035*I1032+F1035*J1035+G1035*I1035)</f>
        <v>-2.1395791219620612</v>
      </c>
      <c r="P1035" s="61">
        <f t="shared" ref="P1035" si="4638">D1035*K1032+F1035*K1035-E1035*L1032-G1035*L1035</f>
        <v>1</v>
      </c>
      <c r="Q1035" s="62">
        <f t="shared" ref="Q1035" si="4639">(D1035*L1032+E1035*K1032+F1035*L1035+G1035*K1035)</f>
        <v>0</v>
      </c>
      <c r="S1035" s="59">
        <v>0</v>
      </c>
      <c r="T1035" s="63">
        <v>0</v>
      </c>
      <c r="U1035" s="61">
        <v>1</v>
      </c>
      <c r="V1035" s="62">
        <v>0</v>
      </c>
      <c r="X1035" s="59">
        <f t="shared" ref="X1035" si="4640">N1035*S1032+P1035*S1035-O1035*T1032-Q1035*T1035</f>
        <v>0</v>
      </c>
      <c r="Y1035" s="63">
        <f t="shared" ref="Y1035" si="4641">(N1035*T1032+O1035*S1032+P1035*T1035+Q1035*S1035)</f>
        <v>-2.1395791219620612</v>
      </c>
      <c r="Z1035" s="61">
        <f t="shared" ref="Z1035" si="4642">N1035*U1032+P1035*U1035-O1035*V1032-Q1035*V1035</f>
        <v>5.2962218153375948</v>
      </c>
      <c r="AA1035" s="62">
        <f t="shared" ref="AA1035" si="4643">(N1035*V1032+O1035*U1032+P1035*V1035+Q1035*U1035)</f>
        <v>0</v>
      </c>
      <c r="AB1035" s="10"/>
      <c r="AC1035" s="46">
        <f t="shared" ref="AC1035" si="4644">1/$AD$8</f>
        <v>1</v>
      </c>
      <c r="AD1035" s="77">
        <v>0</v>
      </c>
      <c r="AE1035" s="78">
        <v>1</v>
      </c>
      <c r="AF1035" s="79">
        <v>0</v>
      </c>
      <c r="AH1035" s="59">
        <f t="shared" ref="AH1035" si="4645">X1035*AC1032+Z1035*AC1035-Y1035*AD1032-AA1035*AD1035</f>
        <v>5.2962218153375948</v>
      </c>
      <c r="AI1035" s="63">
        <f t="shared" ref="AI1035" si="4646">(X1035*AD1032+Y1035*AC1032+Z1035*AD1035+AA1035*AC1035)</f>
        <v>-2.1395791219620612</v>
      </c>
      <c r="AJ1035" s="61">
        <f t="shared" ref="AJ1035" si="4647">X1035*AE1032+Z1035*AE1035-Y1035*AF1032-AA1035*AF1035</f>
        <v>5.2962218153375948</v>
      </c>
      <c r="AK1035" s="62">
        <f t="shared" ref="AK1035" si="4648">(X1035*AF1032+Y1035*AE1032+Z1035*AF1035+AA1035*AE1035)</f>
        <v>0</v>
      </c>
      <c r="AM1035" s="80">
        <f t="shared" ref="AM1035" si="4649">(180/PI())*ATAN(-1*(AI1032+AI1035)/(AH1032+AH1035))</f>
        <v>-44.757283320444465</v>
      </c>
      <c r="AO1035" s="113">
        <f t="shared" ref="AO1035" si="4650">20*LOG(((1-(10^(AM1032/20)^2)*(1-((1-AO1032)/(1+AO1032))^2))^0.5))</f>
        <v>-6.5325832814644144E-2</v>
      </c>
      <c r="AP1035" s="18"/>
      <c r="AQ1035" s="68"/>
      <c r="AR1035" s="68"/>
      <c r="AS1035" s="68"/>
      <c r="AT1035" s="68"/>
    </row>
    <row r="1036" spans="2:46" ht="18.600000000000001" customHeight="1"/>
    <row r="1037" spans="2:46" ht="18.600000000000001" customHeight="1" thickBot="1">
      <c r="D1037" s="10" t="s">
        <v>63</v>
      </c>
      <c r="E1037" s="10"/>
      <c r="F1037" s="10"/>
      <c r="G1037" s="10"/>
      <c r="H1037" s="10"/>
      <c r="I1037" s="10" t="s">
        <v>64</v>
      </c>
      <c r="J1037" s="10"/>
      <c r="K1037" s="10"/>
      <c r="L1037" s="10"/>
      <c r="M1037" s="55"/>
      <c r="N1037" s="55"/>
      <c r="O1037" s="54" t="s">
        <v>65</v>
      </c>
      <c r="P1037" s="55"/>
      <c r="Q1037" s="55"/>
      <c r="R1037" s="55"/>
      <c r="S1037" s="10"/>
      <c r="T1037" s="10" t="s">
        <v>66</v>
      </c>
      <c r="U1037" s="55"/>
      <c r="V1037" s="55"/>
      <c r="W1037" s="55"/>
      <c r="X1037" s="55"/>
      <c r="Y1037" s="54" t="s">
        <v>67</v>
      </c>
      <c r="Z1037" s="55"/>
      <c r="AA1037" s="55"/>
      <c r="AB1037" s="55"/>
      <c r="AC1037" s="54" t="s">
        <v>68</v>
      </c>
      <c r="AD1037" s="10"/>
      <c r="AE1037" s="10"/>
      <c r="AF1037" s="10"/>
      <c r="AG1037" s="10"/>
      <c r="AH1037" s="55"/>
      <c r="AI1037" s="54" t="s">
        <v>69</v>
      </c>
      <c r="AJ1037" s="55"/>
      <c r="AK1037" s="55"/>
    </row>
    <row r="1038" spans="2:46" ht="18.600000000000001" customHeight="1" thickBot="1">
      <c r="B1038" s="52"/>
      <c r="D1038" s="273" t="s">
        <v>70</v>
      </c>
      <c r="E1038" s="274"/>
      <c r="F1038" s="275" t="s">
        <v>71</v>
      </c>
      <c r="G1038" s="276"/>
      <c r="H1038" s="263"/>
      <c r="I1038" s="273" t="s">
        <v>72</v>
      </c>
      <c r="J1038" s="274"/>
      <c r="K1038" s="275" t="s">
        <v>73</v>
      </c>
      <c r="L1038" s="276"/>
      <c r="M1038" s="55"/>
      <c r="N1038" s="269" t="s">
        <v>74</v>
      </c>
      <c r="O1038" s="270"/>
      <c r="P1038" s="271" t="s">
        <v>75</v>
      </c>
      <c r="Q1038" s="272"/>
      <c r="R1038" s="55"/>
      <c r="S1038" s="273" t="s">
        <v>76</v>
      </c>
      <c r="T1038" s="274"/>
      <c r="U1038" s="275" t="s">
        <v>77</v>
      </c>
      <c r="V1038" s="276"/>
      <c r="W1038" s="10"/>
      <c r="X1038" s="269" t="s">
        <v>78</v>
      </c>
      <c r="Y1038" s="270"/>
      <c r="Z1038" s="271" t="s">
        <v>79</v>
      </c>
      <c r="AA1038" s="272"/>
      <c r="AB1038" s="10"/>
      <c r="AC1038" s="273" t="s">
        <v>80</v>
      </c>
      <c r="AD1038" s="274"/>
      <c r="AE1038" s="275" t="s">
        <v>81</v>
      </c>
      <c r="AF1038" s="276"/>
      <c r="AG1038" s="10"/>
      <c r="AH1038" s="269" t="s">
        <v>82</v>
      </c>
      <c r="AI1038" s="270"/>
      <c r="AJ1038" s="271" t="s">
        <v>83</v>
      </c>
      <c r="AK1038" s="272"/>
      <c r="AM1038" s="57" t="s">
        <v>10</v>
      </c>
      <c r="AO1038" s="109" t="s">
        <v>37</v>
      </c>
      <c r="AP1038" s="18"/>
      <c r="AQ1038" s="68"/>
      <c r="AR1038" s="68"/>
      <c r="AS1038" s="68"/>
      <c r="AT1038" s="68"/>
    </row>
    <row r="1039" spans="2:46" ht="18.600000000000001" customHeight="1" thickTop="1" thickBot="1">
      <c r="B1039" s="81">
        <v>2.98</v>
      </c>
      <c r="D1039" s="59">
        <v>1</v>
      </c>
      <c r="E1039" s="60">
        <v>0</v>
      </c>
      <c r="F1039" s="61">
        <v>0</v>
      </c>
      <c r="G1039" s="62">
        <f t="shared" ref="G1039" si="4651">$E$8*$B1039</f>
        <v>2.0215426000000001</v>
      </c>
      <c r="I1039" s="59">
        <v>1</v>
      </c>
      <c r="J1039" s="63">
        <v>0</v>
      </c>
      <c r="K1039" s="61">
        <v>0</v>
      </c>
      <c r="L1039" s="62">
        <v>0</v>
      </c>
      <c r="N1039" s="59">
        <f t="shared" ref="N1039" si="4652">D1039*I1039+F1039*I1042-E1039*J1039-G1039*J1042</f>
        <v>5.2454371284905825</v>
      </c>
      <c r="O1039" s="63">
        <f t="shared" ref="O1039" si="4653">(D1039*J1039+E1039*I1039+F1039*J1042+G1039*I1042)</f>
        <v>0</v>
      </c>
      <c r="P1039" s="61">
        <f t="shared" ref="P1039" si="4654">D1039*K1039+F1039*K1042-E1039*L1039-G1039*L1042</f>
        <v>0</v>
      </c>
      <c r="Q1039" s="62">
        <f t="shared" ref="Q1039" si="4655">(D1039*L1039+E1039*K1039+F1039*L1042+G1039*K1042)</f>
        <v>2.0215426000000001</v>
      </c>
      <c r="S1039" s="59">
        <v>1</v>
      </c>
      <c r="T1039" s="60">
        <v>0</v>
      </c>
      <c r="U1039" s="61">
        <v>0</v>
      </c>
      <c r="V1039" s="62">
        <f t="shared" ref="V1039" si="4656">$T$8*$B1039</f>
        <v>2.0215426000000001</v>
      </c>
      <c r="X1039" s="59">
        <f t="shared" ref="X1039" si="4657">N1039*S1039+P1039*S1042-O1039*T1039-Q1039*T1042</f>
        <v>5.2454371284905825</v>
      </c>
      <c r="Y1039" s="63">
        <f t="shared" ref="Y1039" si="4658">(N1039*T1039+O1039*S1039+P1039*T1042+Q1039*S1042)</f>
        <v>0</v>
      </c>
      <c r="Z1039" s="61">
        <f t="shared" ref="Z1039" si="4659">N1039*U1039+P1039*U1042-O1039*V1039-Q1039*V1042</f>
        <v>0</v>
      </c>
      <c r="AA1039" s="62">
        <f t="shared" ref="AA1039" si="4660">(N1039*V1039+O1039*U1039+P1039*V1042+Q1039*U1042)</f>
        <v>12.625417210865386</v>
      </c>
      <c r="AB1039" s="10"/>
      <c r="AC1039" s="64">
        <v>1</v>
      </c>
      <c r="AD1039" s="65">
        <v>0</v>
      </c>
      <c r="AE1039" s="23">
        <v>0</v>
      </c>
      <c r="AF1039" s="66">
        <v>0</v>
      </c>
      <c r="AH1039" s="59">
        <f t="shared" ref="AH1039" si="4661">X1039*AC1039+Z1039*AC1042-Y1039*AD1039-AA1039*AD1042</f>
        <v>5.2454371284905825</v>
      </c>
      <c r="AI1039" s="63">
        <f t="shared" ref="AI1039" si="4662">(X1039*AD1039+Y1039*AC1039+Z1039*AD1042+AA1039*AC1042)</f>
        <v>12.625417210865386</v>
      </c>
      <c r="AJ1039" s="61">
        <f t="shared" ref="AJ1039" si="4663">X1039*AE1039+Z1039*AE1042-Y1039*AF1039-AA1039*AF1042</f>
        <v>0</v>
      </c>
      <c r="AK1039" s="62">
        <f t="shared" ref="AK1039" si="4664">(X1039*AF1039+Y1039*AE1039+Z1039*AF1042+AA1039*AE1042)</f>
        <v>12.625417210865386</v>
      </c>
      <c r="AM1039" s="67">
        <f t="shared" ref="AM1039" si="4665">20*LOG(((1+$AD$8)/$AD$8)/((AH1039+AH1042)^2+(AI1039+AI1042)^2)^0.5)</f>
        <v>-17.420193042103836</v>
      </c>
      <c r="AO1039" s="110">
        <f t="shared" ref="AO1039" si="4666">((AH1039^2+AI1039^2)^0.5)/((AH1042^2+AI1042^2)^0.5)</f>
        <v>2.4196768771848891</v>
      </c>
      <c r="AP1039" s="18"/>
      <c r="AQ1039" s="68"/>
      <c r="AR1039" s="68"/>
      <c r="AS1039" s="68"/>
      <c r="AT1039" s="68"/>
    </row>
    <row r="1040" spans="2:46" ht="18.600000000000001" customHeight="1" thickBot="1">
      <c r="D1040" s="69"/>
      <c r="G1040" s="70"/>
      <c r="I1040" s="69"/>
      <c r="L1040" s="70"/>
      <c r="N1040" s="69"/>
      <c r="Q1040" s="70"/>
      <c r="S1040" s="69"/>
      <c r="V1040" s="70"/>
      <c r="X1040" s="69"/>
      <c r="AA1040" s="70"/>
      <c r="AC1040" s="64"/>
      <c r="AD1040" s="23"/>
      <c r="AE1040" s="23"/>
      <c r="AF1040" s="71"/>
      <c r="AH1040" s="69"/>
      <c r="AK1040" s="70"/>
      <c r="AO1040" s="111"/>
      <c r="AP1040" s="18"/>
      <c r="AQ1040" s="68"/>
      <c r="AR1040" s="68"/>
      <c r="AS1040" s="68"/>
      <c r="AT1040" s="68"/>
    </row>
    <row r="1041" spans="2:46" ht="18.600000000000001" customHeight="1" thickBot="1">
      <c r="D1041" s="265" t="s">
        <v>11</v>
      </c>
      <c r="E1041" s="266"/>
      <c r="F1041" s="267" t="s">
        <v>84</v>
      </c>
      <c r="G1041" s="268"/>
      <c r="H1041" s="263"/>
      <c r="I1041" s="265" t="s">
        <v>85</v>
      </c>
      <c r="J1041" s="266"/>
      <c r="K1041" s="267" t="s">
        <v>86</v>
      </c>
      <c r="L1041" s="268"/>
      <c r="N1041" s="269" t="s">
        <v>12</v>
      </c>
      <c r="O1041" s="270"/>
      <c r="P1041" s="271" t="s">
        <v>13</v>
      </c>
      <c r="Q1041" s="272"/>
      <c r="S1041" s="265" t="s">
        <v>87</v>
      </c>
      <c r="T1041" s="266"/>
      <c r="U1041" s="267" t="s">
        <v>88</v>
      </c>
      <c r="V1041" s="268"/>
      <c r="W1041" s="10"/>
      <c r="X1041" s="269" t="s">
        <v>89</v>
      </c>
      <c r="Y1041" s="270"/>
      <c r="Z1041" s="271" t="s">
        <v>90</v>
      </c>
      <c r="AA1041" s="272"/>
      <c r="AB1041" s="10"/>
      <c r="AC1041" s="265" t="s">
        <v>14</v>
      </c>
      <c r="AD1041" s="266"/>
      <c r="AE1041" s="267" t="s">
        <v>15</v>
      </c>
      <c r="AF1041" s="268"/>
      <c r="AG1041" s="10"/>
      <c r="AH1041" s="269" t="s">
        <v>91</v>
      </c>
      <c r="AI1041" s="270"/>
      <c r="AJ1041" s="271" t="s">
        <v>92</v>
      </c>
      <c r="AK1041" s="272"/>
      <c r="AM1041" s="76" t="s">
        <v>16</v>
      </c>
      <c r="AO1041" s="112" t="s">
        <v>38</v>
      </c>
      <c r="AP1041" s="18"/>
      <c r="AQ1041" s="68"/>
      <c r="AR1041" s="68"/>
      <c r="AS1041" s="68"/>
      <c r="AT1041" s="68"/>
    </row>
    <row r="1042" spans="2:46" ht="18.600000000000001" customHeight="1" thickTop="1" thickBot="1">
      <c r="D1042" s="59">
        <v>0</v>
      </c>
      <c r="E1042" s="63">
        <v>0</v>
      </c>
      <c r="F1042" s="61">
        <v>1</v>
      </c>
      <c r="G1042" s="62">
        <v>0</v>
      </c>
      <c r="I1042" s="59">
        <v>0</v>
      </c>
      <c r="J1042" s="63">
        <f t="shared" ref="J1042" si="4667">IF(0=(1-$J$8*$K$8*$B1039^2),10^14,$B1039*$K$8/(1-$J$8*$K$8*$B1039^2))</f>
        <v>-2.1000977810166268</v>
      </c>
      <c r="K1042" s="61">
        <v>1</v>
      </c>
      <c r="L1042" s="62">
        <v>0</v>
      </c>
      <c r="N1042" s="59">
        <f t="shared" ref="N1042" si="4668">D1042*I1039+F1042*I1042-E1042*J1039-G1042*J1042</f>
        <v>0</v>
      </c>
      <c r="O1042" s="63">
        <f t="shared" ref="O1042" si="4669">(D1042*J1039+E1042*I1039+F1042*J1042+G1042*I1042)</f>
        <v>-2.1000977810166268</v>
      </c>
      <c r="P1042" s="61">
        <f t="shared" ref="P1042" si="4670">D1042*K1039+F1042*K1042-E1042*L1039-G1042*L1042</f>
        <v>1</v>
      </c>
      <c r="Q1042" s="62">
        <f t="shared" ref="Q1042" si="4671">(D1042*L1039+E1042*K1039+F1042*L1042+G1042*K1042)</f>
        <v>0</v>
      </c>
      <c r="S1042" s="59">
        <v>0</v>
      </c>
      <c r="T1042" s="63">
        <v>0</v>
      </c>
      <c r="U1042" s="61">
        <v>1</v>
      </c>
      <c r="V1042" s="62">
        <v>0</v>
      </c>
      <c r="X1042" s="59">
        <f t="shared" ref="X1042" si="4672">N1042*S1039+P1042*S1042-O1042*T1039-Q1042*T1042</f>
        <v>0</v>
      </c>
      <c r="Y1042" s="63">
        <f t="shared" ref="Y1042" si="4673">(N1042*T1039+O1042*S1039+P1042*T1042+Q1042*S1042)</f>
        <v>-2.1000977810166268</v>
      </c>
      <c r="Z1042" s="61">
        <f t="shared" ref="Z1042" si="4674">N1042*U1039+P1042*U1042-O1042*V1039-Q1042*V1042</f>
        <v>5.2454371284905825</v>
      </c>
      <c r="AA1042" s="62">
        <f t="shared" ref="AA1042" si="4675">(N1042*V1039+O1042*U1039+P1042*V1042+Q1042*U1042)</f>
        <v>0</v>
      </c>
      <c r="AB1042" s="10"/>
      <c r="AC1042" s="46">
        <f t="shared" ref="AC1042" si="4676">1/$AD$8</f>
        <v>1</v>
      </c>
      <c r="AD1042" s="77">
        <v>0</v>
      </c>
      <c r="AE1042" s="78">
        <v>1</v>
      </c>
      <c r="AF1042" s="79">
        <v>0</v>
      </c>
      <c r="AH1042" s="59">
        <f t="shared" ref="AH1042" si="4677">X1042*AC1039+Z1042*AC1042-Y1042*AD1039-AA1042*AD1042</f>
        <v>5.2454371284905825</v>
      </c>
      <c r="AI1042" s="63">
        <f t="shared" ref="AI1042" si="4678">(X1042*AD1039+Y1042*AC1039+Z1042*AD1042+AA1042*AC1042)</f>
        <v>-2.1000977810166268</v>
      </c>
      <c r="AJ1042" s="61">
        <f t="shared" ref="AJ1042" si="4679">X1042*AE1039+Z1042*AE1042-Y1042*AF1039-AA1042*AF1042</f>
        <v>5.2454371284905825</v>
      </c>
      <c r="AK1042" s="62">
        <f t="shared" ref="AK1042" si="4680">(X1042*AF1039+Y1042*AE1039+Z1042*AF1042+AA1042*AE1042)</f>
        <v>0</v>
      </c>
      <c r="AM1042" s="80">
        <f t="shared" ref="AM1042" si="4681">(180/PI())*ATAN(-1*(AI1039+AI1042)/(AH1039+AH1042))</f>
        <v>-45.093906693674093</v>
      </c>
      <c r="AO1042" s="113">
        <f t="shared" ref="AO1042" si="4682">20*LOG(((1-(10^(AM1039/20)^2)*(1-((1-AO1039)/(1+AO1039))^2))^0.5))</f>
        <v>-6.5597604634630699E-2</v>
      </c>
      <c r="AP1042" s="18"/>
      <c r="AQ1042" s="68"/>
      <c r="AR1042" s="68"/>
      <c r="AS1042" s="68"/>
      <c r="AT1042" s="68"/>
    </row>
    <row r="1043" spans="2:46" ht="18.600000000000001" customHeight="1"/>
    <row r="1044" spans="2:46" ht="18.600000000000001" customHeight="1" thickBot="1">
      <c r="D1044" s="10" t="s">
        <v>63</v>
      </c>
      <c r="E1044" s="10"/>
      <c r="F1044" s="10"/>
      <c r="G1044" s="10"/>
      <c r="H1044" s="10"/>
      <c r="I1044" s="10" t="s">
        <v>64</v>
      </c>
      <c r="J1044" s="10"/>
      <c r="K1044" s="10"/>
      <c r="L1044" s="10"/>
      <c r="M1044" s="55"/>
      <c r="N1044" s="55"/>
      <c r="O1044" s="54" t="s">
        <v>65</v>
      </c>
      <c r="P1044" s="55"/>
      <c r="Q1044" s="55"/>
      <c r="R1044" s="55"/>
      <c r="S1044" s="10"/>
      <c r="T1044" s="10" t="s">
        <v>66</v>
      </c>
      <c r="U1044" s="55"/>
      <c r="V1044" s="55"/>
      <c r="W1044" s="55"/>
      <c r="X1044" s="55"/>
      <c r="Y1044" s="54" t="s">
        <v>67</v>
      </c>
      <c r="Z1044" s="55"/>
      <c r="AA1044" s="55"/>
      <c r="AB1044" s="55"/>
      <c r="AC1044" s="54" t="s">
        <v>68</v>
      </c>
      <c r="AD1044" s="10"/>
      <c r="AE1044" s="10"/>
      <c r="AF1044" s="10"/>
      <c r="AG1044" s="10"/>
      <c r="AH1044" s="55"/>
      <c r="AI1044" s="54" t="s">
        <v>69</v>
      </c>
      <c r="AJ1044" s="55"/>
      <c r="AK1044" s="55"/>
    </row>
    <row r="1045" spans="2:46" ht="18.600000000000001" customHeight="1" thickBot="1">
      <c r="B1045" s="52"/>
      <c r="D1045" s="273" t="s">
        <v>70</v>
      </c>
      <c r="E1045" s="274"/>
      <c r="F1045" s="275" t="s">
        <v>71</v>
      </c>
      <c r="G1045" s="276"/>
      <c r="H1045" s="263"/>
      <c r="I1045" s="273" t="s">
        <v>72</v>
      </c>
      <c r="J1045" s="274"/>
      <c r="K1045" s="275" t="s">
        <v>73</v>
      </c>
      <c r="L1045" s="276"/>
      <c r="M1045" s="55"/>
      <c r="N1045" s="269" t="s">
        <v>74</v>
      </c>
      <c r="O1045" s="270"/>
      <c r="P1045" s="271" t="s">
        <v>75</v>
      </c>
      <c r="Q1045" s="272"/>
      <c r="R1045" s="55"/>
      <c r="S1045" s="273" t="s">
        <v>76</v>
      </c>
      <c r="T1045" s="274"/>
      <c r="U1045" s="275" t="s">
        <v>77</v>
      </c>
      <c r="V1045" s="276"/>
      <c r="W1045" s="10"/>
      <c r="X1045" s="269" t="s">
        <v>78</v>
      </c>
      <c r="Y1045" s="270"/>
      <c r="Z1045" s="271" t="s">
        <v>79</v>
      </c>
      <c r="AA1045" s="272"/>
      <c r="AB1045" s="10"/>
      <c r="AC1045" s="273" t="s">
        <v>80</v>
      </c>
      <c r="AD1045" s="274"/>
      <c r="AE1045" s="275" t="s">
        <v>81</v>
      </c>
      <c r="AF1045" s="276"/>
      <c r="AG1045" s="10"/>
      <c r="AH1045" s="269" t="s">
        <v>82</v>
      </c>
      <c r="AI1045" s="270"/>
      <c r="AJ1045" s="271" t="s">
        <v>83</v>
      </c>
      <c r="AK1045" s="272"/>
      <c r="AM1045" s="57" t="s">
        <v>10</v>
      </c>
      <c r="AO1045" s="109" t="s">
        <v>37</v>
      </c>
      <c r="AP1045" s="18"/>
      <c r="AQ1045" s="68"/>
      <c r="AR1045" s="68"/>
      <c r="AS1045" s="68"/>
      <c r="AT1045" s="68"/>
    </row>
    <row r="1046" spans="2:46" ht="18.600000000000001" customHeight="1" thickTop="1" thickBot="1">
      <c r="B1046" s="81">
        <v>3</v>
      </c>
      <c r="D1046" s="59">
        <v>1</v>
      </c>
      <c r="E1046" s="60">
        <v>0</v>
      </c>
      <c r="F1046" s="61">
        <v>0</v>
      </c>
      <c r="G1046" s="62">
        <f t="shared" ref="G1046" si="4683">$E$8*$B1046</f>
        <v>2.03511</v>
      </c>
      <c r="I1046" s="59">
        <v>1</v>
      </c>
      <c r="J1046" s="63">
        <v>0</v>
      </c>
      <c r="K1046" s="61">
        <v>0</v>
      </c>
      <c r="L1046" s="62">
        <v>0</v>
      </c>
      <c r="N1046" s="59">
        <f t="shared" ref="N1046" si="4684">D1046*I1046+F1046*I1049-E1046*J1046-G1046*J1049</f>
        <v>5.1968163730883354</v>
      </c>
      <c r="O1046" s="63">
        <f t="shared" ref="O1046" si="4685">(D1046*J1046+E1046*I1046+F1046*J1049+G1046*I1049)</f>
        <v>0</v>
      </c>
      <c r="P1046" s="61">
        <f t="shared" ref="P1046" si="4686">D1046*K1046+F1046*K1049-E1046*L1046-G1046*L1049</f>
        <v>0</v>
      </c>
      <c r="Q1046" s="62">
        <f t="shared" ref="Q1046" si="4687">(D1046*L1046+E1046*K1046+F1046*L1049+G1046*K1049)</f>
        <v>2.03511</v>
      </c>
      <c r="S1046" s="59">
        <v>1</v>
      </c>
      <c r="T1046" s="60">
        <v>0</v>
      </c>
      <c r="U1046" s="61">
        <v>0</v>
      </c>
      <c r="V1046" s="62">
        <f t="shared" ref="V1046" si="4688">$T$8*$B1046</f>
        <v>2.03511</v>
      </c>
      <c r="X1046" s="59">
        <f t="shared" ref="X1046" si="4689">N1046*S1046+P1046*S1049-O1046*T1046-Q1046*T1049</f>
        <v>5.1968163730883354</v>
      </c>
      <c r="Y1046" s="63">
        <f t="shared" ref="Y1046" si="4690">(N1046*T1046+O1046*S1046+P1046*T1049+Q1046*S1049)</f>
        <v>0</v>
      </c>
      <c r="Z1046" s="61">
        <f t="shared" ref="Z1046" si="4691">N1046*U1046+P1046*U1049-O1046*V1046-Q1046*V1049</f>
        <v>0</v>
      </c>
      <c r="AA1046" s="62">
        <f t="shared" ref="AA1046" si="4692">(N1046*V1046+O1046*U1046+P1046*V1049+Q1046*U1049)</f>
        <v>12.611202969035801</v>
      </c>
      <c r="AB1046" s="10"/>
      <c r="AC1046" s="64">
        <v>1</v>
      </c>
      <c r="AD1046" s="65">
        <v>0</v>
      </c>
      <c r="AE1046" s="23">
        <v>0</v>
      </c>
      <c r="AF1046" s="66">
        <v>0</v>
      </c>
      <c r="AH1046" s="59">
        <f t="shared" ref="AH1046" si="4693">X1046*AC1046+Z1046*AC1049-Y1046*AD1046-AA1046*AD1049</f>
        <v>5.1968163730883354</v>
      </c>
      <c r="AI1046" s="63">
        <f t="shared" ref="AI1046" si="4694">(X1046*AD1046+Y1046*AC1046+Z1046*AD1049+AA1046*AC1049)</f>
        <v>12.611202969035801</v>
      </c>
      <c r="AJ1046" s="61">
        <f t="shared" ref="AJ1046" si="4695">X1046*AE1046+Z1046*AE1049-Y1046*AF1046-AA1046*AF1049</f>
        <v>0</v>
      </c>
      <c r="AK1046" s="62">
        <f t="shared" ref="AK1046" si="4696">(X1046*AF1046+Y1046*AE1046+Z1046*AF1049+AA1046*AE1049)</f>
        <v>12.611202969035801</v>
      </c>
      <c r="AM1046" s="67">
        <f t="shared" ref="AM1046" si="4697">20*LOG(((1+$AD$8)/$AD$8)/((AH1046+AH1049)^2+(AI1046+AI1049)^2)^0.5)</f>
        <v>-17.389963353469284</v>
      </c>
      <c r="AO1046" s="110">
        <f t="shared" ref="AO1046" si="4698">((AH1046^2+AI1046^2)^0.5)/((AH1049^2+AI1049^2)^0.5)</f>
        <v>2.4396211886955559</v>
      </c>
      <c r="AP1046" s="18"/>
      <c r="AQ1046" s="68"/>
      <c r="AR1046" s="68"/>
      <c r="AS1046" s="68"/>
      <c r="AT1046" s="68"/>
    </row>
    <row r="1047" spans="2:46" ht="18.600000000000001" customHeight="1" thickBot="1">
      <c r="D1047" s="69"/>
      <c r="G1047" s="70"/>
      <c r="I1047" s="69"/>
      <c r="L1047" s="70"/>
      <c r="N1047" s="69"/>
      <c r="Q1047" s="70"/>
      <c r="S1047" s="69"/>
      <c r="V1047" s="70"/>
      <c r="X1047" s="69"/>
      <c r="AA1047" s="70"/>
      <c r="AC1047" s="64"/>
      <c r="AD1047" s="23"/>
      <c r="AE1047" s="23"/>
      <c r="AF1047" s="71"/>
      <c r="AH1047" s="69"/>
      <c r="AK1047" s="70"/>
      <c r="AO1047" s="111"/>
      <c r="AP1047" s="18"/>
      <c r="AQ1047" s="68"/>
      <c r="AR1047" s="68"/>
      <c r="AS1047" s="68"/>
      <c r="AT1047" s="68"/>
    </row>
    <row r="1048" spans="2:46" ht="18.600000000000001" customHeight="1" thickBot="1">
      <c r="D1048" s="265" t="s">
        <v>11</v>
      </c>
      <c r="E1048" s="266"/>
      <c r="F1048" s="267" t="s">
        <v>84</v>
      </c>
      <c r="G1048" s="268"/>
      <c r="H1048" s="263"/>
      <c r="I1048" s="265" t="s">
        <v>85</v>
      </c>
      <c r="J1048" s="266"/>
      <c r="K1048" s="267" t="s">
        <v>86</v>
      </c>
      <c r="L1048" s="268"/>
      <c r="N1048" s="269" t="s">
        <v>12</v>
      </c>
      <c r="O1048" s="270"/>
      <c r="P1048" s="271" t="s">
        <v>13</v>
      </c>
      <c r="Q1048" s="272"/>
      <c r="S1048" s="265" t="s">
        <v>87</v>
      </c>
      <c r="T1048" s="266"/>
      <c r="U1048" s="267" t="s">
        <v>88</v>
      </c>
      <c r="V1048" s="268"/>
      <c r="W1048" s="10"/>
      <c r="X1048" s="269" t="s">
        <v>89</v>
      </c>
      <c r="Y1048" s="270"/>
      <c r="Z1048" s="271" t="s">
        <v>90</v>
      </c>
      <c r="AA1048" s="272"/>
      <c r="AB1048" s="10"/>
      <c r="AC1048" s="265" t="s">
        <v>14</v>
      </c>
      <c r="AD1048" s="266"/>
      <c r="AE1048" s="267" t="s">
        <v>15</v>
      </c>
      <c r="AF1048" s="268"/>
      <c r="AG1048" s="10"/>
      <c r="AH1048" s="269" t="s">
        <v>91</v>
      </c>
      <c r="AI1048" s="270"/>
      <c r="AJ1048" s="271" t="s">
        <v>92</v>
      </c>
      <c r="AK1048" s="272"/>
      <c r="AM1048" s="76" t="s">
        <v>16</v>
      </c>
      <c r="AO1048" s="112" t="s">
        <v>38</v>
      </c>
      <c r="AP1048" s="18"/>
      <c r="AQ1048" s="68"/>
      <c r="AR1048" s="68"/>
      <c r="AS1048" s="68"/>
      <c r="AT1048" s="68"/>
    </row>
    <row r="1049" spans="2:46" ht="18.600000000000001" customHeight="1" thickTop="1" thickBot="1">
      <c r="D1049" s="59">
        <v>0</v>
      </c>
      <c r="E1049" s="63">
        <v>0</v>
      </c>
      <c r="F1049" s="61">
        <v>1</v>
      </c>
      <c r="G1049" s="62">
        <v>0</v>
      </c>
      <c r="I1049" s="59">
        <v>0</v>
      </c>
      <c r="J1049" s="63">
        <f t="shared" ref="J1049" si="4699">IF(0=(1-$J$8*$K$8*$B1046^2),10^14,$B1046*$K$8/(1-$J$8*$K$8*$B1046^2))</f>
        <v>-2.0622061574501309</v>
      </c>
      <c r="K1049" s="61">
        <v>1</v>
      </c>
      <c r="L1049" s="62">
        <v>0</v>
      </c>
      <c r="N1049" s="59">
        <f t="shared" ref="N1049" si="4700">D1049*I1046+F1049*I1049-E1049*J1046-G1049*J1049</f>
        <v>0</v>
      </c>
      <c r="O1049" s="63">
        <f t="shared" ref="O1049" si="4701">(D1049*J1046+E1049*I1046+F1049*J1049+G1049*I1049)</f>
        <v>-2.0622061574501309</v>
      </c>
      <c r="P1049" s="61">
        <f t="shared" ref="P1049" si="4702">D1049*K1046+F1049*K1049-E1049*L1046-G1049*L1049</f>
        <v>1</v>
      </c>
      <c r="Q1049" s="62">
        <f t="shared" ref="Q1049" si="4703">(D1049*L1046+E1049*K1046+F1049*L1049+G1049*K1049)</f>
        <v>0</v>
      </c>
      <c r="S1049" s="59">
        <v>0</v>
      </c>
      <c r="T1049" s="63">
        <v>0</v>
      </c>
      <c r="U1049" s="61">
        <v>1</v>
      </c>
      <c r="V1049" s="62">
        <v>0</v>
      </c>
      <c r="X1049" s="59">
        <f t="shared" ref="X1049" si="4704">N1049*S1046+P1049*S1049-O1049*T1046-Q1049*T1049</f>
        <v>0</v>
      </c>
      <c r="Y1049" s="63">
        <f t="shared" ref="Y1049" si="4705">(N1049*T1046+O1049*S1046+P1049*T1049+Q1049*S1049)</f>
        <v>-2.0622061574501309</v>
      </c>
      <c r="Z1049" s="61">
        <f t="shared" ref="Z1049" si="4706">N1049*U1046+P1049*U1049-O1049*V1046-Q1049*V1049</f>
        <v>5.1968163730883354</v>
      </c>
      <c r="AA1049" s="62">
        <f t="shared" ref="AA1049" si="4707">(N1049*V1046+O1049*U1046+P1049*V1049+Q1049*U1049)</f>
        <v>0</v>
      </c>
      <c r="AB1049" s="10"/>
      <c r="AC1049" s="46">
        <f t="shared" ref="AC1049" si="4708">1/$AD$8</f>
        <v>1</v>
      </c>
      <c r="AD1049" s="77">
        <v>0</v>
      </c>
      <c r="AE1049" s="78">
        <v>1</v>
      </c>
      <c r="AF1049" s="79">
        <v>0</v>
      </c>
      <c r="AH1049" s="59">
        <f t="shared" ref="AH1049" si="4709">X1049*AC1046+Z1049*AC1049-Y1049*AD1046-AA1049*AD1049</f>
        <v>5.1968163730883354</v>
      </c>
      <c r="AI1049" s="63">
        <f t="shared" ref="AI1049" si="4710">(X1049*AD1046+Y1049*AC1046+Z1049*AD1049+AA1049*AC1049)</f>
        <v>-2.0622061574501309</v>
      </c>
      <c r="AJ1049" s="61">
        <f t="shared" ref="AJ1049" si="4711">X1049*AE1046+Z1049*AE1049-Y1049*AF1046-AA1049*AF1049</f>
        <v>5.1968163730883354</v>
      </c>
      <c r="AK1049" s="62">
        <f t="shared" ref="AK1049" si="4712">(X1049*AF1046+Y1049*AE1046+Z1049*AF1049+AA1049*AE1049)</f>
        <v>0</v>
      </c>
      <c r="AM1049" s="80">
        <f t="shared" ref="AM1049" si="4713">(180/PI())*ATAN(-1*(AI1046+AI1049)/(AH1046+AH1049))</f>
        <v>-45.425044138563301</v>
      </c>
      <c r="AO1049" s="113">
        <f t="shared" ref="AO1049" si="4714">20*LOG(((1-(10^(AM1046/20)^2)*(1-((1-AO1046)/(1+AO1046))^2))^0.5))</f>
        <v>-6.5831927517517028E-2</v>
      </c>
      <c r="AP1049" s="18"/>
      <c r="AQ1049" s="68"/>
      <c r="AR1049" s="68"/>
      <c r="AS1049" s="68"/>
      <c r="AT1049" s="68"/>
    </row>
    <row r="1050" spans="2:46" ht="18.600000000000001" customHeight="1"/>
    <row r="1051" spans="2:46" ht="18.600000000000001" customHeight="1" thickBot="1">
      <c r="D1051" s="10" t="s">
        <v>63</v>
      </c>
      <c r="E1051" s="10"/>
      <c r="F1051" s="10"/>
      <c r="G1051" s="10"/>
      <c r="H1051" s="10"/>
      <c r="I1051" s="10" t="s">
        <v>64</v>
      </c>
      <c r="J1051" s="10"/>
      <c r="K1051" s="10"/>
      <c r="L1051" s="10"/>
      <c r="M1051" s="55"/>
      <c r="N1051" s="55"/>
      <c r="O1051" s="54" t="s">
        <v>65</v>
      </c>
      <c r="P1051" s="55"/>
      <c r="Q1051" s="55"/>
      <c r="R1051" s="55"/>
      <c r="S1051" s="10"/>
      <c r="T1051" s="10" t="s">
        <v>66</v>
      </c>
      <c r="U1051" s="55"/>
      <c r="V1051" s="55"/>
      <c r="W1051" s="55"/>
      <c r="X1051" s="55"/>
      <c r="Y1051" s="54" t="s">
        <v>67</v>
      </c>
      <c r="Z1051" s="55"/>
      <c r="AA1051" s="55"/>
      <c r="AB1051" s="55"/>
      <c r="AC1051" s="54" t="s">
        <v>68</v>
      </c>
      <c r="AD1051" s="10"/>
      <c r="AE1051" s="10"/>
      <c r="AF1051" s="10"/>
      <c r="AG1051" s="10"/>
      <c r="AH1051" s="55"/>
      <c r="AI1051" s="54" t="s">
        <v>69</v>
      </c>
      <c r="AJ1051" s="55"/>
      <c r="AK1051" s="55"/>
    </row>
    <row r="1052" spans="2:46" ht="18.600000000000001" customHeight="1" thickBot="1">
      <c r="B1052" s="52"/>
      <c r="D1052" s="273" t="s">
        <v>70</v>
      </c>
      <c r="E1052" s="274"/>
      <c r="F1052" s="275" t="s">
        <v>71</v>
      </c>
      <c r="G1052" s="276"/>
      <c r="H1052" s="263"/>
      <c r="I1052" s="273" t="s">
        <v>72</v>
      </c>
      <c r="J1052" s="274"/>
      <c r="K1052" s="275" t="s">
        <v>73</v>
      </c>
      <c r="L1052" s="276"/>
      <c r="M1052" s="55"/>
      <c r="N1052" s="269" t="s">
        <v>74</v>
      </c>
      <c r="O1052" s="270"/>
      <c r="P1052" s="271" t="s">
        <v>75</v>
      </c>
      <c r="Q1052" s="272"/>
      <c r="R1052" s="55"/>
      <c r="S1052" s="273" t="s">
        <v>76</v>
      </c>
      <c r="T1052" s="274"/>
      <c r="U1052" s="275" t="s">
        <v>77</v>
      </c>
      <c r="V1052" s="276"/>
      <c r="W1052" s="10"/>
      <c r="X1052" s="269" t="s">
        <v>78</v>
      </c>
      <c r="Y1052" s="270"/>
      <c r="Z1052" s="271" t="s">
        <v>79</v>
      </c>
      <c r="AA1052" s="272"/>
      <c r="AB1052" s="10"/>
      <c r="AC1052" s="273" t="s">
        <v>80</v>
      </c>
      <c r="AD1052" s="274"/>
      <c r="AE1052" s="275" t="s">
        <v>81</v>
      </c>
      <c r="AF1052" s="276"/>
      <c r="AG1052" s="10"/>
      <c r="AH1052" s="269" t="s">
        <v>82</v>
      </c>
      <c r="AI1052" s="270"/>
      <c r="AJ1052" s="271" t="s">
        <v>83</v>
      </c>
      <c r="AK1052" s="272"/>
      <c r="AM1052" s="57" t="s">
        <v>10</v>
      </c>
      <c r="AO1052" s="109" t="s">
        <v>37</v>
      </c>
      <c r="AP1052" s="18"/>
      <c r="AQ1052" s="68"/>
      <c r="AR1052" s="68"/>
      <c r="AS1052" s="68"/>
      <c r="AT1052" s="68"/>
    </row>
    <row r="1053" spans="2:46" ht="18.600000000000001" customHeight="1" thickTop="1" thickBot="1">
      <c r="B1053" s="81">
        <v>3.02</v>
      </c>
      <c r="D1053" s="59">
        <v>1</v>
      </c>
      <c r="E1053" s="60">
        <v>0</v>
      </c>
      <c r="F1053" s="61">
        <v>0</v>
      </c>
      <c r="G1053" s="62">
        <f t="shared" ref="G1053" si="4715">$E$8*$B1053</f>
        <v>2.0486774000000003</v>
      </c>
      <c r="I1053" s="59">
        <v>1</v>
      </c>
      <c r="J1053" s="63">
        <v>0</v>
      </c>
      <c r="K1053" s="61">
        <v>0</v>
      </c>
      <c r="L1053" s="62">
        <v>0</v>
      </c>
      <c r="N1053" s="59">
        <f t="shared" ref="N1053" si="4716">D1053*I1053+F1053*I1056-E1053*J1053-G1053*J1056</f>
        <v>5.1502271885449984</v>
      </c>
      <c r="O1053" s="63">
        <f t="shared" ref="O1053" si="4717">(D1053*J1053+E1053*I1053+F1053*J1056+G1053*I1056)</f>
        <v>0</v>
      </c>
      <c r="P1053" s="61">
        <f t="shared" ref="P1053" si="4718">D1053*K1053+F1053*K1056-E1053*L1053-G1053*L1056</f>
        <v>0</v>
      </c>
      <c r="Q1053" s="62">
        <f t="shared" ref="Q1053" si="4719">(D1053*L1053+E1053*K1053+F1053*L1056+G1053*K1056)</f>
        <v>2.0486774000000003</v>
      </c>
      <c r="S1053" s="59">
        <v>1</v>
      </c>
      <c r="T1053" s="60">
        <v>0</v>
      </c>
      <c r="U1053" s="61">
        <v>0</v>
      </c>
      <c r="V1053" s="62">
        <f t="shared" ref="V1053" si="4720">$T$8*$B1053</f>
        <v>2.0486774000000003</v>
      </c>
      <c r="X1053" s="59">
        <f t="shared" ref="X1053" si="4721">N1053*S1053+P1053*S1056-O1053*T1053-Q1053*T1056</f>
        <v>5.1502271885449984</v>
      </c>
      <c r="Y1053" s="63">
        <f t="shared" ref="Y1053" si="4722">(N1053*T1053+O1053*S1053+P1053*T1056+Q1053*S1056)</f>
        <v>0</v>
      </c>
      <c r="Z1053" s="61">
        <f t="shared" ref="Z1053" si="4723">N1053*U1053+P1053*U1056-O1053*V1053-Q1053*V1056</f>
        <v>0</v>
      </c>
      <c r="AA1053" s="62">
        <f t="shared" ref="AA1053" si="4724">(N1053*V1053+O1053*U1053+P1053*V1056+Q1053*U1056)</f>
        <v>12.59983144603768</v>
      </c>
      <c r="AB1053" s="10"/>
      <c r="AC1053" s="64">
        <v>1</v>
      </c>
      <c r="AD1053" s="65">
        <v>0</v>
      </c>
      <c r="AE1053" s="23">
        <v>0</v>
      </c>
      <c r="AF1053" s="66">
        <v>0</v>
      </c>
      <c r="AH1053" s="59">
        <f t="shared" ref="AH1053" si="4725">X1053*AC1053+Z1053*AC1056-Y1053*AD1053-AA1053*AD1056</f>
        <v>5.1502271885449984</v>
      </c>
      <c r="AI1053" s="63">
        <f t="shared" ref="AI1053" si="4726">(X1053*AD1053+Y1053*AC1053+Z1053*AD1056+AA1053*AC1056)</f>
        <v>12.59983144603768</v>
      </c>
      <c r="AJ1053" s="61">
        <f t="shared" ref="AJ1053" si="4727">X1053*AE1053+Z1053*AE1056-Y1053*AF1053-AA1053*AF1056</f>
        <v>0</v>
      </c>
      <c r="AK1053" s="62">
        <f t="shared" ref="AK1053" si="4728">(X1053*AF1053+Y1053*AE1053+Z1053*AF1056+AA1053*AE1056)</f>
        <v>12.59983144603768</v>
      </c>
      <c r="AM1053" s="67">
        <f t="shared" ref="AM1053" si="4729">20*LOG(((1+$AD$8)/$AD$8)/((AH1053+AH1056)^2+(AI1053+AI1056)^2)^0.5)</f>
        <v>-17.362158359512915</v>
      </c>
      <c r="AO1053" s="110">
        <f t="shared" ref="AO1053" si="4730">((AH1053^2+AI1053^2)^0.5)/((AH1056^2+AI1056^2)^0.5)</f>
        <v>2.4595202993682816</v>
      </c>
      <c r="AP1053" s="18"/>
      <c r="AQ1053" s="68"/>
      <c r="AR1053" s="68"/>
      <c r="AS1053" s="68"/>
      <c r="AT1053" s="68"/>
    </row>
    <row r="1054" spans="2:46" ht="18.600000000000001" customHeight="1" thickBot="1">
      <c r="D1054" s="69"/>
      <c r="G1054" s="70"/>
      <c r="I1054" s="69"/>
      <c r="L1054" s="70"/>
      <c r="N1054" s="69"/>
      <c r="Q1054" s="70"/>
      <c r="S1054" s="69"/>
      <c r="V1054" s="70"/>
      <c r="X1054" s="69"/>
      <c r="AA1054" s="70"/>
      <c r="AC1054" s="64"/>
      <c r="AD1054" s="23"/>
      <c r="AE1054" s="23"/>
      <c r="AF1054" s="71"/>
      <c r="AH1054" s="69"/>
      <c r="AK1054" s="70"/>
      <c r="AO1054" s="111"/>
      <c r="AP1054" s="18"/>
      <c r="AQ1054" s="68"/>
      <c r="AR1054" s="68"/>
      <c r="AS1054" s="68"/>
      <c r="AT1054" s="68"/>
    </row>
    <row r="1055" spans="2:46" ht="18.600000000000001" customHeight="1" thickBot="1">
      <c r="D1055" s="265" t="s">
        <v>11</v>
      </c>
      <c r="E1055" s="266"/>
      <c r="F1055" s="267" t="s">
        <v>84</v>
      </c>
      <c r="G1055" s="268"/>
      <c r="H1055" s="263"/>
      <c r="I1055" s="265" t="s">
        <v>85</v>
      </c>
      <c r="J1055" s="266"/>
      <c r="K1055" s="267" t="s">
        <v>86</v>
      </c>
      <c r="L1055" s="268"/>
      <c r="N1055" s="269" t="s">
        <v>12</v>
      </c>
      <c r="O1055" s="270"/>
      <c r="P1055" s="271" t="s">
        <v>13</v>
      </c>
      <c r="Q1055" s="272"/>
      <c r="S1055" s="265" t="s">
        <v>87</v>
      </c>
      <c r="T1055" s="266"/>
      <c r="U1055" s="267" t="s">
        <v>88</v>
      </c>
      <c r="V1055" s="268"/>
      <c r="W1055" s="10"/>
      <c r="X1055" s="269" t="s">
        <v>89</v>
      </c>
      <c r="Y1055" s="270"/>
      <c r="Z1055" s="271" t="s">
        <v>90</v>
      </c>
      <c r="AA1055" s="272"/>
      <c r="AB1055" s="10"/>
      <c r="AC1055" s="265" t="s">
        <v>14</v>
      </c>
      <c r="AD1055" s="266"/>
      <c r="AE1055" s="267" t="s">
        <v>15</v>
      </c>
      <c r="AF1055" s="268"/>
      <c r="AG1055" s="10"/>
      <c r="AH1055" s="269" t="s">
        <v>91</v>
      </c>
      <c r="AI1055" s="270"/>
      <c r="AJ1055" s="271" t="s">
        <v>92</v>
      </c>
      <c r="AK1055" s="272"/>
      <c r="AM1055" s="76" t="s">
        <v>16</v>
      </c>
      <c r="AO1055" s="112" t="s">
        <v>38</v>
      </c>
      <c r="AP1055" s="18"/>
      <c r="AQ1055" s="68"/>
      <c r="AR1055" s="68"/>
      <c r="AS1055" s="68"/>
      <c r="AT1055" s="68"/>
    </row>
    <row r="1056" spans="2:46" ht="18.600000000000001" customHeight="1" thickTop="1" thickBot="1">
      <c r="D1056" s="59">
        <v>0</v>
      </c>
      <c r="E1056" s="63">
        <v>0</v>
      </c>
      <c r="F1056" s="61">
        <v>1</v>
      </c>
      <c r="G1056" s="62">
        <v>0</v>
      </c>
      <c r="I1056" s="59">
        <v>0</v>
      </c>
      <c r="J1056" s="63">
        <f t="shared" ref="J1056" si="4731">IF(0=(1-$J$8*$K$8*$B1053^2),10^14,$B1053*$K$8/(1-$J$8*$K$8*$B1053^2))</f>
        <v>-2.0258080596510695</v>
      </c>
      <c r="K1056" s="61">
        <v>1</v>
      </c>
      <c r="L1056" s="62">
        <v>0</v>
      </c>
      <c r="N1056" s="59">
        <f t="shared" ref="N1056" si="4732">D1056*I1053+F1056*I1056-E1056*J1053-G1056*J1056</f>
        <v>0</v>
      </c>
      <c r="O1056" s="63">
        <f t="shared" ref="O1056" si="4733">(D1056*J1053+E1056*I1053+F1056*J1056+G1056*I1056)</f>
        <v>-2.0258080596510695</v>
      </c>
      <c r="P1056" s="61">
        <f t="shared" ref="P1056" si="4734">D1056*K1053+F1056*K1056-E1056*L1053-G1056*L1056</f>
        <v>1</v>
      </c>
      <c r="Q1056" s="62">
        <f t="shared" ref="Q1056" si="4735">(D1056*L1053+E1056*K1053+F1056*L1056+G1056*K1056)</f>
        <v>0</v>
      </c>
      <c r="S1056" s="59">
        <v>0</v>
      </c>
      <c r="T1056" s="63">
        <v>0</v>
      </c>
      <c r="U1056" s="61">
        <v>1</v>
      </c>
      <c r="V1056" s="62">
        <v>0</v>
      </c>
      <c r="X1056" s="59">
        <f t="shared" ref="X1056" si="4736">N1056*S1053+P1056*S1056-O1056*T1053-Q1056*T1056</f>
        <v>0</v>
      </c>
      <c r="Y1056" s="63">
        <f t="shared" ref="Y1056" si="4737">(N1056*T1053+O1056*S1053+P1056*T1056+Q1056*S1056)</f>
        <v>-2.0258080596510695</v>
      </c>
      <c r="Z1056" s="61">
        <f t="shared" ref="Z1056" si="4738">N1056*U1053+P1056*U1056-O1056*V1053-Q1056*V1056</f>
        <v>5.1502271885449984</v>
      </c>
      <c r="AA1056" s="62">
        <f t="shared" ref="AA1056" si="4739">(N1056*V1053+O1056*U1053+P1056*V1056+Q1056*U1056)</f>
        <v>0</v>
      </c>
      <c r="AB1056" s="10"/>
      <c r="AC1056" s="46">
        <f t="shared" ref="AC1056" si="4740">1/$AD$8</f>
        <v>1</v>
      </c>
      <c r="AD1056" s="77">
        <v>0</v>
      </c>
      <c r="AE1056" s="78">
        <v>1</v>
      </c>
      <c r="AF1056" s="79">
        <v>0</v>
      </c>
      <c r="AH1056" s="59">
        <f t="shared" ref="AH1056" si="4741">X1056*AC1053+Z1056*AC1056-Y1056*AD1053-AA1056*AD1056</f>
        <v>5.1502271885449984</v>
      </c>
      <c r="AI1056" s="63">
        <f t="shared" ref="AI1056" si="4742">(X1056*AD1053+Y1056*AC1053+Z1056*AD1056+AA1056*AC1056)</f>
        <v>-2.0258080596510695</v>
      </c>
      <c r="AJ1056" s="61">
        <f t="shared" ref="AJ1056" si="4743">X1056*AE1053+Z1056*AE1056-Y1056*AF1053-AA1056*AF1056</f>
        <v>5.1502271885449984</v>
      </c>
      <c r="AK1056" s="62">
        <f t="shared" ref="AK1056" si="4744">(X1056*AF1053+Y1056*AE1053+Z1056*AF1056+AA1056*AE1056)</f>
        <v>0</v>
      </c>
      <c r="AM1056" s="80">
        <f t="shared" ref="AM1056" si="4745">(180/PI())*ATAN(-1*(AI1053+AI1056)/(AH1053+AH1056))</f>
        <v>-45.750842849330276</v>
      </c>
      <c r="AO1056" s="113">
        <f t="shared" ref="AO1056" si="4746">20*LOG(((1-(10^(AM1053/20)^2)*(1-((1-AO1053)/(1+AO1053))^2))^0.5))</f>
        <v>-6.6030479710704582E-2</v>
      </c>
      <c r="AP1056" s="18"/>
      <c r="AQ1056" s="68"/>
      <c r="AR1056" s="68"/>
      <c r="AS1056" s="68"/>
      <c r="AT1056" s="68"/>
    </row>
    <row r="1057" spans="2:46" ht="18.600000000000001" customHeight="1"/>
    <row r="1058" spans="2:46" ht="18.600000000000001" customHeight="1" thickBot="1">
      <c r="D1058" s="10" t="s">
        <v>63</v>
      </c>
      <c r="E1058" s="10"/>
      <c r="F1058" s="10"/>
      <c r="G1058" s="10"/>
      <c r="H1058" s="10"/>
      <c r="I1058" s="10" t="s">
        <v>64</v>
      </c>
      <c r="J1058" s="10"/>
      <c r="K1058" s="10"/>
      <c r="L1058" s="10"/>
      <c r="M1058" s="55"/>
      <c r="N1058" s="55"/>
      <c r="O1058" s="54" t="s">
        <v>65</v>
      </c>
      <c r="P1058" s="55"/>
      <c r="Q1058" s="55"/>
      <c r="R1058" s="55"/>
      <c r="S1058" s="10"/>
      <c r="T1058" s="10" t="s">
        <v>66</v>
      </c>
      <c r="U1058" s="55"/>
      <c r="V1058" s="55"/>
      <c r="W1058" s="55"/>
      <c r="X1058" s="55"/>
      <c r="Y1058" s="54" t="s">
        <v>67</v>
      </c>
      <c r="Z1058" s="55"/>
      <c r="AA1058" s="55"/>
      <c r="AB1058" s="55"/>
      <c r="AC1058" s="54" t="s">
        <v>68</v>
      </c>
      <c r="AD1058" s="10"/>
      <c r="AE1058" s="10"/>
      <c r="AF1058" s="10"/>
      <c r="AG1058" s="10"/>
      <c r="AH1058" s="55"/>
      <c r="AI1058" s="54" t="s">
        <v>69</v>
      </c>
      <c r="AJ1058" s="55"/>
      <c r="AK1058" s="55"/>
    </row>
    <row r="1059" spans="2:46" ht="18.600000000000001" customHeight="1" thickBot="1">
      <c r="B1059" s="52"/>
      <c r="D1059" s="273" t="s">
        <v>70</v>
      </c>
      <c r="E1059" s="274"/>
      <c r="F1059" s="275" t="s">
        <v>71</v>
      </c>
      <c r="G1059" s="276"/>
      <c r="H1059" s="263"/>
      <c r="I1059" s="273" t="s">
        <v>72</v>
      </c>
      <c r="J1059" s="274"/>
      <c r="K1059" s="275" t="s">
        <v>73</v>
      </c>
      <c r="L1059" s="276"/>
      <c r="M1059" s="55"/>
      <c r="N1059" s="269" t="s">
        <v>74</v>
      </c>
      <c r="O1059" s="270"/>
      <c r="P1059" s="271" t="s">
        <v>75</v>
      </c>
      <c r="Q1059" s="272"/>
      <c r="R1059" s="55"/>
      <c r="S1059" s="273" t="s">
        <v>76</v>
      </c>
      <c r="T1059" s="274"/>
      <c r="U1059" s="275" t="s">
        <v>77</v>
      </c>
      <c r="V1059" s="276"/>
      <c r="W1059" s="10"/>
      <c r="X1059" s="269" t="s">
        <v>78</v>
      </c>
      <c r="Y1059" s="270"/>
      <c r="Z1059" s="271" t="s">
        <v>79</v>
      </c>
      <c r="AA1059" s="272"/>
      <c r="AB1059" s="10"/>
      <c r="AC1059" s="273" t="s">
        <v>80</v>
      </c>
      <c r="AD1059" s="274"/>
      <c r="AE1059" s="275" t="s">
        <v>81</v>
      </c>
      <c r="AF1059" s="276"/>
      <c r="AG1059" s="10"/>
      <c r="AH1059" s="269" t="s">
        <v>82</v>
      </c>
      <c r="AI1059" s="270"/>
      <c r="AJ1059" s="271" t="s">
        <v>83</v>
      </c>
      <c r="AK1059" s="272"/>
      <c r="AM1059" s="57" t="s">
        <v>10</v>
      </c>
      <c r="AO1059" s="109" t="s">
        <v>37</v>
      </c>
      <c r="AP1059" s="18"/>
      <c r="AQ1059" s="68"/>
      <c r="AR1059" s="68"/>
      <c r="AS1059" s="68"/>
      <c r="AT1059" s="68"/>
    </row>
    <row r="1060" spans="2:46" ht="18.600000000000001" customHeight="1" thickTop="1" thickBot="1">
      <c r="B1060" s="81">
        <v>3.04</v>
      </c>
      <c r="D1060" s="59">
        <v>1</v>
      </c>
      <c r="E1060" s="60">
        <v>0</v>
      </c>
      <c r="F1060" s="61">
        <v>0</v>
      </c>
      <c r="G1060" s="62">
        <f t="shared" ref="G1060" si="4747">$E$8*$B1060</f>
        <v>2.0622448000000002</v>
      </c>
      <c r="I1060" s="59">
        <v>1</v>
      </c>
      <c r="J1060" s="63">
        <v>0</v>
      </c>
      <c r="K1060" s="61">
        <v>0</v>
      </c>
      <c r="L1060" s="62">
        <v>0</v>
      </c>
      <c r="N1060" s="59">
        <f t="shared" ref="N1060" si="4748">D1060*I1060+F1060*I1063-E1060*J1060-G1060*J1063</f>
        <v>5.1055477482535583</v>
      </c>
      <c r="O1060" s="63">
        <f t="shared" ref="O1060" si="4749">(D1060*J1060+E1060*I1060+F1060*J1063+G1060*I1063)</f>
        <v>0</v>
      </c>
      <c r="P1060" s="61">
        <f t="shared" ref="P1060" si="4750">D1060*K1060+F1060*K1063-E1060*L1060-G1060*L1063</f>
        <v>0</v>
      </c>
      <c r="Q1060" s="62">
        <f t="shared" ref="Q1060" si="4751">(D1060*L1060+E1060*K1060+F1060*L1063+G1060*K1063)</f>
        <v>2.0622448000000002</v>
      </c>
      <c r="S1060" s="59">
        <v>1</v>
      </c>
      <c r="T1060" s="60">
        <v>0</v>
      </c>
      <c r="U1060" s="61">
        <v>0</v>
      </c>
      <c r="V1060" s="62">
        <f t="shared" ref="V1060" si="4752">$T$8*$B1060</f>
        <v>2.0622448000000002</v>
      </c>
      <c r="X1060" s="59">
        <f t="shared" ref="X1060" si="4753">N1060*S1060+P1060*S1063-O1060*T1060-Q1060*T1063</f>
        <v>5.1055477482535583</v>
      </c>
      <c r="Y1060" s="63">
        <f t="shared" ref="Y1060" si="4754">(N1060*T1060+O1060*S1060+P1060*T1063+Q1060*S1063)</f>
        <v>0</v>
      </c>
      <c r="Z1060" s="61">
        <f t="shared" ref="Z1060" si="4755">N1060*U1060+P1060*U1063-O1060*V1060-Q1060*V1063</f>
        <v>0</v>
      </c>
      <c r="AA1060" s="62">
        <f t="shared" ref="AA1060" si="4756">(N1060*V1060+O1060*U1060+P1060*V1063+Q1060*U1063)</f>
        <v>12.591134094987611</v>
      </c>
      <c r="AB1060" s="10"/>
      <c r="AC1060" s="64">
        <v>1</v>
      </c>
      <c r="AD1060" s="65">
        <v>0</v>
      </c>
      <c r="AE1060" s="23">
        <v>0</v>
      </c>
      <c r="AF1060" s="66">
        <v>0</v>
      </c>
      <c r="AH1060" s="59">
        <f t="shared" ref="AH1060" si="4757">X1060*AC1060+Z1060*AC1063-Y1060*AD1060-AA1060*AD1063</f>
        <v>5.1055477482535583</v>
      </c>
      <c r="AI1060" s="63">
        <f t="shared" ref="AI1060" si="4758">(X1060*AD1060+Y1060*AC1060+Z1060*AD1063+AA1060*AC1063)</f>
        <v>12.591134094987611</v>
      </c>
      <c r="AJ1060" s="61">
        <f t="shared" ref="AJ1060" si="4759">X1060*AE1060+Z1060*AE1063-Y1060*AF1060-AA1060*AF1063</f>
        <v>0</v>
      </c>
      <c r="AK1060" s="62">
        <f t="shared" ref="AK1060" si="4760">(X1060*AF1060+Y1060*AE1060+Z1060*AF1063+AA1060*AE1063)</f>
        <v>12.591134094987611</v>
      </c>
      <c r="AM1060" s="67">
        <f t="shared" ref="AM1060" si="4761">20*LOG(((1+$AD$8)/$AD$8)/((AH1060+AH1063)^2+(AI1060+AI1063)^2)^0.5)</f>
        <v>-17.336650988467579</v>
      </c>
      <c r="AO1060" s="110">
        <f t="shared" ref="AO1060" si="4762">((AH1060^2+AI1060^2)^0.5)/((AH1063^2+AI1063^2)^0.5)</f>
        <v>2.4793755304310361</v>
      </c>
      <c r="AP1060" s="18"/>
      <c r="AQ1060" s="68"/>
      <c r="AR1060" s="68"/>
      <c r="AS1060" s="68"/>
      <c r="AT1060" s="68"/>
    </row>
    <row r="1061" spans="2:46" ht="18.600000000000001" customHeight="1" thickBot="1">
      <c r="D1061" s="69"/>
      <c r="G1061" s="70"/>
      <c r="I1061" s="69"/>
      <c r="L1061" s="70"/>
      <c r="N1061" s="69"/>
      <c r="Q1061" s="70"/>
      <c r="S1061" s="69"/>
      <c r="V1061" s="70"/>
      <c r="X1061" s="69"/>
      <c r="AA1061" s="70"/>
      <c r="AC1061" s="64"/>
      <c r="AD1061" s="23"/>
      <c r="AE1061" s="23"/>
      <c r="AF1061" s="71"/>
      <c r="AH1061" s="69"/>
      <c r="AK1061" s="70"/>
      <c r="AO1061" s="111"/>
      <c r="AP1061" s="18"/>
      <c r="AQ1061" s="68"/>
      <c r="AR1061" s="68"/>
      <c r="AS1061" s="68"/>
      <c r="AT1061" s="68"/>
    </row>
    <row r="1062" spans="2:46" ht="18.600000000000001" customHeight="1" thickBot="1">
      <c r="D1062" s="265" t="s">
        <v>11</v>
      </c>
      <c r="E1062" s="266"/>
      <c r="F1062" s="267" t="s">
        <v>84</v>
      </c>
      <c r="G1062" s="268"/>
      <c r="H1062" s="263"/>
      <c r="I1062" s="265" t="s">
        <v>85</v>
      </c>
      <c r="J1062" s="266"/>
      <c r="K1062" s="267" t="s">
        <v>86</v>
      </c>
      <c r="L1062" s="268"/>
      <c r="N1062" s="269" t="s">
        <v>12</v>
      </c>
      <c r="O1062" s="270"/>
      <c r="P1062" s="271" t="s">
        <v>13</v>
      </c>
      <c r="Q1062" s="272"/>
      <c r="S1062" s="265" t="s">
        <v>87</v>
      </c>
      <c r="T1062" s="266"/>
      <c r="U1062" s="267" t="s">
        <v>88</v>
      </c>
      <c r="V1062" s="268"/>
      <c r="W1062" s="10"/>
      <c r="X1062" s="269" t="s">
        <v>89</v>
      </c>
      <c r="Y1062" s="270"/>
      <c r="Z1062" s="271" t="s">
        <v>90</v>
      </c>
      <c r="AA1062" s="272"/>
      <c r="AB1062" s="10"/>
      <c r="AC1062" s="265" t="s">
        <v>14</v>
      </c>
      <c r="AD1062" s="266"/>
      <c r="AE1062" s="267" t="s">
        <v>15</v>
      </c>
      <c r="AF1062" s="268"/>
      <c r="AG1062" s="10"/>
      <c r="AH1062" s="269" t="s">
        <v>91</v>
      </c>
      <c r="AI1062" s="270"/>
      <c r="AJ1062" s="271" t="s">
        <v>92</v>
      </c>
      <c r="AK1062" s="272"/>
      <c r="AM1062" s="76" t="s">
        <v>16</v>
      </c>
      <c r="AO1062" s="112" t="s">
        <v>38</v>
      </c>
      <c r="AP1062" s="18"/>
      <c r="AQ1062" s="68"/>
      <c r="AR1062" s="68"/>
      <c r="AS1062" s="68"/>
      <c r="AT1062" s="68"/>
    </row>
    <row r="1063" spans="2:46" ht="18.600000000000001" customHeight="1" thickTop="1" thickBot="1">
      <c r="D1063" s="59">
        <v>0</v>
      </c>
      <c r="E1063" s="63">
        <v>0</v>
      </c>
      <c r="F1063" s="61">
        <v>1</v>
      </c>
      <c r="G1063" s="62">
        <v>0</v>
      </c>
      <c r="I1063" s="59">
        <v>0</v>
      </c>
      <c r="J1063" s="63">
        <f t="shared" ref="J1063" si="4763">IF(0=(1-$J$8*$K$8*$B1060^2),10^14,$B1060*$K$8/(1-$J$8*$K$8*$B1060^2))</f>
        <v>-1.9908149353818507</v>
      </c>
      <c r="K1063" s="61">
        <v>1</v>
      </c>
      <c r="L1063" s="62">
        <v>0</v>
      </c>
      <c r="N1063" s="59">
        <f t="shared" ref="N1063" si="4764">D1063*I1060+F1063*I1063-E1063*J1060-G1063*J1063</f>
        <v>0</v>
      </c>
      <c r="O1063" s="63">
        <f t="shared" ref="O1063" si="4765">(D1063*J1060+E1063*I1060+F1063*J1063+G1063*I1063)</f>
        <v>-1.9908149353818507</v>
      </c>
      <c r="P1063" s="61">
        <f t="shared" ref="P1063" si="4766">D1063*K1060+F1063*K1063-E1063*L1060-G1063*L1063</f>
        <v>1</v>
      </c>
      <c r="Q1063" s="62">
        <f t="shared" ref="Q1063" si="4767">(D1063*L1060+E1063*K1060+F1063*L1063+G1063*K1063)</f>
        <v>0</v>
      </c>
      <c r="S1063" s="59">
        <v>0</v>
      </c>
      <c r="T1063" s="63">
        <v>0</v>
      </c>
      <c r="U1063" s="61">
        <v>1</v>
      </c>
      <c r="V1063" s="62">
        <v>0</v>
      </c>
      <c r="X1063" s="59">
        <f t="shared" ref="X1063" si="4768">N1063*S1060+P1063*S1063-O1063*T1060-Q1063*T1063</f>
        <v>0</v>
      </c>
      <c r="Y1063" s="63">
        <f t="shared" ref="Y1063" si="4769">(N1063*T1060+O1063*S1060+P1063*T1063+Q1063*S1063)</f>
        <v>-1.9908149353818507</v>
      </c>
      <c r="Z1063" s="61">
        <f t="shared" ref="Z1063" si="4770">N1063*U1060+P1063*U1063-O1063*V1060-Q1063*V1063</f>
        <v>5.1055477482535583</v>
      </c>
      <c r="AA1063" s="62">
        <f t="shared" ref="AA1063" si="4771">(N1063*V1060+O1063*U1060+P1063*V1063+Q1063*U1063)</f>
        <v>0</v>
      </c>
      <c r="AB1063" s="10"/>
      <c r="AC1063" s="46">
        <f t="shared" ref="AC1063" si="4772">1/$AD$8</f>
        <v>1</v>
      </c>
      <c r="AD1063" s="77">
        <v>0</v>
      </c>
      <c r="AE1063" s="78">
        <v>1</v>
      </c>
      <c r="AF1063" s="79">
        <v>0</v>
      </c>
      <c r="AH1063" s="59">
        <f t="shared" ref="AH1063" si="4773">X1063*AC1060+Z1063*AC1063-Y1063*AD1060-AA1063*AD1063</f>
        <v>5.1055477482535583</v>
      </c>
      <c r="AI1063" s="63">
        <f t="shared" ref="AI1063" si="4774">(X1063*AD1060+Y1063*AC1060+Z1063*AD1063+AA1063*AC1063)</f>
        <v>-1.9908149353818507</v>
      </c>
      <c r="AJ1063" s="61">
        <f t="shared" ref="AJ1063" si="4775">X1063*AE1060+Z1063*AE1063-Y1063*AF1060-AA1063*AF1063</f>
        <v>5.1055477482535583</v>
      </c>
      <c r="AK1063" s="62">
        <f t="shared" ref="AK1063" si="4776">(X1063*AF1060+Y1063*AE1060+Z1063*AF1063+AA1063*AE1063)</f>
        <v>0</v>
      </c>
      <c r="AM1063" s="80">
        <f t="shared" ref="AM1063" si="4777">(180/PI())*ATAN(-1*(AI1060+AI1063)/(AH1060+AH1063))</f>
        <v>-46.071444395361119</v>
      </c>
      <c r="AO1063" s="113">
        <f t="shared" ref="AO1063" si="4778">20*LOG(((1-(10^(AM1060/20)^2)*(1-((1-AO1060)/(1+AO1060))^2))^0.5))</f>
        <v>-6.6194887017551385E-2</v>
      </c>
      <c r="AP1063" s="18"/>
      <c r="AQ1063" s="68"/>
      <c r="AR1063" s="68"/>
      <c r="AS1063" s="68"/>
      <c r="AT1063" s="68"/>
    </row>
    <row r="1064" spans="2:46" ht="18.600000000000001" customHeight="1"/>
    <row r="1065" spans="2:46" ht="18.600000000000001" customHeight="1" thickBot="1">
      <c r="D1065" s="10" t="s">
        <v>63</v>
      </c>
      <c r="E1065" s="10"/>
      <c r="F1065" s="10"/>
      <c r="G1065" s="10"/>
      <c r="H1065" s="10"/>
      <c r="I1065" s="10" t="s">
        <v>64</v>
      </c>
      <c r="J1065" s="10"/>
      <c r="K1065" s="10"/>
      <c r="L1065" s="10"/>
      <c r="M1065" s="55"/>
      <c r="N1065" s="55"/>
      <c r="O1065" s="54" t="s">
        <v>65</v>
      </c>
      <c r="P1065" s="55"/>
      <c r="Q1065" s="55"/>
      <c r="R1065" s="55"/>
      <c r="S1065" s="10"/>
      <c r="T1065" s="10" t="s">
        <v>66</v>
      </c>
      <c r="U1065" s="55"/>
      <c r="V1065" s="55"/>
      <c r="W1065" s="55"/>
      <c r="X1065" s="55"/>
      <c r="Y1065" s="54" t="s">
        <v>67</v>
      </c>
      <c r="Z1065" s="55"/>
      <c r="AA1065" s="55"/>
      <c r="AB1065" s="55"/>
      <c r="AC1065" s="54" t="s">
        <v>68</v>
      </c>
      <c r="AD1065" s="10"/>
      <c r="AE1065" s="10"/>
      <c r="AF1065" s="10"/>
      <c r="AG1065" s="10"/>
      <c r="AH1065" s="55"/>
      <c r="AI1065" s="54" t="s">
        <v>69</v>
      </c>
      <c r="AJ1065" s="55"/>
      <c r="AK1065" s="55"/>
    </row>
    <row r="1066" spans="2:46" ht="18.600000000000001" customHeight="1" thickBot="1">
      <c r="B1066" s="52"/>
      <c r="D1066" s="273" t="s">
        <v>70</v>
      </c>
      <c r="E1066" s="274"/>
      <c r="F1066" s="275" t="s">
        <v>71</v>
      </c>
      <c r="G1066" s="276"/>
      <c r="H1066" s="263"/>
      <c r="I1066" s="273" t="s">
        <v>72</v>
      </c>
      <c r="J1066" s="274"/>
      <c r="K1066" s="275" t="s">
        <v>73</v>
      </c>
      <c r="L1066" s="276"/>
      <c r="M1066" s="55"/>
      <c r="N1066" s="269" t="s">
        <v>74</v>
      </c>
      <c r="O1066" s="270"/>
      <c r="P1066" s="271" t="s">
        <v>75</v>
      </c>
      <c r="Q1066" s="272"/>
      <c r="R1066" s="55"/>
      <c r="S1066" s="273" t="s">
        <v>76</v>
      </c>
      <c r="T1066" s="274"/>
      <c r="U1066" s="275" t="s">
        <v>77</v>
      </c>
      <c r="V1066" s="276"/>
      <c r="W1066" s="10"/>
      <c r="X1066" s="269" t="s">
        <v>78</v>
      </c>
      <c r="Y1066" s="270"/>
      <c r="Z1066" s="271" t="s">
        <v>79</v>
      </c>
      <c r="AA1066" s="272"/>
      <c r="AB1066" s="10"/>
      <c r="AC1066" s="273" t="s">
        <v>80</v>
      </c>
      <c r="AD1066" s="274"/>
      <c r="AE1066" s="275" t="s">
        <v>81</v>
      </c>
      <c r="AF1066" s="276"/>
      <c r="AG1066" s="10"/>
      <c r="AH1066" s="269" t="s">
        <v>82</v>
      </c>
      <c r="AI1066" s="270"/>
      <c r="AJ1066" s="271" t="s">
        <v>83</v>
      </c>
      <c r="AK1066" s="272"/>
      <c r="AM1066" s="57" t="s">
        <v>10</v>
      </c>
      <c r="AO1066" s="109" t="s">
        <v>37</v>
      </c>
      <c r="AP1066" s="18"/>
      <c r="AQ1066" s="68"/>
      <c r="AR1066" s="68"/>
      <c r="AS1066" s="68"/>
      <c r="AT1066" s="68"/>
    </row>
    <row r="1067" spans="2:46" ht="18.600000000000001" customHeight="1" thickTop="1" thickBot="1">
      <c r="B1067" s="81">
        <v>3.06</v>
      </c>
      <c r="D1067" s="59">
        <v>1</v>
      </c>
      <c r="E1067" s="60">
        <v>0</v>
      </c>
      <c r="F1067" s="61">
        <v>0</v>
      </c>
      <c r="G1067" s="62">
        <f t="shared" ref="G1067" si="4779">$E$8*$B1067</f>
        <v>2.0758122000000001</v>
      </c>
      <c r="I1067" s="59">
        <v>1</v>
      </c>
      <c r="J1067" s="63">
        <v>0</v>
      </c>
      <c r="K1067" s="61">
        <v>0</v>
      </c>
      <c r="L1067" s="62">
        <v>0</v>
      </c>
      <c r="N1067" s="59">
        <f t="shared" ref="N1067" si="4780">D1067*I1067+F1067*I1070-E1067*J1067-G1067*J1070</f>
        <v>5.0626657329360238</v>
      </c>
      <c r="O1067" s="63">
        <f t="shared" ref="O1067" si="4781">(D1067*J1067+E1067*I1067+F1067*J1070+G1067*I1070)</f>
        <v>0</v>
      </c>
      <c r="P1067" s="61">
        <f t="shared" ref="P1067" si="4782">D1067*K1067+F1067*K1070-E1067*L1067-G1067*L1070</f>
        <v>0</v>
      </c>
      <c r="Q1067" s="62">
        <f t="shared" ref="Q1067" si="4783">(D1067*L1067+E1067*K1067+F1067*L1070+G1067*K1070)</f>
        <v>2.0758122000000001</v>
      </c>
      <c r="S1067" s="59">
        <v>1</v>
      </c>
      <c r="T1067" s="60">
        <v>0</v>
      </c>
      <c r="U1067" s="61">
        <v>0</v>
      </c>
      <c r="V1067" s="62">
        <f t="shared" ref="V1067" si="4784">$T$8*$B1067</f>
        <v>2.0758122000000001</v>
      </c>
      <c r="X1067" s="59">
        <f t="shared" ref="X1067" si="4785">N1067*S1067+P1067*S1070-O1067*T1067-Q1067*T1070</f>
        <v>5.0626657329360238</v>
      </c>
      <c r="Y1067" s="63">
        <f t="shared" ref="Y1067" si="4786">(N1067*T1067+O1067*S1067+P1067*T1070+Q1067*S1070)</f>
        <v>0</v>
      </c>
      <c r="Z1067" s="61">
        <f t="shared" ref="Z1067" si="4787">N1067*U1067+P1067*U1070-O1067*V1067-Q1067*V1070</f>
        <v>0</v>
      </c>
      <c r="AA1067" s="62">
        <f t="shared" ref="AA1067" si="4788">(N1067*V1067+O1067*U1067+P1067*V1070+Q1067*U1070)</f>
        <v>12.58495549295054</v>
      </c>
      <c r="AB1067" s="10"/>
      <c r="AC1067" s="64">
        <v>1</v>
      </c>
      <c r="AD1067" s="65">
        <v>0</v>
      </c>
      <c r="AE1067" s="23">
        <v>0</v>
      </c>
      <c r="AF1067" s="66">
        <v>0</v>
      </c>
      <c r="AH1067" s="59">
        <f t="shared" ref="AH1067" si="4789">X1067*AC1067+Z1067*AC1070-Y1067*AD1067-AA1067*AD1070</f>
        <v>5.0626657329360238</v>
      </c>
      <c r="AI1067" s="63">
        <f t="shared" ref="AI1067" si="4790">(X1067*AD1067+Y1067*AC1067+Z1067*AD1070+AA1067*AC1070)</f>
        <v>12.58495549295054</v>
      </c>
      <c r="AJ1067" s="61">
        <f t="shared" ref="AJ1067" si="4791">X1067*AE1067+Z1067*AE1070-Y1067*AF1067-AA1067*AF1070</f>
        <v>0</v>
      </c>
      <c r="AK1067" s="62">
        <f t="shared" ref="AK1067" si="4792">(X1067*AF1067+Y1067*AE1067+Z1067*AF1070+AA1067*AE1070)</f>
        <v>12.58495549295054</v>
      </c>
      <c r="AM1067" s="67">
        <f t="shared" ref="AM1067" si="4793">20*LOG(((1+$AD$8)/$AD$8)/((AH1067+AH1070)^2+(AI1067+AI1070)^2)^0.5)</f>
        <v>-17.313322430967503</v>
      </c>
      <c r="AO1067" s="110">
        <f t="shared" ref="AO1067" si="4794">((AH1067^2+AI1067^2)^0.5)/((AH1070^2+AI1070^2)^0.5)</f>
        <v>2.4991881544088397</v>
      </c>
      <c r="AP1067" s="18"/>
      <c r="AQ1067" s="68"/>
      <c r="AR1067" s="68"/>
      <c r="AS1067" s="68"/>
      <c r="AT1067" s="68"/>
    </row>
    <row r="1068" spans="2:46" ht="18.600000000000001" customHeight="1" thickBot="1">
      <c r="D1068" s="69"/>
      <c r="G1068" s="70"/>
      <c r="I1068" s="69"/>
      <c r="L1068" s="70"/>
      <c r="N1068" s="69"/>
      <c r="Q1068" s="70"/>
      <c r="S1068" s="69"/>
      <c r="V1068" s="70"/>
      <c r="X1068" s="69"/>
      <c r="AA1068" s="70"/>
      <c r="AC1068" s="64"/>
      <c r="AD1068" s="23"/>
      <c r="AE1068" s="23"/>
      <c r="AF1068" s="71"/>
      <c r="AH1068" s="69"/>
      <c r="AK1068" s="70"/>
      <c r="AO1068" s="111"/>
      <c r="AP1068" s="18"/>
      <c r="AQ1068" s="68"/>
      <c r="AR1068" s="68"/>
      <c r="AS1068" s="68"/>
      <c r="AT1068" s="68"/>
    </row>
    <row r="1069" spans="2:46" ht="18.600000000000001" customHeight="1" thickBot="1">
      <c r="D1069" s="265" t="s">
        <v>11</v>
      </c>
      <c r="E1069" s="266"/>
      <c r="F1069" s="267" t="s">
        <v>84</v>
      </c>
      <c r="G1069" s="268"/>
      <c r="H1069" s="263"/>
      <c r="I1069" s="265" t="s">
        <v>85</v>
      </c>
      <c r="J1069" s="266"/>
      <c r="K1069" s="267" t="s">
        <v>86</v>
      </c>
      <c r="L1069" s="268"/>
      <c r="N1069" s="269" t="s">
        <v>12</v>
      </c>
      <c r="O1069" s="270"/>
      <c r="P1069" s="271" t="s">
        <v>13</v>
      </c>
      <c r="Q1069" s="272"/>
      <c r="S1069" s="265" t="s">
        <v>87</v>
      </c>
      <c r="T1069" s="266"/>
      <c r="U1069" s="267" t="s">
        <v>88</v>
      </c>
      <c r="V1069" s="268"/>
      <c r="W1069" s="10"/>
      <c r="X1069" s="269" t="s">
        <v>89</v>
      </c>
      <c r="Y1069" s="270"/>
      <c r="Z1069" s="271" t="s">
        <v>90</v>
      </c>
      <c r="AA1069" s="272"/>
      <c r="AB1069" s="10"/>
      <c r="AC1069" s="265" t="s">
        <v>14</v>
      </c>
      <c r="AD1069" s="266"/>
      <c r="AE1069" s="267" t="s">
        <v>15</v>
      </c>
      <c r="AF1069" s="268"/>
      <c r="AG1069" s="10"/>
      <c r="AH1069" s="269" t="s">
        <v>91</v>
      </c>
      <c r="AI1069" s="270"/>
      <c r="AJ1069" s="271" t="s">
        <v>92</v>
      </c>
      <c r="AK1069" s="272"/>
      <c r="AM1069" s="76" t="s">
        <v>16</v>
      </c>
      <c r="AO1069" s="112" t="s">
        <v>38</v>
      </c>
      <c r="AP1069" s="18"/>
      <c r="AQ1069" s="68"/>
      <c r="AR1069" s="68"/>
      <c r="AS1069" s="68"/>
      <c r="AT1069" s="68"/>
    </row>
    <row r="1070" spans="2:46" ht="18.600000000000001" customHeight="1" thickTop="1" thickBot="1">
      <c r="D1070" s="59">
        <v>0</v>
      </c>
      <c r="E1070" s="63">
        <v>0</v>
      </c>
      <c r="F1070" s="61">
        <v>1</v>
      </c>
      <c r="G1070" s="62">
        <v>0</v>
      </c>
      <c r="I1070" s="59">
        <v>0</v>
      </c>
      <c r="J1070" s="63">
        <f t="shared" ref="J1070" si="4795">IF(0=(1-$J$8*$K$8*$B1067^2),10^14,$B1067*$K$8/(1-$J$8*$K$8*$B1067^2))</f>
        <v>-1.9571451275486402</v>
      </c>
      <c r="K1070" s="61">
        <v>1</v>
      </c>
      <c r="L1070" s="62">
        <v>0</v>
      </c>
      <c r="N1070" s="59">
        <f t="shared" ref="N1070" si="4796">D1070*I1067+F1070*I1070-E1070*J1067-G1070*J1070</f>
        <v>0</v>
      </c>
      <c r="O1070" s="63">
        <f t="shared" ref="O1070" si="4797">(D1070*J1067+E1070*I1067+F1070*J1070+G1070*I1070)</f>
        <v>-1.9571451275486402</v>
      </c>
      <c r="P1070" s="61">
        <f t="shared" ref="P1070" si="4798">D1070*K1067+F1070*K1070-E1070*L1067-G1070*L1070</f>
        <v>1</v>
      </c>
      <c r="Q1070" s="62">
        <f t="shared" ref="Q1070" si="4799">(D1070*L1067+E1070*K1067+F1070*L1070+G1070*K1070)</f>
        <v>0</v>
      </c>
      <c r="S1070" s="59">
        <v>0</v>
      </c>
      <c r="T1070" s="63">
        <v>0</v>
      </c>
      <c r="U1070" s="61">
        <v>1</v>
      </c>
      <c r="V1070" s="62">
        <v>0</v>
      </c>
      <c r="X1070" s="59">
        <f t="shared" ref="X1070" si="4800">N1070*S1067+P1070*S1070-O1070*T1067-Q1070*T1070</f>
        <v>0</v>
      </c>
      <c r="Y1070" s="63">
        <f t="shared" ref="Y1070" si="4801">(N1070*T1067+O1070*S1067+P1070*T1070+Q1070*S1070)</f>
        <v>-1.9571451275486402</v>
      </c>
      <c r="Z1070" s="61">
        <f t="shared" ref="Z1070" si="4802">N1070*U1067+P1070*U1070-O1070*V1067-Q1070*V1070</f>
        <v>5.0626657329360238</v>
      </c>
      <c r="AA1070" s="62">
        <f t="shared" ref="AA1070" si="4803">(N1070*V1067+O1070*U1067+P1070*V1070+Q1070*U1070)</f>
        <v>0</v>
      </c>
      <c r="AB1070" s="10"/>
      <c r="AC1070" s="46">
        <f t="shared" ref="AC1070" si="4804">1/$AD$8</f>
        <v>1</v>
      </c>
      <c r="AD1070" s="77">
        <v>0</v>
      </c>
      <c r="AE1070" s="78">
        <v>1</v>
      </c>
      <c r="AF1070" s="79">
        <v>0</v>
      </c>
      <c r="AH1070" s="59">
        <f t="shared" ref="AH1070" si="4805">X1070*AC1067+Z1070*AC1070-Y1070*AD1067-AA1070*AD1070</f>
        <v>5.0626657329360238</v>
      </c>
      <c r="AI1070" s="63">
        <f t="shared" ref="AI1070" si="4806">(X1070*AD1067+Y1070*AC1067+Z1070*AD1070+AA1070*AC1070)</f>
        <v>-1.9571451275486402</v>
      </c>
      <c r="AJ1070" s="61">
        <f t="shared" ref="AJ1070" si="4807">X1070*AE1067+Z1070*AE1070-Y1070*AF1067-AA1070*AF1070</f>
        <v>5.0626657329360238</v>
      </c>
      <c r="AK1070" s="62">
        <f t="shared" ref="AK1070" si="4808">(X1070*AF1067+Y1070*AE1067+Z1070*AF1070+AA1070*AE1070)</f>
        <v>0</v>
      </c>
      <c r="AM1070" s="80">
        <f t="shared" ref="AM1070" si="4809">(180/PI())*ATAN(-1*(AI1067+AI1070)/(AH1067+AH1070))</f>
        <v>-46.386984997852061</v>
      </c>
      <c r="AO1070" s="113">
        <f t="shared" ref="AO1070" si="4810">20*LOG(((1-(10^(AM1067/20)^2)*(1-((1-AO1067)/(1+AO1067))^2))^0.5))</f>
        <v>-6.6326722551000361E-2</v>
      </c>
      <c r="AP1070" s="18"/>
      <c r="AQ1070" s="68"/>
      <c r="AR1070" s="68"/>
      <c r="AS1070" s="68"/>
      <c r="AT1070" s="68"/>
    </row>
    <row r="1071" spans="2:46" ht="18.600000000000001" customHeight="1"/>
    <row r="1072" spans="2:46" ht="18.600000000000001" customHeight="1" thickBot="1">
      <c r="D1072" s="10" t="s">
        <v>63</v>
      </c>
      <c r="E1072" s="10"/>
      <c r="F1072" s="10"/>
      <c r="G1072" s="10"/>
      <c r="H1072" s="10"/>
      <c r="I1072" s="10" t="s">
        <v>64</v>
      </c>
      <c r="J1072" s="10"/>
      <c r="K1072" s="10"/>
      <c r="L1072" s="10"/>
      <c r="M1072" s="55"/>
      <c r="N1072" s="55"/>
      <c r="O1072" s="54" t="s">
        <v>65</v>
      </c>
      <c r="P1072" s="55"/>
      <c r="Q1072" s="55"/>
      <c r="R1072" s="55"/>
      <c r="S1072" s="10"/>
      <c r="T1072" s="10" t="s">
        <v>66</v>
      </c>
      <c r="U1072" s="55"/>
      <c r="V1072" s="55"/>
      <c r="W1072" s="55"/>
      <c r="X1072" s="55"/>
      <c r="Y1072" s="54" t="s">
        <v>67</v>
      </c>
      <c r="Z1072" s="55"/>
      <c r="AA1072" s="55"/>
      <c r="AB1072" s="55"/>
      <c r="AC1072" s="54" t="s">
        <v>68</v>
      </c>
      <c r="AD1072" s="10"/>
      <c r="AE1072" s="10"/>
      <c r="AF1072" s="10"/>
      <c r="AG1072" s="10"/>
      <c r="AH1072" s="55"/>
      <c r="AI1072" s="54" t="s">
        <v>69</v>
      </c>
      <c r="AJ1072" s="55"/>
      <c r="AK1072" s="55"/>
    </row>
    <row r="1073" spans="2:46" ht="18.600000000000001" customHeight="1" thickBot="1">
      <c r="B1073" s="52"/>
      <c r="D1073" s="273" t="s">
        <v>70</v>
      </c>
      <c r="E1073" s="274"/>
      <c r="F1073" s="275" t="s">
        <v>71</v>
      </c>
      <c r="G1073" s="276"/>
      <c r="H1073" s="263"/>
      <c r="I1073" s="273" t="s">
        <v>72</v>
      </c>
      <c r="J1073" s="274"/>
      <c r="K1073" s="275" t="s">
        <v>73</v>
      </c>
      <c r="L1073" s="276"/>
      <c r="M1073" s="55"/>
      <c r="N1073" s="269" t="s">
        <v>74</v>
      </c>
      <c r="O1073" s="270"/>
      <c r="P1073" s="271" t="s">
        <v>75</v>
      </c>
      <c r="Q1073" s="272"/>
      <c r="R1073" s="55"/>
      <c r="S1073" s="273" t="s">
        <v>76</v>
      </c>
      <c r="T1073" s="274"/>
      <c r="U1073" s="275" t="s">
        <v>77</v>
      </c>
      <c r="V1073" s="276"/>
      <c r="W1073" s="10"/>
      <c r="X1073" s="269" t="s">
        <v>78</v>
      </c>
      <c r="Y1073" s="270"/>
      <c r="Z1073" s="271" t="s">
        <v>79</v>
      </c>
      <c r="AA1073" s="272"/>
      <c r="AB1073" s="10"/>
      <c r="AC1073" s="273" t="s">
        <v>80</v>
      </c>
      <c r="AD1073" s="274"/>
      <c r="AE1073" s="275" t="s">
        <v>81</v>
      </c>
      <c r="AF1073" s="276"/>
      <c r="AG1073" s="10"/>
      <c r="AH1073" s="269" t="s">
        <v>82</v>
      </c>
      <c r="AI1073" s="270"/>
      <c r="AJ1073" s="271" t="s">
        <v>83</v>
      </c>
      <c r="AK1073" s="272"/>
      <c r="AM1073" s="57" t="s">
        <v>10</v>
      </c>
      <c r="AO1073" s="109" t="s">
        <v>37</v>
      </c>
      <c r="AP1073" s="18"/>
      <c r="AQ1073" s="68"/>
      <c r="AR1073" s="68"/>
      <c r="AS1073" s="68"/>
      <c r="AT1073" s="68"/>
    </row>
    <row r="1074" spans="2:46" ht="18.600000000000001" customHeight="1" thickTop="1" thickBot="1">
      <c r="B1074" s="81">
        <v>3.08</v>
      </c>
      <c r="D1074" s="59">
        <v>1</v>
      </c>
      <c r="E1074" s="60">
        <v>0</v>
      </c>
      <c r="F1074" s="61">
        <v>0</v>
      </c>
      <c r="G1074" s="62">
        <f t="shared" ref="G1074" si="4811">$E$8*$B1074</f>
        <v>2.0893796</v>
      </c>
      <c r="I1074" s="59">
        <v>1</v>
      </c>
      <c r="J1074" s="63">
        <v>0</v>
      </c>
      <c r="K1074" s="61">
        <v>0</v>
      </c>
      <c r="L1074" s="62">
        <v>0</v>
      </c>
      <c r="N1074" s="59">
        <f t="shared" ref="N1074" si="4812">D1074*I1074+F1074*I1077-E1074*J1074-G1074*J1077</f>
        <v>5.0214774217485489</v>
      </c>
      <c r="O1074" s="63">
        <f t="shared" ref="O1074" si="4813">(D1074*J1074+E1074*I1074+F1074*J1077+G1074*I1077)</f>
        <v>0</v>
      </c>
      <c r="P1074" s="61">
        <f t="shared" ref="P1074" si="4814">D1074*K1074+F1074*K1077-E1074*L1074-G1074*L1077</f>
        <v>0</v>
      </c>
      <c r="Q1074" s="62">
        <f t="shared" ref="Q1074" si="4815">(D1074*L1074+E1074*K1074+F1074*L1077+G1074*K1077)</f>
        <v>2.0893796</v>
      </c>
      <c r="S1074" s="59">
        <v>1</v>
      </c>
      <c r="T1074" s="60">
        <v>0</v>
      </c>
      <c r="U1074" s="61">
        <v>0</v>
      </c>
      <c r="V1074" s="62">
        <f t="shared" ref="V1074" si="4816">$T$8*$B1074</f>
        <v>2.0893796</v>
      </c>
      <c r="X1074" s="59">
        <f t="shared" ref="X1074" si="4817">N1074*S1074+P1074*S1077-O1074*T1074-Q1074*T1077</f>
        <v>5.0214774217485489</v>
      </c>
      <c r="Y1074" s="63">
        <f t="shared" ref="Y1074" si="4818">(N1074*T1074+O1074*S1074+P1074*T1077+Q1074*S1077)</f>
        <v>0</v>
      </c>
      <c r="Z1074" s="61">
        <f t="shared" ref="Z1074" si="4819">N1074*U1074+P1074*U1077-O1074*V1074-Q1074*V1077</f>
        <v>0</v>
      </c>
      <c r="AA1074" s="62">
        <f t="shared" ref="AA1074" si="4820">(N1074*V1074+O1074*U1074+P1074*V1077+Q1074*U1077)</f>
        <v>12.581152086862016</v>
      </c>
      <c r="AB1074" s="10"/>
      <c r="AC1074" s="64">
        <v>1</v>
      </c>
      <c r="AD1074" s="65">
        <v>0</v>
      </c>
      <c r="AE1074" s="23">
        <v>0</v>
      </c>
      <c r="AF1074" s="66">
        <v>0</v>
      </c>
      <c r="AH1074" s="59">
        <f t="shared" ref="AH1074" si="4821">X1074*AC1074+Z1074*AC1077-Y1074*AD1074-AA1074*AD1077</f>
        <v>5.0214774217485489</v>
      </c>
      <c r="AI1074" s="63">
        <f t="shared" ref="AI1074" si="4822">(X1074*AD1074+Y1074*AC1074+Z1074*AD1077+AA1074*AC1077)</f>
        <v>12.581152086862016</v>
      </c>
      <c r="AJ1074" s="61">
        <f t="shared" ref="AJ1074" si="4823">X1074*AE1074+Z1074*AE1077-Y1074*AF1074-AA1074*AF1077</f>
        <v>0</v>
      </c>
      <c r="AK1074" s="62">
        <f t="shared" ref="AK1074" si="4824">(X1074*AF1074+Y1074*AE1074+Z1074*AF1077+AA1074*AE1077)</f>
        <v>12.581152086862016</v>
      </c>
      <c r="AM1074" s="67">
        <f t="shared" ref="AM1074" si="4825">20*LOG(((1+$AD$8)/$AD$8)/((AH1074+AH1077)^2+(AI1074+AI1077)^2)^0.5)</f>
        <v>-17.292061475530957</v>
      </c>
      <c r="AO1074" s="110">
        <f t="shared" ref="AO1074" si="4826">((AH1074^2+AI1074^2)^0.5)/((AH1077^2+AI1077^2)^0.5)</f>
        <v>2.5189593972332784</v>
      </c>
      <c r="AP1074" s="18"/>
      <c r="AQ1074" s="68"/>
      <c r="AR1074" s="68"/>
      <c r="AS1074" s="68"/>
      <c r="AT1074" s="68"/>
    </row>
    <row r="1075" spans="2:46" ht="18.600000000000001" customHeight="1" thickBot="1">
      <c r="D1075" s="69"/>
      <c r="G1075" s="70"/>
      <c r="I1075" s="69"/>
      <c r="L1075" s="70"/>
      <c r="N1075" s="69"/>
      <c r="Q1075" s="70"/>
      <c r="S1075" s="69"/>
      <c r="V1075" s="70"/>
      <c r="X1075" s="69"/>
      <c r="AA1075" s="70"/>
      <c r="AC1075" s="64"/>
      <c r="AD1075" s="23"/>
      <c r="AE1075" s="23"/>
      <c r="AF1075" s="71"/>
      <c r="AH1075" s="69"/>
      <c r="AK1075" s="70"/>
      <c r="AO1075" s="111"/>
      <c r="AP1075" s="18"/>
      <c r="AQ1075" s="68"/>
      <c r="AR1075" s="68"/>
      <c r="AS1075" s="68"/>
      <c r="AT1075" s="68"/>
    </row>
    <row r="1076" spans="2:46" ht="18.600000000000001" customHeight="1" thickBot="1">
      <c r="D1076" s="265" t="s">
        <v>11</v>
      </c>
      <c r="E1076" s="266"/>
      <c r="F1076" s="267" t="s">
        <v>84</v>
      </c>
      <c r="G1076" s="268"/>
      <c r="H1076" s="263"/>
      <c r="I1076" s="265" t="s">
        <v>85</v>
      </c>
      <c r="J1076" s="266"/>
      <c r="K1076" s="267" t="s">
        <v>86</v>
      </c>
      <c r="L1076" s="268"/>
      <c r="N1076" s="269" t="s">
        <v>12</v>
      </c>
      <c r="O1076" s="270"/>
      <c r="P1076" s="271" t="s">
        <v>13</v>
      </c>
      <c r="Q1076" s="272"/>
      <c r="S1076" s="265" t="s">
        <v>87</v>
      </c>
      <c r="T1076" s="266"/>
      <c r="U1076" s="267" t="s">
        <v>88</v>
      </c>
      <c r="V1076" s="268"/>
      <c r="W1076" s="10"/>
      <c r="X1076" s="269" t="s">
        <v>89</v>
      </c>
      <c r="Y1076" s="270"/>
      <c r="Z1076" s="271" t="s">
        <v>90</v>
      </c>
      <c r="AA1076" s="272"/>
      <c r="AB1076" s="10"/>
      <c r="AC1076" s="265" t="s">
        <v>14</v>
      </c>
      <c r="AD1076" s="266"/>
      <c r="AE1076" s="267" t="s">
        <v>15</v>
      </c>
      <c r="AF1076" s="268"/>
      <c r="AG1076" s="10"/>
      <c r="AH1076" s="269" t="s">
        <v>91</v>
      </c>
      <c r="AI1076" s="270"/>
      <c r="AJ1076" s="271" t="s">
        <v>92</v>
      </c>
      <c r="AK1076" s="272"/>
      <c r="AM1076" s="76" t="s">
        <v>16</v>
      </c>
      <c r="AO1076" s="112" t="s">
        <v>38</v>
      </c>
      <c r="AP1076" s="18"/>
      <c r="AQ1076" s="68"/>
      <c r="AR1076" s="68"/>
      <c r="AS1076" s="68"/>
      <c r="AT1076" s="68"/>
    </row>
    <row r="1077" spans="2:46" ht="18.600000000000001" customHeight="1" thickTop="1" thickBot="1">
      <c r="D1077" s="59">
        <v>0</v>
      </c>
      <c r="E1077" s="63">
        <v>0</v>
      </c>
      <c r="F1077" s="61">
        <v>1</v>
      </c>
      <c r="G1077" s="62">
        <v>0</v>
      </c>
      <c r="I1077" s="59">
        <v>0</v>
      </c>
      <c r="J1077" s="63">
        <f t="shared" ref="J1077" si="4827">IF(0=(1-$J$8*$K$8*$B1074^2),10^14,$B1074*$K$8/(1-$J$8*$K$8*$B1074^2))</f>
        <v>-1.9247232153259985</v>
      </c>
      <c r="K1077" s="61">
        <v>1</v>
      </c>
      <c r="L1077" s="62">
        <v>0</v>
      </c>
      <c r="N1077" s="59">
        <f t="shared" ref="N1077" si="4828">D1077*I1074+F1077*I1077-E1077*J1074-G1077*J1077</f>
        <v>0</v>
      </c>
      <c r="O1077" s="63">
        <f t="shared" ref="O1077" si="4829">(D1077*J1074+E1077*I1074+F1077*J1077+G1077*I1077)</f>
        <v>-1.9247232153259985</v>
      </c>
      <c r="P1077" s="61">
        <f t="shared" ref="P1077" si="4830">D1077*K1074+F1077*K1077-E1077*L1074-G1077*L1077</f>
        <v>1</v>
      </c>
      <c r="Q1077" s="62">
        <f t="shared" ref="Q1077" si="4831">(D1077*L1074+E1077*K1074+F1077*L1077+G1077*K1077)</f>
        <v>0</v>
      </c>
      <c r="S1077" s="59">
        <v>0</v>
      </c>
      <c r="T1077" s="63">
        <v>0</v>
      </c>
      <c r="U1077" s="61">
        <v>1</v>
      </c>
      <c r="V1077" s="62">
        <v>0</v>
      </c>
      <c r="X1077" s="59">
        <f t="shared" ref="X1077" si="4832">N1077*S1074+P1077*S1077-O1077*T1074-Q1077*T1077</f>
        <v>0</v>
      </c>
      <c r="Y1077" s="63">
        <f t="shared" ref="Y1077" si="4833">(N1077*T1074+O1077*S1074+P1077*T1077+Q1077*S1077)</f>
        <v>-1.9247232153259985</v>
      </c>
      <c r="Z1077" s="61">
        <f t="shared" ref="Z1077" si="4834">N1077*U1074+P1077*U1077-O1077*V1074-Q1077*V1077</f>
        <v>5.0214774217485489</v>
      </c>
      <c r="AA1077" s="62">
        <f t="shared" ref="AA1077" si="4835">(N1077*V1074+O1077*U1074+P1077*V1077+Q1077*U1077)</f>
        <v>0</v>
      </c>
      <c r="AB1077" s="10"/>
      <c r="AC1077" s="46">
        <f t="shared" ref="AC1077" si="4836">1/$AD$8</f>
        <v>1</v>
      </c>
      <c r="AD1077" s="77">
        <v>0</v>
      </c>
      <c r="AE1077" s="78">
        <v>1</v>
      </c>
      <c r="AF1077" s="79">
        <v>0</v>
      </c>
      <c r="AH1077" s="59">
        <f t="shared" ref="AH1077" si="4837">X1077*AC1074+Z1077*AC1077-Y1077*AD1074-AA1077*AD1077</f>
        <v>5.0214774217485489</v>
      </c>
      <c r="AI1077" s="63">
        <f t="shared" ref="AI1077" si="4838">(X1077*AD1074+Y1077*AC1074+Z1077*AD1077+AA1077*AC1077)</f>
        <v>-1.9247232153259985</v>
      </c>
      <c r="AJ1077" s="61">
        <f t="shared" ref="AJ1077" si="4839">X1077*AE1074+Z1077*AE1077-Y1077*AF1074-AA1077*AF1077</f>
        <v>5.0214774217485489</v>
      </c>
      <c r="AK1077" s="62">
        <f t="shared" ref="AK1077" si="4840">(X1077*AF1074+Y1077*AE1074+Z1077*AF1077+AA1077*AE1077)</f>
        <v>0</v>
      </c>
      <c r="AM1077" s="80">
        <f t="shared" ref="AM1077" si="4841">(180/PI())*ATAN(-1*(AI1074+AI1077)/(AH1074+AH1077))</f>
        <v>-46.697595790130755</v>
      </c>
      <c r="AO1077" s="113">
        <f t="shared" ref="AO1077" si="4842">20*LOG(((1-(10^(AM1074/20)^2)*(1-((1-AO1074)/(1+AO1074))^2))^0.5))</f>
        <v>-6.6427506786230175E-2</v>
      </c>
      <c r="AP1077" s="18"/>
      <c r="AQ1077" s="68"/>
      <c r="AR1077" s="68"/>
      <c r="AS1077" s="68"/>
      <c r="AT1077" s="68"/>
    </row>
    <row r="1078" spans="2:46" ht="18.600000000000001" customHeight="1"/>
    <row r="1079" spans="2:46" ht="18.600000000000001" customHeight="1" thickBot="1">
      <c r="D1079" s="10" t="s">
        <v>63</v>
      </c>
      <c r="E1079" s="10"/>
      <c r="F1079" s="10"/>
      <c r="G1079" s="10"/>
      <c r="H1079" s="10"/>
      <c r="I1079" s="10" t="s">
        <v>64</v>
      </c>
      <c r="J1079" s="10"/>
      <c r="K1079" s="10"/>
      <c r="L1079" s="10"/>
      <c r="M1079" s="55"/>
      <c r="N1079" s="55"/>
      <c r="O1079" s="54" t="s">
        <v>65</v>
      </c>
      <c r="P1079" s="55"/>
      <c r="Q1079" s="55"/>
      <c r="R1079" s="55"/>
      <c r="S1079" s="10"/>
      <c r="T1079" s="10" t="s">
        <v>66</v>
      </c>
      <c r="U1079" s="55"/>
      <c r="V1079" s="55"/>
      <c r="W1079" s="55"/>
      <c r="X1079" s="55"/>
      <c r="Y1079" s="54" t="s">
        <v>67</v>
      </c>
      <c r="Z1079" s="55"/>
      <c r="AA1079" s="55"/>
      <c r="AB1079" s="55"/>
      <c r="AC1079" s="54" t="s">
        <v>68</v>
      </c>
      <c r="AD1079" s="10"/>
      <c r="AE1079" s="10"/>
      <c r="AF1079" s="10"/>
      <c r="AG1079" s="10"/>
      <c r="AH1079" s="55"/>
      <c r="AI1079" s="54" t="s">
        <v>69</v>
      </c>
      <c r="AJ1079" s="55"/>
      <c r="AK1079" s="55"/>
    </row>
    <row r="1080" spans="2:46" ht="18.600000000000001" customHeight="1" thickBot="1">
      <c r="B1080" s="52"/>
      <c r="D1080" s="273" t="s">
        <v>70</v>
      </c>
      <c r="E1080" s="274"/>
      <c r="F1080" s="275" t="s">
        <v>71</v>
      </c>
      <c r="G1080" s="276"/>
      <c r="H1080" s="263"/>
      <c r="I1080" s="273" t="s">
        <v>72</v>
      </c>
      <c r="J1080" s="274"/>
      <c r="K1080" s="275" t="s">
        <v>73</v>
      </c>
      <c r="L1080" s="276"/>
      <c r="M1080" s="55"/>
      <c r="N1080" s="269" t="s">
        <v>74</v>
      </c>
      <c r="O1080" s="270"/>
      <c r="P1080" s="271" t="s">
        <v>75</v>
      </c>
      <c r="Q1080" s="272"/>
      <c r="R1080" s="55"/>
      <c r="S1080" s="273" t="s">
        <v>76</v>
      </c>
      <c r="T1080" s="274"/>
      <c r="U1080" s="275" t="s">
        <v>77</v>
      </c>
      <c r="V1080" s="276"/>
      <c r="W1080" s="10"/>
      <c r="X1080" s="269" t="s">
        <v>78</v>
      </c>
      <c r="Y1080" s="270"/>
      <c r="Z1080" s="271" t="s">
        <v>79</v>
      </c>
      <c r="AA1080" s="272"/>
      <c r="AB1080" s="10"/>
      <c r="AC1080" s="273" t="s">
        <v>80</v>
      </c>
      <c r="AD1080" s="274"/>
      <c r="AE1080" s="275" t="s">
        <v>81</v>
      </c>
      <c r="AF1080" s="276"/>
      <c r="AG1080" s="10"/>
      <c r="AH1080" s="269" t="s">
        <v>82</v>
      </c>
      <c r="AI1080" s="270"/>
      <c r="AJ1080" s="271" t="s">
        <v>83</v>
      </c>
      <c r="AK1080" s="272"/>
      <c r="AM1080" s="57" t="s">
        <v>10</v>
      </c>
      <c r="AO1080" s="109" t="s">
        <v>37</v>
      </c>
      <c r="AP1080" s="18"/>
      <c r="AQ1080" s="68"/>
      <c r="AR1080" s="68"/>
      <c r="AS1080" s="68"/>
      <c r="AT1080" s="68"/>
    </row>
    <row r="1081" spans="2:46" ht="18.600000000000001" customHeight="1" thickTop="1" thickBot="1">
      <c r="B1081" s="81">
        <v>3.1</v>
      </c>
      <c r="D1081" s="59">
        <v>1</v>
      </c>
      <c r="E1081" s="60">
        <v>0</v>
      </c>
      <c r="F1081" s="61">
        <v>0</v>
      </c>
      <c r="G1081" s="62">
        <f t="shared" ref="G1081" si="4843">$E$8*$B1081</f>
        <v>2.1029470000000003</v>
      </c>
      <c r="I1081" s="59">
        <v>1</v>
      </c>
      <c r="J1081" s="63">
        <v>0</v>
      </c>
      <c r="K1081" s="61">
        <v>0</v>
      </c>
      <c r="L1081" s="62">
        <v>0</v>
      </c>
      <c r="N1081" s="59">
        <f t="shared" ref="N1081" si="4844">D1081*I1081+F1081*I1084-E1081*J1081-G1081*J1084</f>
        <v>4.9818868856802503</v>
      </c>
      <c r="O1081" s="63">
        <f t="shared" ref="O1081" si="4845">(D1081*J1081+E1081*I1081+F1081*J1084+G1081*I1084)</f>
        <v>0</v>
      </c>
      <c r="P1081" s="61">
        <f t="shared" ref="P1081" si="4846">D1081*K1081+F1081*K1084-E1081*L1081-G1081*L1084</f>
        <v>0</v>
      </c>
      <c r="Q1081" s="62">
        <f t="shared" ref="Q1081" si="4847">(D1081*L1081+E1081*K1081+F1081*L1084+G1081*K1084)</f>
        <v>2.1029470000000003</v>
      </c>
      <c r="S1081" s="59">
        <v>1</v>
      </c>
      <c r="T1081" s="60">
        <v>0</v>
      </c>
      <c r="U1081" s="61">
        <v>0</v>
      </c>
      <c r="V1081" s="62">
        <f t="shared" ref="V1081" si="4848">$T$8*$B1081</f>
        <v>2.1029470000000003</v>
      </c>
      <c r="X1081" s="59">
        <f t="shared" ref="X1081" si="4849">N1081*S1081+P1081*S1084-O1081*T1081-Q1081*T1084</f>
        <v>4.9818868856802503</v>
      </c>
      <c r="Y1081" s="63">
        <f t="shared" ref="Y1081" si="4850">(N1081*T1081+O1081*S1081+P1081*T1084+Q1081*S1084)</f>
        <v>0</v>
      </c>
      <c r="Z1081" s="61">
        <f t="shared" ref="Z1081" si="4851">N1081*U1081+P1081*U1084-O1081*V1081-Q1081*V1084</f>
        <v>0</v>
      </c>
      <c r="AA1081" s="62">
        <f t="shared" ref="AA1081" si="4852">(N1081*V1081+O1081*U1081+P1081*V1084+Q1081*U1084)</f>
        <v>12.579591080580627</v>
      </c>
      <c r="AB1081" s="10"/>
      <c r="AC1081" s="64">
        <v>1</v>
      </c>
      <c r="AD1081" s="65">
        <v>0</v>
      </c>
      <c r="AE1081" s="23">
        <v>0</v>
      </c>
      <c r="AF1081" s="66">
        <v>0</v>
      </c>
      <c r="AH1081" s="59">
        <f t="shared" ref="AH1081" si="4853">X1081*AC1081+Z1081*AC1084-Y1081*AD1081-AA1081*AD1084</f>
        <v>4.9818868856802503</v>
      </c>
      <c r="AI1081" s="63">
        <f t="shared" ref="AI1081" si="4854">(X1081*AD1081+Y1081*AC1081+Z1081*AD1084+AA1081*AC1084)</f>
        <v>12.579591080580627</v>
      </c>
      <c r="AJ1081" s="61">
        <f t="shared" ref="AJ1081" si="4855">X1081*AE1081+Z1081*AE1084-Y1081*AF1081-AA1081*AF1084</f>
        <v>0</v>
      </c>
      <c r="AK1081" s="62">
        <f t="shared" ref="AK1081" si="4856">(X1081*AF1081+Y1081*AE1081+Z1081*AF1084+AA1081*AE1084)</f>
        <v>12.579591080580627</v>
      </c>
      <c r="AM1081" s="67">
        <f t="shared" ref="AM1081" si="4857">20*LOG(((1+$AD$8)/$AD$8)/((AH1081+AH1084)^2+(AI1081+AI1084)^2)^0.5)</f>
        <v>-17.272763908102551</v>
      </c>
      <c r="AO1081" s="110">
        <f t="shared" ref="AO1081" si="4858">((AH1081^2+AI1081^2)^0.5)/((AH1084^2+AI1084^2)^0.5)</f>
        <v>2.5386904402498227</v>
      </c>
      <c r="AP1081" s="18"/>
      <c r="AQ1081" s="68"/>
      <c r="AR1081" s="68"/>
      <c r="AS1081" s="68"/>
      <c r="AT1081" s="68"/>
    </row>
    <row r="1082" spans="2:46" ht="18.600000000000001" customHeight="1" thickBot="1">
      <c r="D1082" s="69"/>
      <c r="G1082" s="70"/>
      <c r="I1082" s="69"/>
      <c r="L1082" s="70"/>
      <c r="N1082" s="69"/>
      <c r="Q1082" s="70"/>
      <c r="S1082" s="69"/>
      <c r="V1082" s="70"/>
      <c r="X1082" s="69"/>
      <c r="AA1082" s="70"/>
      <c r="AC1082" s="64"/>
      <c r="AD1082" s="23"/>
      <c r="AE1082" s="23"/>
      <c r="AF1082" s="71"/>
      <c r="AH1082" s="69"/>
      <c r="AK1082" s="70"/>
      <c r="AO1082" s="111"/>
      <c r="AP1082" s="18"/>
      <c r="AQ1082" s="68"/>
      <c r="AR1082" s="68"/>
      <c r="AS1082" s="68"/>
      <c r="AT1082" s="68"/>
    </row>
    <row r="1083" spans="2:46" ht="18.600000000000001" customHeight="1" thickBot="1">
      <c r="D1083" s="265" t="s">
        <v>11</v>
      </c>
      <c r="E1083" s="266"/>
      <c r="F1083" s="267" t="s">
        <v>84</v>
      </c>
      <c r="G1083" s="268"/>
      <c r="H1083" s="263"/>
      <c r="I1083" s="265" t="s">
        <v>85</v>
      </c>
      <c r="J1083" s="266"/>
      <c r="K1083" s="267" t="s">
        <v>86</v>
      </c>
      <c r="L1083" s="268"/>
      <c r="N1083" s="269" t="s">
        <v>12</v>
      </c>
      <c r="O1083" s="270"/>
      <c r="P1083" s="271" t="s">
        <v>13</v>
      </c>
      <c r="Q1083" s="272"/>
      <c r="S1083" s="265" t="s">
        <v>87</v>
      </c>
      <c r="T1083" s="266"/>
      <c r="U1083" s="267" t="s">
        <v>88</v>
      </c>
      <c r="V1083" s="268"/>
      <c r="W1083" s="10"/>
      <c r="X1083" s="269" t="s">
        <v>89</v>
      </c>
      <c r="Y1083" s="270"/>
      <c r="Z1083" s="271" t="s">
        <v>90</v>
      </c>
      <c r="AA1083" s="272"/>
      <c r="AB1083" s="10"/>
      <c r="AC1083" s="265" t="s">
        <v>14</v>
      </c>
      <c r="AD1083" s="266"/>
      <c r="AE1083" s="267" t="s">
        <v>15</v>
      </c>
      <c r="AF1083" s="268"/>
      <c r="AG1083" s="10"/>
      <c r="AH1083" s="269" t="s">
        <v>91</v>
      </c>
      <c r="AI1083" s="270"/>
      <c r="AJ1083" s="271" t="s">
        <v>92</v>
      </c>
      <c r="AK1083" s="272"/>
      <c r="AM1083" s="76" t="s">
        <v>16</v>
      </c>
      <c r="AO1083" s="112" t="s">
        <v>38</v>
      </c>
      <c r="AP1083" s="18"/>
      <c r="AQ1083" s="68"/>
      <c r="AR1083" s="68"/>
      <c r="AS1083" s="68"/>
      <c r="AT1083" s="68"/>
    </row>
    <row r="1084" spans="2:46" ht="18.600000000000001" customHeight="1" thickTop="1" thickBot="1">
      <c r="D1084" s="59">
        <v>0</v>
      </c>
      <c r="E1084" s="63">
        <v>0</v>
      </c>
      <c r="F1084" s="61">
        <v>1</v>
      </c>
      <c r="G1084" s="62">
        <v>0</v>
      </c>
      <c r="I1084" s="59">
        <v>0</v>
      </c>
      <c r="J1084" s="63">
        <f t="shared" ref="J1084" si="4859">IF(0=(1-$J$8*$K$8*$B1081^2),10^14,$B1081*$K$8/(1-$J$8*$K$8*$B1081^2))</f>
        <v>-1.8934794294293911</v>
      </c>
      <c r="K1084" s="61">
        <v>1</v>
      </c>
      <c r="L1084" s="62">
        <v>0</v>
      </c>
      <c r="N1084" s="59">
        <f t="shared" ref="N1084" si="4860">D1084*I1081+F1084*I1084-E1084*J1081-G1084*J1084</f>
        <v>0</v>
      </c>
      <c r="O1084" s="63">
        <f t="shared" ref="O1084" si="4861">(D1084*J1081+E1084*I1081+F1084*J1084+G1084*I1084)</f>
        <v>-1.8934794294293911</v>
      </c>
      <c r="P1084" s="61">
        <f t="shared" ref="P1084" si="4862">D1084*K1081+F1084*K1084-E1084*L1081-G1084*L1084</f>
        <v>1</v>
      </c>
      <c r="Q1084" s="62">
        <f t="shared" ref="Q1084" si="4863">(D1084*L1081+E1084*K1081+F1084*L1084+G1084*K1084)</f>
        <v>0</v>
      </c>
      <c r="S1084" s="59">
        <v>0</v>
      </c>
      <c r="T1084" s="63">
        <v>0</v>
      </c>
      <c r="U1084" s="61">
        <v>1</v>
      </c>
      <c r="V1084" s="62">
        <v>0</v>
      </c>
      <c r="X1084" s="59">
        <f t="shared" ref="X1084" si="4864">N1084*S1081+P1084*S1084-O1084*T1081-Q1084*T1084</f>
        <v>0</v>
      </c>
      <c r="Y1084" s="63">
        <f t="shared" ref="Y1084" si="4865">(N1084*T1081+O1084*S1081+P1084*T1084+Q1084*S1084)</f>
        <v>-1.8934794294293911</v>
      </c>
      <c r="Z1084" s="61">
        <f t="shared" ref="Z1084" si="4866">N1084*U1081+P1084*U1084-O1084*V1081-Q1084*V1084</f>
        <v>4.9818868856802503</v>
      </c>
      <c r="AA1084" s="62">
        <f t="shared" ref="AA1084" si="4867">(N1084*V1081+O1084*U1081+P1084*V1084+Q1084*U1084)</f>
        <v>0</v>
      </c>
      <c r="AB1084" s="10"/>
      <c r="AC1084" s="46">
        <f t="shared" ref="AC1084" si="4868">1/$AD$8</f>
        <v>1</v>
      </c>
      <c r="AD1084" s="77">
        <v>0</v>
      </c>
      <c r="AE1084" s="78">
        <v>1</v>
      </c>
      <c r="AF1084" s="79">
        <v>0</v>
      </c>
      <c r="AH1084" s="59">
        <f t="shared" ref="AH1084" si="4869">X1084*AC1081+Z1084*AC1084-Y1084*AD1081-AA1084*AD1084</f>
        <v>4.9818868856802503</v>
      </c>
      <c r="AI1084" s="63">
        <f t="shared" ref="AI1084" si="4870">(X1084*AD1081+Y1084*AC1081+Z1084*AD1084+AA1084*AC1084)</f>
        <v>-1.8934794294293911</v>
      </c>
      <c r="AJ1084" s="61">
        <f t="shared" ref="AJ1084" si="4871">X1084*AE1081+Z1084*AE1084-Y1084*AF1081-AA1084*AF1084</f>
        <v>4.9818868856802503</v>
      </c>
      <c r="AK1084" s="62">
        <f t="shared" ref="AK1084" si="4872">(X1084*AF1081+Y1084*AE1081+Z1084*AF1084+AA1084*AE1084)</f>
        <v>0</v>
      </c>
      <c r="AM1084" s="80">
        <f t="shared" ref="AM1084" si="4873">(180/PI())*ATAN(-1*(AI1081+AI1084)/(AH1081+AH1084))</f>
        <v>-47.003403062758402</v>
      </c>
      <c r="AO1084" s="113">
        <f t="shared" ref="AO1084" si="4874">20*LOG(((1-(10^(AM1081/20)^2)*(1-((1-AO1081)/(1+AO1081))^2))^0.5))</f>
        <v>-6.6498707866092688E-2</v>
      </c>
      <c r="AP1084" s="18"/>
      <c r="AQ1084" s="68"/>
      <c r="AR1084" s="68"/>
      <c r="AS1084" s="68"/>
      <c r="AT1084" s="68"/>
    </row>
    <row r="1085" spans="2:46" ht="18.600000000000001" customHeight="1"/>
    <row r="1086" spans="2:46" ht="18.600000000000001" customHeight="1" thickBot="1">
      <c r="D1086" s="10" t="s">
        <v>63</v>
      </c>
      <c r="E1086" s="10"/>
      <c r="F1086" s="10"/>
      <c r="G1086" s="10"/>
      <c r="H1086" s="10"/>
      <c r="I1086" s="10" t="s">
        <v>64</v>
      </c>
      <c r="J1086" s="10"/>
      <c r="K1086" s="10"/>
      <c r="L1086" s="10"/>
      <c r="M1086" s="55"/>
      <c r="N1086" s="55"/>
      <c r="O1086" s="54" t="s">
        <v>65</v>
      </c>
      <c r="P1086" s="55"/>
      <c r="Q1086" s="55"/>
      <c r="R1086" s="55"/>
      <c r="S1086" s="10"/>
      <c r="T1086" s="10" t="s">
        <v>66</v>
      </c>
      <c r="U1086" s="55"/>
      <c r="V1086" s="55"/>
      <c r="W1086" s="55"/>
      <c r="X1086" s="55"/>
      <c r="Y1086" s="54" t="s">
        <v>67</v>
      </c>
      <c r="Z1086" s="55"/>
      <c r="AA1086" s="55"/>
      <c r="AB1086" s="55"/>
      <c r="AC1086" s="54" t="s">
        <v>68</v>
      </c>
      <c r="AD1086" s="10"/>
      <c r="AE1086" s="10"/>
      <c r="AF1086" s="10"/>
      <c r="AG1086" s="10"/>
      <c r="AH1086" s="55"/>
      <c r="AI1086" s="54" t="s">
        <v>69</v>
      </c>
      <c r="AJ1086" s="55"/>
      <c r="AK1086" s="55"/>
    </row>
    <row r="1087" spans="2:46" ht="18.600000000000001" customHeight="1" thickBot="1">
      <c r="B1087" s="52"/>
      <c r="D1087" s="273" t="s">
        <v>70</v>
      </c>
      <c r="E1087" s="274"/>
      <c r="F1087" s="275" t="s">
        <v>71</v>
      </c>
      <c r="G1087" s="276"/>
      <c r="H1087" s="263"/>
      <c r="I1087" s="273" t="s">
        <v>72</v>
      </c>
      <c r="J1087" s="274"/>
      <c r="K1087" s="275" t="s">
        <v>73</v>
      </c>
      <c r="L1087" s="276"/>
      <c r="M1087" s="55"/>
      <c r="N1087" s="269" t="s">
        <v>74</v>
      </c>
      <c r="O1087" s="270"/>
      <c r="P1087" s="271" t="s">
        <v>75</v>
      </c>
      <c r="Q1087" s="272"/>
      <c r="R1087" s="55"/>
      <c r="S1087" s="273" t="s">
        <v>76</v>
      </c>
      <c r="T1087" s="274"/>
      <c r="U1087" s="275" t="s">
        <v>77</v>
      </c>
      <c r="V1087" s="276"/>
      <c r="W1087" s="10"/>
      <c r="X1087" s="269" t="s">
        <v>78</v>
      </c>
      <c r="Y1087" s="270"/>
      <c r="Z1087" s="271" t="s">
        <v>79</v>
      </c>
      <c r="AA1087" s="272"/>
      <c r="AB1087" s="10"/>
      <c r="AC1087" s="273" t="s">
        <v>80</v>
      </c>
      <c r="AD1087" s="274"/>
      <c r="AE1087" s="275" t="s">
        <v>81</v>
      </c>
      <c r="AF1087" s="276"/>
      <c r="AG1087" s="10"/>
      <c r="AH1087" s="269" t="s">
        <v>82</v>
      </c>
      <c r="AI1087" s="270"/>
      <c r="AJ1087" s="271" t="s">
        <v>83</v>
      </c>
      <c r="AK1087" s="272"/>
      <c r="AM1087" s="57" t="s">
        <v>10</v>
      </c>
      <c r="AO1087" s="109" t="s">
        <v>37</v>
      </c>
      <c r="AP1087" s="18"/>
      <c r="AQ1087" s="68"/>
      <c r="AR1087" s="68"/>
      <c r="AS1087" s="68"/>
      <c r="AT1087" s="68"/>
    </row>
    <row r="1088" spans="2:46" ht="18.600000000000001" customHeight="1" thickTop="1" thickBot="1">
      <c r="B1088" s="81">
        <v>3.12</v>
      </c>
      <c r="D1088" s="59">
        <v>1</v>
      </c>
      <c r="E1088" s="60">
        <v>0</v>
      </c>
      <c r="F1088" s="61">
        <v>0</v>
      </c>
      <c r="G1088" s="62">
        <f t="shared" ref="G1088" si="4875">$E$8*$B1088</f>
        <v>2.1165144000000002</v>
      </c>
      <c r="I1088" s="59">
        <v>1</v>
      </c>
      <c r="J1088" s="63">
        <v>0</v>
      </c>
      <c r="K1088" s="61">
        <v>0</v>
      </c>
      <c r="L1088" s="62">
        <v>0</v>
      </c>
      <c r="N1088" s="59">
        <f t="shared" ref="N1088" si="4876">D1088*I1088+F1088*I1091-E1088*J1088-G1088*J1091</f>
        <v>4.9438052700618176</v>
      </c>
      <c r="O1088" s="63">
        <f t="shared" ref="O1088" si="4877">(D1088*J1088+E1088*I1088+F1088*J1091+G1088*I1091)</f>
        <v>0</v>
      </c>
      <c r="P1088" s="61">
        <f t="shared" ref="P1088" si="4878">D1088*K1088+F1088*K1091-E1088*L1088-G1088*L1091</f>
        <v>0</v>
      </c>
      <c r="Q1088" s="62">
        <f t="shared" ref="Q1088" si="4879">(D1088*L1088+E1088*K1088+F1088*L1091+G1088*K1091)</f>
        <v>2.1165144000000002</v>
      </c>
      <c r="S1088" s="59">
        <v>1</v>
      </c>
      <c r="T1088" s="60">
        <v>0</v>
      </c>
      <c r="U1088" s="61">
        <v>0</v>
      </c>
      <c r="V1088" s="62">
        <f t="shared" ref="V1088" si="4880">$T$8*$B1088</f>
        <v>2.1165144000000002</v>
      </c>
      <c r="X1088" s="59">
        <f t="shared" ref="X1088" si="4881">N1088*S1088+P1088*S1091-O1088*T1088-Q1088*T1091</f>
        <v>4.9438052700618176</v>
      </c>
      <c r="Y1088" s="63">
        <f t="shared" ref="Y1088" si="4882">(N1088*T1088+O1088*S1088+P1088*T1091+Q1088*S1091)</f>
        <v>0</v>
      </c>
      <c r="Z1088" s="61">
        <f t="shared" ref="Z1088" si="4883">N1088*U1088+P1088*U1091-O1088*V1088-Q1088*V1091</f>
        <v>0</v>
      </c>
      <c r="AA1088" s="62">
        <f t="shared" ref="AA1088" si="4884">(N1088*V1088+O1088*U1088+P1088*V1091+Q1088*U1091)</f>
        <v>12.580149444881727</v>
      </c>
      <c r="AB1088" s="10"/>
      <c r="AC1088" s="64">
        <v>1</v>
      </c>
      <c r="AD1088" s="65">
        <v>0</v>
      </c>
      <c r="AE1088" s="23">
        <v>0</v>
      </c>
      <c r="AF1088" s="66">
        <v>0</v>
      </c>
      <c r="AH1088" s="59">
        <f t="shared" ref="AH1088" si="4885">X1088*AC1088+Z1088*AC1091-Y1088*AD1088-AA1088*AD1091</f>
        <v>4.9438052700618176</v>
      </c>
      <c r="AI1088" s="63">
        <f t="shared" ref="AI1088" si="4886">(X1088*AD1088+Y1088*AC1088+Z1088*AD1091+AA1088*AC1091)</f>
        <v>12.580149444881727</v>
      </c>
      <c r="AJ1088" s="61">
        <f t="shared" ref="AJ1088" si="4887">X1088*AE1088+Z1088*AE1091-Y1088*AF1088-AA1088*AF1091</f>
        <v>0</v>
      </c>
      <c r="AK1088" s="62">
        <f t="shared" ref="AK1088" si="4888">(X1088*AF1088+Y1088*AE1088+Z1088*AF1091+AA1088*AE1091)</f>
        <v>12.580149444881727</v>
      </c>
      <c r="AM1088" s="67">
        <f t="shared" ref="AM1088" si="4889">20*LOG(((1+$AD$8)/$AD$8)/((AH1088+AH1091)^2+(AI1088+AI1091)^2)^0.5)</f>
        <v>-17.255331968457998</v>
      </c>
      <c r="AO1088" s="110">
        <f t="shared" ref="AO1088" si="4890">((AH1088^2+AI1088^2)^0.5)/((AH1091^2+AI1091^2)^0.5)</f>
        <v>2.5583824221282536</v>
      </c>
      <c r="AP1088" s="18"/>
      <c r="AQ1088" s="68"/>
      <c r="AR1088" s="68"/>
      <c r="AS1088" s="68"/>
      <c r="AT1088" s="68"/>
    </row>
    <row r="1089" spans="2:46" ht="18.600000000000001" customHeight="1" thickBot="1">
      <c r="D1089" s="69"/>
      <c r="G1089" s="70"/>
      <c r="I1089" s="69"/>
      <c r="L1089" s="70"/>
      <c r="N1089" s="69"/>
      <c r="Q1089" s="70"/>
      <c r="S1089" s="69"/>
      <c r="V1089" s="70"/>
      <c r="X1089" s="69"/>
      <c r="AA1089" s="70"/>
      <c r="AC1089" s="64"/>
      <c r="AD1089" s="23"/>
      <c r="AE1089" s="23"/>
      <c r="AF1089" s="71"/>
      <c r="AH1089" s="69"/>
      <c r="AK1089" s="70"/>
      <c r="AO1089" s="111"/>
      <c r="AP1089" s="18"/>
      <c r="AQ1089" s="68"/>
      <c r="AR1089" s="68"/>
      <c r="AS1089" s="68"/>
      <c r="AT1089" s="68"/>
    </row>
    <row r="1090" spans="2:46" ht="18.600000000000001" customHeight="1" thickBot="1">
      <c r="D1090" s="265" t="s">
        <v>11</v>
      </c>
      <c r="E1090" s="266"/>
      <c r="F1090" s="267" t="s">
        <v>84</v>
      </c>
      <c r="G1090" s="268"/>
      <c r="H1090" s="263"/>
      <c r="I1090" s="265" t="s">
        <v>85</v>
      </c>
      <c r="J1090" s="266"/>
      <c r="K1090" s="267" t="s">
        <v>86</v>
      </c>
      <c r="L1090" s="268"/>
      <c r="N1090" s="269" t="s">
        <v>12</v>
      </c>
      <c r="O1090" s="270"/>
      <c r="P1090" s="271" t="s">
        <v>13</v>
      </c>
      <c r="Q1090" s="272"/>
      <c r="S1090" s="265" t="s">
        <v>87</v>
      </c>
      <c r="T1090" s="266"/>
      <c r="U1090" s="267" t="s">
        <v>88</v>
      </c>
      <c r="V1090" s="268"/>
      <c r="W1090" s="10"/>
      <c r="X1090" s="269" t="s">
        <v>89</v>
      </c>
      <c r="Y1090" s="270"/>
      <c r="Z1090" s="271" t="s">
        <v>90</v>
      </c>
      <c r="AA1090" s="272"/>
      <c r="AB1090" s="10"/>
      <c r="AC1090" s="265" t="s">
        <v>14</v>
      </c>
      <c r="AD1090" s="266"/>
      <c r="AE1090" s="267" t="s">
        <v>15</v>
      </c>
      <c r="AF1090" s="268"/>
      <c r="AG1090" s="10"/>
      <c r="AH1090" s="269" t="s">
        <v>91</v>
      </c>
      <c r="AI1090" s="270"/>
      <c r="AJ1090" s="271" t="s">
        <v>92</v>
      </c>
      <c r="AK1090" s="272"/>
      <c r="AM1090" s="76" t="s">
        <v>16</v>
      </c>
      <c r="AO1090" s="112" t="s">
        <v>38</v>
      </c>
      <c r="AP1090" s="18"/>
      <c r="AQ1090" s="68"/>
      <c r="AR1090" s="68"/>
      <c r="AS1090" s="68"/>
      <c r="AT1090" s="68"/>
    </row>
    <row r="1091" spans="2:46" ht="18.600000000000001" customHeight="1" thickTop="1" thickBot="1">
      <c r="D1091" s="59">
        <v>0</v>
      </c>
      <c r="E1091" s="63">
        <v>0</v>
      </c>
      <c r="F1091" s="61">
        <v>1</v>
      </c>
      <c r="G1091" s="62">
        <v>0</v>
      </c>
      <c r="I1091" s="59">
        <v>0</v>
      </c>
      <c r="J1091" s="63">
        <f t="shared" ref="J1091" si="4891">IF(0=(1-$J$8*$K$8*$B1088^2),10^14,$B1088*$K$8/(1-$J$8*$K$8*$B1088^2))</f>
        <v>-1.8633491319793605</v>
      </c>
      <c r="K1091" s="61">
        <v>1</v>
      </c>
      <c r="L1091" s="62">
        <v>0</v>
      </c>
      <c r="N1091" s="59">
        <f t="shared" ref="N1091" si="4892">D1091*I1088+F1091*I1091-E1091*J1088-G1091*J1091</f>
        <v>0</v>
      </c>
      <c r="O1091" s="63">
        <f t="shared" ref="O1091" si="4893">(D1091*J1088+E1091*I1088+F1091*J1091+G1091*I1091)</f>
        <v>-1.8633491319793605</v>
      </c>
      <c r="P1091" s="61">
        <f t="shared" ref="P1091" si="4894">D1091*K1088+F1091*K1091-E1091*L1088-G1091*L1091</f>
        <v>1</v>
      </c>
      <c r="Q1091" s="62">
        <f t="shared" ref="Q1091" si="4895">(D1091*L1088+E1091*K1088+F1091*L1091+G1091*K1091)</f>
        <v>0</v>
      </c>
      <c r="S1091" s="59">
        <v>0</v>
      </c>
      <c r="T1091" s="63">
        <v>0</v>
      </c>
      <c r="U1091" s="61">
        <v>1</v>
      </c>
      <c r="V1091" s="62">
        <v>0</v>
      </c>
      <c r="X1091" s="59">
        <f t="shared" ref="X1091" si="4896">N1091*S1088+P1091*S1091-O1091*T1088-Q1091*T1091</f>
        <v>0</v>
      </c>
      <c r="Y1091" s="63">
        <f t="shared" ref="Y1091" si="4897">(N1091*T1088+O1091*S1088+P1091*T1091+Q1091*S1091)</f>
        <v>-1.8633491319793605</v>
      </c>
      <c r="Z1091" s="61">
        <f t="shared" ref="Z1091" si="4898">N1091*U1088+P1091*U1091-O1091*V1088-Q1091*V1091</f>
        <v>4.9438052700618176</v>
      </c>
      <c r="AA1091" s="62">
        <f t="shared" ref="AA1091" si="4899">(N1091*V1088+O1091*U1088+P1091*V1091+Q1091*U1091)</f>
        <v>0</v>
      </c>
      <c r="AB1091" s="10"/>
      <c r="AC1091" s="46">
        <f t="shared" ref="AC1091" si="4900">1/$AD$8</f>
        <v>1</v>
      </c>
      <c r="AD1091" s="77">
        <v>0</v>
      </c>
      <c r="AE1091" s="78">
        <v>1</v>
      </c>
      <c r="AF1091" s="79">
        <v>0</v>
      </c>
      <c r="AH1091" s="59">
        <f t="shared" ref="AH1091" si="4901">X1091*AC1088+Z1091*AC1091-Y1091*AD1088-AA1091*AD1091</f>
        <v>4.9438052700618176</v>
      </c>
      <c r="AI1091" s="63">
        <f t="shared" ref="AI1091" si="4902">(X1091*AD1088+Y1091*AC1088+Z1091*AD1091+AA1091*AC1091)</f>
        <v>-1.8633491319793605</v>
      </c>
      <c r="AJ1091" s="61">
        <f t="shared" ref="AJ1091" si="4903">X1091*AE1088+Z1091*AE1091-Y1091*AF1088-AA1091*AF1091</f>
        <v>4.9438052700618176</v>
      </c>
      <c r="AK1091" s="62">
        <f t="shared" ref="AK1091" si="4904">(X1091*AF1088+Y1091*AE1088+Z1091*AF1091+AA1091*AE1091)</f>
        <v>0</v>
      </c>
      <c r="AM1091" s="80">
        <f t="shared" ref="AM1091" si="4905">(180/PI())*ATAN(-1*(AI1088+AI1091)/(AH1088+AH1091))</f>
        <v>-47.30452849443197</v>
      </c>
      <c r="AO1091" s="113">
        <f t="shared" ref="AO1091" si="4906">20*LOG(((1-(10^(AM1088/20)^2)*(1-((1-AO1088)/(1+AO1088))^2))^0.5))</f>
        <v>-6.6541742119049729E-2</v>
      </c>
      <c r="AP1091" s="18"/>
      <c r="AQ1091" s="68"/>
      <c r="AR1091" s="68"/>
      <c r="AS1091" s="68"/>
      <c r="AT1091" s="68"/>
    </row>
    <row r="1092" spans="2:46" ht="18.600000000000001" customHeight="1"/>
    <row r="1093" spans="2:46" ht="18.600000000000001" customHeight="1" thickBot="1">
      <c r="D1093" s="10" t="s">
        <v>63</v>
      </c>
      <c r="E1093" s="10"/>
      <c r="F1093" s="10"/>
      <c r="G1093" s="10"/>
      <c r="H1093" s="10"/>
      <c r="I1093" s="10" t="s">
        <v>64</v>
      </c>
      <c r="J1093" s="10"/>
      <c r="K1093" s="10"/>
      <c r="L1093" s="10"/>
      <c r="M1093" s="55"/>
      <c r="N1093" s="55"/>
      <c r="O1093" s="54" t="s">
        <v>65</v>
      </c>
      <c r="P1093" s="55"/>
      <c r="Q1093" s="55"/>
      <c r="R1093" s="55"/>
      <c r="S1093" s="10"/>
      <c r="T1093" s="10" t="s">
        <v>66</v>
      </c>
      <c r="U1093" s="55"/>
      <c r="V1093" s="55"/>
      <c r="W1093" s="55"/>
      <c r="X1093" s="55"/>
      <c r="Y1093" s="54" t="s">
        <v>67</v>
      </c>
      <c r="Z1093" s="55"/>
      <c r="AA1093" s="55"/>
      <c r="AB1093" s="55"/>
      <c r="AC1093" s="54" t="s">
        <v>68</v>
      </c>
      <c r="AD1093" s="10"/>
      <c r="AE1093" s="10"/>
      <c r="AF1093" s="10"/>
      <c r="AG1093" s="10"/>
      <c r="AH1093" s="55"/>
      <c r="AI1093" s="54" t="s">
        <v>69</v>
      </c>
      <c r="AJ1093" s="55"/>
      <c r="AK1093" s="55"/>
    </row>
    <row r="1094" spans="2:46" ht="18.600000000000001" customHeight="1" thickBot="1">
      <c r="B1094" s="52"/>
      <c r="D1094" s="273" t="s">
        <v>70</v>
      </c>
      <c r="E1094" s="274"/>
      <c r="F1094" s="275" t="s">
        <v>71</v>
      </c>
      <c r="G1094" s="276"/>
      <c r="H1094" s="263"/>
      <c r="I1094" s="273" t="s">
        <v>72</v>
      </c>
      <c r="J1094" s="274"/>
      <c r="K1094" s="275" t="s">
        <v>73</v>
      </c>
      <c r="L1094" s="276"/>
      <c r="M1094" s="55"/>
      <c r="N1094" s="269" t="s">
        <v>74</v>
      </c>
      <c r="O1094" s="270"/>
      <c r="P1094" s="271" t="s">
        <v>75</v>
      </c>
      <c r="Q1094" s="272"/>
      <c r="R1094" s="55"/>
      <c r="S1094" s="273" t="s">
        <v>76</v>
      </c>
      <c r="T1094" s="274"/>
      <c r="U1094" s="275" t="s">
        <v>77</v>
      </c>
      <c r="V1094" s="276"/>
      <c r="W1094" s="10"/>
      <c r="X1094" s="269" t="s">
        <v>78</v>
      </c>
      <c r="Y1094" s="270"/>
      <c r="Z1094" s="271" t="s">
        <v>79</v>
      </c>
      <c r="AA1094" s="272"/>
      <c r="AB1094" s="10"/>
      <c r="AC1094" s="273" t="s">
        <v>80</v>
      </c>
      <c r="AD1094" s="274"/>
      <c r="AE1094" s="275" t="s">
        <v>81</v>
      </c>
      <c r="AF1094" s="276"/>
      <c r="AG1094" s="10"/>
      <c r="AH1094" s="269" t="s">
        <v>82</v>
      </c>
      <c r="AI1094" s="270"/>
      <c r="AJ1094" s="271" t="s">
        <v>83</v>
      </c>
      <c r="AK1094" s="272"/>
      <c r="AM1094" s="57" t="s">
        <v>10</v>
      </c>
      <c r="AO1094" s="109" t="s">
        <v>37</v>
      </c>
      <c r="AP1094" s="18"/>
      <c r="AQ1094" s="68"/>
      <c r="AR1094" s="68"/>
      <c r="AS1094" s="68"/>
      <c r="AT1094" s="68"/>
    </row>
    <row r="1095" spans="2:46" ht="18.600000000000001" customHeight="1" thickTop="1" thickBot="1">
      <c r="B1095" s="81">
        <v>3.14</v>
      </c>
      <c r="D1095" s="59">
        <v>1</v>
      </c>
      <c r="E1095" s="60">
        <v>0</v>
      </c>
      <c r="F1095" s="61">
        <v>0</v>
      </c>
      <c r="G1095" s="62">
        <f t="shared" ref="G1095" si="4907">$E$8*$B1095</f>
        <v>2.1300818000000001</v>
      </c>
      <c r="I1095" s="59">
        <v>1</v>
      </c>
      <c r="J1095" s="63">
        <v>0</v>
      </c>
      <c r="K1095" s="61">
        <v>0</v>
      </c>
      <c r="L1095" s="62">
        <v>0</v>
      </c>
      <c r="N1095" s="59">
        <f t="shared" ref="N1095" si="4908">D1095*I1095+F1095*I1098-E1095*J1095-G1095*J1098</f>
        <v>4.9071501549067698</v>
      </c>
      <c r="O1095" s="63">
        <f t="shared" ref="O1095" si="4909">(D1095*J1095+E1095*I1095+F1095*J1098+G1095*I1098)</f>
        <v>0</v>
      </c>
      <c r="P1095" s="61">
        <f t="shared" ref="P1095" si="4910">D1095*K1095+F1095*K1098-E1095*L1095-G1095*L1098</f>
        <v>0</v>
      </c>
      <c r="Q1095" s="62">
        <f t="shared" ref="Q1095" si="4911">(D1095*L1095+E1095*K1095+F1095*L1098+G1095*K1098)</f>
        <v>2.1300818000000001</v>
      </c>
      <c r="S1095" s="59">
        <v>1</v>
      </c>
      <c r="T1095" s="60">
        <v>0</v>
      </c>
      <c r="U1095" s="61">
        <v>0</v>
      </c>
      <c r="V1095" s="62">
        <f t="shared" ref="V1095" si="4912">$T$8*$B1095</f>
        <v>2.1300818000000001</v>
      </c>
      <c r="X1095" s="59">
        <f t="shared" ref="X1095" si="4913">N1095*S1095+P1095*S1098-O1095*T1095-Q1095*T1098</f>
        <v>4.9071501549067698</v>
      </c>
      <c r="Y1095" s="63">
        <f t="shared" ref="Y1095" si="4914">(N1095*T1095+O1095*S1095+P1095*T1098+Q1095*S1098)</f>
        <v>0</v>
      </c>
      <c r="Z1095" s="61">
        <f t="shared" ref="Z1095" si="4915">N1095*U1095+P1095*U1098-O1095*V1095-Q1095*V1098</f>
        <v>0</v>
      </c>
      <c r="AA1095" s="62">
        <f t="shared" ref="AA1095" si="4916">(N1095*V1095+O1095*U1095+P1095*V1098+Q1095*U1098)</f>
        <v>12.582713034834093</v>
      </c>
      <c r="AB1095" s="10"/>
      <c r="AC1095" s="64">
        <v>1</v>
      </c>
      <c r="AD1095" s="65">
        <v>0</v>
      </c>
      <c r="AE1095" s="23">
        <v>0</v>
      </c>
      <c r="AF1095" s="66">
        <v>0</v>
      </c>
      <c r="AH1095" s="59">
        <f t="shared" ref="AH1095" si="4917">X1095*AC1095+Z1095*AC1098-Y1095*AD1095-AA1095*AD1098</f>
        <v>4.9071501549067698</v>
      </c>
      <c r="AI1095" s="63">
        <f t="shared" ref="AI1095" si="4918">(X1095*AD1095+Y1095*AC1095+Z1095*AD1098+AA1095*AC1098)</f>
        <v>12.582713034834093</v>
      </c>
      <c r="AJ1095" s="61">
        <f t="shared" ref="AJ1095" si="4919">X1095*AE1095+Z1095*AE1098-Y1095*AF1095-AA1095*AF1098</f>
        <v>0</v>
      </c>
      <c r="AK1095" s="62">
        <f t="shared" ref="AK1095" si="4920">(X1095*AF1095+Y1095*AE1095+Z1095*AF1098+AA1095*AE1098)</f>
        <v>12.582713034834093</v>
      </c>
      <c r="AM1095" s="67">
        <f t="shared" ref="AM1095" si="4921">20*LOG(((1+$AD$8)/$AD$8)/((AH1095+AH1098)^2+(AI1095+AI1098)^2)^0.5)</f>
        <v>-17.239673857195772</v>
      </c>
      <c r="AO1095" s="110">
        <f t="shared" ref="AO1095" si="4922">((AH1095^2+AI1095^2)^0.5)/((AH1098^2+AI1098^2)^0.5)</f>
        <v>2.57803644068118</v>
      </c>
      <c r="AP1095" s="18"/>
      <c r="AQ1095" s="68"/>
      <c r="AR1095" s="68"/>
      <c r="AS1095" s="68"/>
      <c r="AT1095" s="68"/>
    </row>
    <row r="1096" spans="2:46" ht="18.600000000000001" customHeight="1" thickBot="1">
      <c r="D1096" s="69"/>
      <c r="G1096" s="70"/>
      <c r="I1096" s="69"/>
      <c r="L1096" s="70"/>
      <c r="N1096" s="69"/>
      <c r="Q1096" s="70"/>
      <c r="S1096" s="69"/>
      <c r="V1096" s="70"/>
      <c r="X1096" s="69"/>
      <c r="AA1096" s="70"/>
      <c r="AC1096" s="64"/>
      <c r="AD1096" s="23"/>
      <c r="AE1096" s="23"/>
      <c r="AF1096" s="71"/>
      <c r="AH1096" s="69"/>
      <c r="AK1096" s="70"/>
      <c r="AO1096" s="111"/>
      <c r="AP1096" s="18"/>
      <c r="AQ1096" s="68"/>
      <c r="AR1096" s="68"/>
      <c r="AS1096" s="68"/>
      <c r="AT1096" s="68"/>
    </row>
    <row r="1097" spans="2:46" ht="18.600000000000001" customHeight="1" thickBot="1">
      <c r="D1097" s="265" t="s">
        <v>11</v>
      </c>
      <c r="E1097" s="266"/>
      <c r="F1097" s="267" t="s">
        <v>84</v>
      </c>
      <c r="G1097" s="268"/>
      <c r="H1097" s="263"/>
      <c r="I1097" s="265" t="s">
        <v>85</v>
      </c>
      <c r="J1097" s="266"/>
      <c r="K1097" s="267" t="s">
        <v>86</v>
      </c>
      <c r="L1097" s="268"/>
      <c r="N1097" s="269" t="s">
        <v>12</v>
      </c>
      <c r="O1097" s="270"/>
      <c r="P1097" s="271" t="s">
        <v>13</v>
      </c>
      <c r="Q1097" s="272"/>
      <c r="S1097" s="265" t="s">
        <v>87</v>
      </c>
      <c r="T1097" s="266"/>
      <c r="U1097" s="267" t="s">
        <v>88</v>
      </c>
      <c r="V1097" s="268"/>
      <c r="W1097" s="10"/>
      <c r="X1097" s="269" t="s">
        <v>89</v>
      </c>
      <c r="Y1097" s="270"/>
      <c r="Z1097" s="271" t="s">
        <v>90</v>
      </c>
      <c r="AA1097" s="272"/>
      <c r="AB1097" s="10"/>
      <c r="AC1097" s="265" t="s">
        <v>14</v>
      </c>
      <c r="AD1097" s="266"/>
      <c r="AE1097" s="267" t="s">
        <v>15</v>
      </c>
      <c r="AF1097" s="268"/>
      <c r="AG1097" s="10"/>
      <c r="AH1097" s="269" t="s">
        <v>91</v>
      </c>
      <c r="AI1097" s="270"/>
      <c r="AJ1097" s="271" t="s">
        <v>92</v>
      </c>
      <c r="AK1097" s="272"/>
      <c r="AM1097" s="76" t="s">
        <v>16</v>
      </c>
      <c r="AO1097" s="112" t="s">
        <v>38</v>
      </c>
      <c r="AP1097" s="18"/>
      <c r="AQ1097" s="68"/>
      <c r="AR1097" s="68"/>
      <c r="AS1097" s="68"/>
      <c r="AT1097" s="68"/>
    </row>
    <row r="1098" spans="2:46" ht="18.600000000000001" customHeight="1" thickTop="1" thickBot="1">
      <c r="D1098" s="59">
        <v>0</v>
      </c>
      <c r="E1098" s="63">
        <v>0</v>
      </c>
      <c r="F1098" s="61">
        <v>1</v>
      </c>
      <c r="G1098" s="62">
        <v>0</v>
      </c>
      <c r="I1098" s="59">
        <v>0</v>
      </c>
      <c r="J1098" s="63">
        <f t="shared" ref="J1098" si="4923">IF(0=(1-$J$8*$K$8*$B1095^2),10^14,$B1095*$K$8/(1-$J$8*$K$8*$B1095^2))</f>
        <v>-1.8342723527832452</v>
      </c>
      <c r="K1098" s="61">
        <v>1</v>
      </c>
      <c r="L1098" s="62">
        <v>0</v>
      </c>
      <c r="N1098" s="59">
        <f t="shared" ref="N1098" si="4924">D1098*I1095+F1098*I1098-E1098*J1095-G1098*J1098</f>
        <v>0</v>
      </c>
      <c r="O1098" s="63">
        <f t="shared" ref="O1098" si="4925">(D1098*J1095+E1098*I1095+F1098*J1098+G1098*I1098)</f>
        <v>-1.8342723527832452</v>
      </c>
      <c r="P1098" s="61">
        <f t="shared" ref="P1098" si="4926">D1098*K1095+F1098*K1098-E1098*L1095-G1098*L1098</f>
        <v>1</v>
      </c>
      <c r="Q1098" s="62">
        <f t="shared" ref="Q1098" si="4927">(D1098*L1095+E1098*K1095+F1098*L1098+G1098*K1098)</f>
        <v>0</v>
      </c>
      <c r="S1098" s="59">
        <v>0</v>
      </c>
      <c r="T1098" s="63">
        <v>0</v>
      </c>
      <c r="U1098" s="61">
        <v>1</v>
      </c>
      <c r="V1098" s="62">
        <v>0</v>
      </c>
      <c r="X1098" s="59">
        <f t="shared" ref="X1098" si="4928">N1098*S1095+P1098*S1098-O1098*T1095-Q1098*T1098</f>
        <v>0</v>
      </c>
      <c r="Y1098" s="63">
        <f t="shared" ref="Y1098" si="4929">(N1098*T1095+O1098*S1095+P1098*T1098+Q1098*S1098)</f>
        <v>-1.8342723527832452</v>
      </c>
      <c r="Z1098" s="61">
        <f t="shared" ref="Z1098" si="4930">N1098*U1095+P1098*U1098-O1098*V1095-Q1098*V1098</f>
        <v>4.9071501549067698</v>
      </c>
      <c r="AA1098" s="62">
        <f t="shared" ref="AA1098" si="4931">(N1098*V1095+O1098*U1095+P1098*V1098+Q1098*U1098)</f>
        <v>0</v>
      </c>
      <c r="AB1098" s="10"/>
      <c r="AC1098" s="46">
        <f t="shared" ref="AC1098" si="4932">1/$AD$8</f>
        <v>1</v>
      </c>
      <c r="AD1098" s="77">
        <v>0</v>
      </c>
      <c r="AE1098" s="78">
        <v>1</v>
      </c>
      <c r="AF1098" s="79">
        <v>0</v>
      </c>
      <c r="AH1098" s="59">
        <f t="shared" ref="AH1098" si="4933">X1098*AC1095+Z1098*AC1098-Y1098*AD1095-AA1098*AD1098</f>
        <v>4.9071501549067698</v>
      </c>
      <c r="AI1098" s="63">
        <f t="shared" ref="AI1098" si="4934">(X1098*AD1095+Y1098*AC1095+Z1098*AD1098+AA1098*AC1098)</f>
        <v>-1.8342723527832452</v>
      </c>
      <c r="AJ1098" s="61">
        <f t="shared" ref="AJ1098" si="4935">X1098*AE1095+Z1098*AE1098-Y1098*AF1095-AA1098*AF1098</f>
        <v>4.9071501549067698</v>
      </c>
      <c r="AK1098" s="62">
        <f t="shared" ref="AK1098" si="4936">(X1098*AF1095+Y1098*AE1095+Z1098*AF1098+AA1098*AE1098)</f>
        <v>0</v>
      </c>
      <c r="AM1098" s="80">
        <f t="shared" ref="AM1098" si="4937">(180/PI())*ATAN(-1*(AI1095+AI1098)/(AH1095+AH1098))</f>
        <v>-47.601089369629975</v>
      </c>
      <c r="AO1098" s="113">
        <f t="shared" ref="AO1098" si="4938">20*LOG(((1-(10^(AM1095/20)^2)*(1-((1-AO1095)/(1+AO1095))^2))^0.5))</f>
        <v>-6.6557974754490129E-2</v>
      </c>
      <c r="AP1098" s="18"/>
      <c r="AQ1098" s="68"/>
      <c r="AR1098" s="68"/>
      <c r="AS1098" s="68"/>
      <c r="AT1098" s="68"/>
    </row>
    <row r="1099" spans="2:46" ht="18.600000000000001" customHeight="1"/>
    <row r="1100" spans="2:46" ht="18.600000000000001" customHeight="1" thickBot="1">
      <c r="D1100" s="10" t="s">
        <v>63</v>
      </c>
      <c r="E1100" s="10"/>
      <c r="F1100" s="10"/>
      <c r="G1100" s="10"/>
      <c r="H1100" s="10"/>
      <c r="I1100" s="10" t="s">
        <v>64</v>
      </c>
      <c r="J1100" s="10"/>
      <c r="K1100" s="10"/>
      <c r="L1100" s="10"/>
      <c r="M1100" s="55"/>
      <c r="N1100" s="55"/>
      <c r="O1100" s="54" t="s">
        <v>65</v>
      </c>
      <c r="P1100" s="55"/>
      <c r="Q1100" s="55"/>
      <c r="R1100" s="55"/>
      <c r="S1100" s="10"/>
      <c r="T1100" s="10" t="s">
        <v>66</v>
      </c>
      <c r="U1100" s="55"/>
      <c r="V1100" s="55"/>
      <c r="W1100" s="55"/>
      <c r="X1100" s="55"/>
      <c r="Y1100" s="54" t="s">
        <v>67</v>
      </c>
      <c r="Z1100" s="55"/>
      <c r="AA1100" s="55"/>
      <c r="AB1100" s="55"/>
      <c r="AC1100" s="54" t="s">
        <v>68</v>
      </c>
      <c r="AD1100" s="10"/>
      <c r="AE1100" s="10"/>
      <c r="AF1100" s="10"/>
      <c r="AG1100" s="10"/>
      <c r="AH1100" s="55"/>
      <c r="AI1100" s="54" t="s">
        <v>69</v>
      </c>
      <c r="AJ1100" s="55"/>
      <c r="AK1100" s="55"/>
    </row>
    <row r="1101" spans="2:46" ht="18.600000000000001" customHeight="1" thickBot="1">
      <c r="B1101" s="52"/>
      <c r="D1101" s="273" t="s">
        <v>70</v>
      </c>
      <c r="E1101" s="274"/>
      <c r="F1101" s="275" t="s">
        <v>71</v>
      </c>
      <c r="G1101" s="276"/>
      <c r="H1101" s="263"/>
      <c r="I1101" s="273" t="s">
        <v>72</v>
      </c>
      <c r="J1101" s="274"/>
      <c r="K1101" s="275" t="s">
        <v>73</v>
      </c>
      <c r="L1101" s="276"/>
      <c r="M1101" s="55"/>
      <c r="N1101" s="269" t="s">
        <v>74</v>
      </c>
      <c r="O1101" s="270"/>
      <c r="P1101" s="271" t="s">
        <v>75</v>
      </c>
      <c r="Q1101" s="272"/>
      <c r="R1101" s="55"/>
      <c r="S1101" s="273" t="s">
        <v>76</v>
      </c>
      <c r="T1101" s="274"/>
      <c r="U1101" s="275" t="s">
        <v>77</v>
      </c>
      <c r="V1101" s="276"/>
      <c r="W1101" s="10"/>
      <c r="X1101" s="269" t="s">
        <v>78</v>
      </c>
      <c r="Y1101" s="270"/>
      <c r="Z1101" s="271" t="s">
        <v>79</v>
      </c>
      <c r="AA1101" s="272"/>
      <c r="AB1101" s="10"/>
      <c r="AC1101" s="273" t="s">
        <v>80</v>
      </c>
      <c r="AD1101" s="274"/>
      <c r="AE1101" s="275" t="s">
        <v>81</v>
      </c>
      <c r="AF1101" s="276"/>
      <c r="AG1101" s="10"/>
      <c r="AH1101" s="269" t="s">
        <v>82</v>
      </c>
      <c r="AI1101" s="270"/>
      <c r="AJ1101" s="271" t="s">
        <v>83</v>
      </c>
      <c r="AK1101" s="272"/>
      <c r="AM1101" s="57" t="s">
        <v>10</v>
      </c>
      <c r="AO1101" s="109" t="s">
        <v>37</v>
      </c>
      <c r="AP1101" s="18"/>
      <c r="AQ1101" s="68"/>
      <c r="AR1101" s="68"/>
      <c r="AS1101" s="68"/>
      <c r="AT1101" s="68"/>
    </row>
    <row r="1102" spans="2:46" ht="18.600000000000001" customHeight="1" thickTop="1" thickBot="1">
      <c r="B1102" s="81">
        <v>3.16</v>
      </c>
      <c r="D1102" s="59">
        <v>1</v>
      </c>
      <c r="E1102" s="60">
        <v>0</v>
      </c>
      <c r="F1102" s="61">
        <v>0</v>
      </c>
      <c r="G1102" s="62">
        <f t="shared" ref="G1102" si="4939">$E$8*$B1102</f>
        <v>2.1436492</v>
      </c>
      <c r="I1102" s="59">
        <v>1</v>
      </c>
      <c r="J1102" s="63">
        <v>0</v>
      </c>
      <c r="K1102" s="61">
        <v>0</v>
      </c>
      <c r="L1102" s="62">
        <v>0</v>
      </c>
      <c r="N1102" s="59">
        <f t="shared" ref="N1102" si="4940">D1102*I1102+F1102*I1105-E1102*J1102-G1102*J1105</f>
        <v>4.8718449834103215</v>
      </c>
      <c r="O1102" s="63">
        <f t="shared" ref="O1102" si="4941">(D1102*J1102+E1102*I1102+F1102*J1105+G1102*I1105)</f>
        <v>0</v>
      </c>
      <c r="P1102" s="61">
        <f t="shared" ref="P1102" si="4942">D1102*K1102+F1102*K1105-E1102*L1102-G1102*L1105</f>
        <v>0</v>
      </c>
      <c r="Q1102" s="62">
        <f t="shared" ref="Q1102" si="4943">(D1102*L1102+E1102*K1102+F1102*L1105+G1102*K1105)</f>
        <v>2.1436492</v>
      </c>
      <c r="S1102" s="59">
        <v>1</v>
      </c>
      <c r="T1102" s="60">
        <v>0</v>
      </c>
      <c r="U1102" s="61">
        <v>0</v>
      </c>
      <c r="V1102" s="62">
        <f t="shared" ref="V1102" si="4944">$T$8*$B1102</f>
        <v>2.1436492</v>
      </c>
      <c r="X1102" s="59">
        <f t="shared" ref="X1102" si="4945">N1102*S1102+P1102*S1105-O1102*T1102-Q1102*T1105</f>
        <v>4.8718449834103215</v>
      </c>
      <c r="Y1102" s="63">
        <f t="shared" ref="Y1102" si="4946">(N1102*T1102+O1102*S1102+P1102*T1105+Q1102*S1105)</f>
        <v>0</v>
      </c>
      <c r="Z1102" s="61">
        <f t="shared" ref="Z1102" si="4947">N1102*U1102+P1102*U1105-O1102*V1102-Q1102*V1105</f>
        <v>0</v>
      </c>
      <c r="AA1102" s="62">
        <f t="shared" ref="AA1102" si="4948">(N1102*V1102+O1102*U1102+P1102*V1105+Q1102*U1105)</f>
        <v>12.587175801211549</v>
      </c>
      <c r="AB1102" s="10"/>
      <c r="AC1102" s="64">
        <v>1</v>
      </c>
      <c r="AD1102" s="65">
        <v>0</v>
      </c>
      <c r="AE1102" s="23">
        <v>0</v>
      </c>
      <c r="AF1102" s="66">
        <v>0</v>
      </c>
      <c r="AH1102" s="59">
        <f t="shared" ref="AH1102" si="4949">X1102*AC1102+Z1102*AC1105-Y1102*AD1102-AA1102*AD1105</f>
        <v>4.8718449834103215</v>
      </c>
      <c r="AI1102" s="63">
        <f t="shared" ref="AI1102" si="4950">(X1102*AD1102+Y1102*AC1102+Z1102*AD1105+AA1102*AC1105)</f>
        <v>12.587175801211549</v>
      </c>
      <c r="AJ1102" s="61">
        <f t="shared" ref="AJ1102" si="4951">X1102*AE1102+Z1102*AE1105-Y1102*AF1102-AA1102*AF1105</f>
        <v>0</v>
      </c>
      <c r="AK1102" s="62">
        <f t="shared" ref="AK1102" si="4952">(X1102*AF1102+Y1102*AE1102+Z1102*AF1105+AA1102*AE1105)</f>
        <v>12.587175801211549</v>
      </c>
      <c r="AM1102" s="67">
        <f t="shared" ref="AM1102" si="4953">20*LOG(((1+$AD$8)/$AD$8)/((AH1102+AH1105)^2+(AI1102+AI1105)^2)^0.5)</f>
        <v>-17.22570328782956</v>
      </c>
      <c r="AO1102" s="110">
        <f t="shared" ref="AO1102" si="4954">((AH1102^2+AI1102^2)^0.5)/((AH1105^2+AI1105^2)^0.5)</f>
        <v>2.5976535545954094</v>
      </c>
      <c r="AP1102" s="18"/>
      <c r="AQ1102" s="68"/>
      <c r="AR1102" s="68"/>
      <c r="AS1102" s="68"/>
      <c r="AT1102" s="68"/>
    </row>
    <row r="1103" spans="2:46" ht="18.600000000000001" customHeight="1" thickBot="1">
      <c r="D1103" s="69"/>
      <c r="G1103" s="70"/>
      <c r="I1103" s="69"/>
      <c r="L1103" s="70"/>
      <c r="N1103" s="69"/>
      <c r="Q1103" s="70"/>
      <c r="S1103" s="69"/>
      <c r="V1103" s="70"/>
      <c r="X1103" s="69"/>
      <c r="AA1103" s="70"/>
      <c r="AC1103" s="64"/>
      <c r="AD1103" s="23"/>
      <c r="AE1103" s="23"/>
      <c r="AF1103" s="71"/>
      <c r="AH1103" s="69"/>
      <c r="AK1103" s="70"/>
      <c r="AO1103" s="111"/>
      <c r="AP1103" s="18"/>
      <c r="AQ1103" s="68"/>
      <c r="AR1103" s="68"/>
      <c r="AS1103" s="68"/>
      <c r="AT1103" s="68"/>
    </row>
    <row r="1104" spans="2:46" ht="18.600000000000001" customHeight="1" thickBot="1">
      <c r="D1104" s="265" t="s">
        <v>11</v>
      </c>
      <c r="E1104" s="266"/>
      <c r="F1104" s="267" t="s">
        <v>84</v>
      </c>
      <c r="G1104" s="268"/>
      <c r="H1104" s="263"/>
      <c r="I1104" s="265" t="s">
        <v>85</v>
      </c>
      <c r="J1104" s="266"/>
      <c r="K1104" s="267" t="s">
        <v>86</v>
      </c>
      <c r="L1104" s="268"/>
      <c r="N1104" s="269" t="s">
        <v>12</v>
      </c>
      <c r="O1104" s="270"/>
      <c r="P1104" s="271" t="s">
        <v>13</v>
      </c>
      <c r="Q1104" s="272"/>
      <c r="S1104" s="265" t="s">
        <v>87</v>
      </c>
      <c r="T1104" s="266"/>
      <c r="U1104" s="267" t="s">
        <v>88</v>
      </c>
      <c r="V1104" s="268"/>
      <c r="W1104" s="10"/>
      <c r="X1104" s="269" t="s">
        <v>89</v>
      </c>
      <c r="Y1104" s="270"/>
      <c r="Z1104" s="271" t="s">
        <v>90</v>
      </c>
      <c r="AA1104" s="272"/>
      <c r="AB1104" s="10"/>
      <c r="AC1104" s="265" t="s">
        <v>14</v>
      </c>
      <c r="AD1104" s="266"/>
      <c r="AE1104" s="267" t="s">
        <v>15</v>
      </c>
      <c r="AF1104" s="268"/>
      <c r="AG1104" s="10"/>
      <c r="AH1104" s="269" t="s">
        <v>91</v>
      </c>
      <c r="AI1104" s="270"/>
      <c r="AJ1104" s="271" t="s">
        <v>92</v>
      </c>
      <c r="AK1104" s="272"/>
      <c r="AM1104" s="76" t="s">
        <v>16</v>
      </c>
      <c r="AO1104" s="112" t="s">
        <v>38</v>
      </c>
      <c r="AP1104" s="18"/>
      <c r="AQ1104" s="68"/>
      <c r="AR1104" s="68"/>
      <c r="AS1104" s="68"/>
      <c r="AT1104" s="68"/>
    </row>
    <row r="1105" spans="2:46" ht="18.600000000000001" customHeight="1" thickTop="1" thickBot="1">
      <c r="D1105" s="59">
        <v>0</v>
      </c>
      <c r="E1105" s="63">
        <v>0</v>
      </c>
      <c r="F1105" s="61">
        <v>1</v>
      </c>
      <c r="G1105" s="62">
        <v>0</v>
      </c>
      <c r="I1105" s="59">
        <v>0</v>
      </c>
      <c r="J1105" s="63">
        <f t="shared" ref="J1105" si="4955">IF(0=(1-$J$8*$K$8*$B1102^2),10^14,$B1102*$K$8/(1-$J$8*$K$8*$B1102^2))</f>
        <v>-1.8061933750215855</v>
      </c>
      <c r="K1105" s="61">
        <v>1</v>
      </c>
      <c r="L1105" s="62">
        <v>0</v>
      </c>
      <c r="N1105" s="59">
        <f t="shared" ref="N1105" si="4956">D1105*I1102+F1105*I1105-E1105*J1102-G1105*J1105</f>
        <v>0</v>
      </c>
      <c r="O1105" s="63">
        <f t="shared" ref="O1105" si="4957">(D1105*J1102+E1105*I1102+F1105*J1105+G1105*I1105)</f>
        <v>-1.8061933750215855</v>
      </c>
      <c r="P1105" s="61">
        <f t="shared" ref="P1105" si="4958">D1105*K1102+F1105*K1105-E1105*L1102-G1105*L1105</f>
        <v>1</v>
      </c>
      <c r="Q1105" s="62">
        <f t="shared" ref="Q1105" si="4959">(D1105*L1102+E1105*K1102+F1105*L1105+G1105*K1105)</f>
        <v>0</v>
      </c>
      <c r="S1105" s="59">
        <v>0</v>
      </c>
      <c r="T1105" s="63">
        <v>0</v>
      </c>
      <c r="U1105" s="61">
        <v>1</v>
      </c>
      <c r="V1105" s="62">
        <v>0</v>
      </c>
      <c r="X1105" s="59">
        <f t="shared" ref="X1105" si="4960">N1105*S1102+P1105*S1105-O1105*T1102-Q1105*T1105</f>
        <v>0</v>
      </c>
      <c r="Y1105" s="63">
        <f t="shared" ref="Y1105" si="4961">(N1105*T1102+O1105*S1102+P1105*T1105+Q1105*S1105)</f>
        <v>-1.8061933750215855</v>
      </c>
      <c r="Z1105" s="61">
        <f t="shared" ref="Z1105" si="4962">N1105*U1102+P1105*U1105-O1105*V1102-Q1105*V1105</f>
        <v>4.8718449834103215</v>
      </c>
      <c r="AA1105" s="62">
        <f t="shared" ref="AA1105" si="4963">(N1105*V1102+O1105*U1102+P1105*V1105+Q1105*U1105)</f>
        <v>0</v>
      </c>
      <c r="AB1105" s="10"/>
      <c r="AC1105" s="46">
        <f t="shared" ref="AC1105" si="4964">1/$AD$8</f>
        <v>1</v>
      </c>
      <c r="AD1105" s="77">
        <v>0</v>
      </c>
      <c r="AE1105" s="78">
        <v>1</v>
      </c>
      <c r="AF1105" s="79">
        <v>0</v>
      </c>
      <c r="AH1105" s="59">
        <f t="shared" ref="AH1105" si="4965">X1105*AC1102+Z1105*AC1105-Y1105*AD1102-AA1105*AD1105</f>
        <v>4.8718449834103215</v>
      </c>
      <c r="AI1105" s="63">
        <f t="shared" ref="AI1105" si="4966">(X1105*AD1102+Y1105*AC1102+Z1105*AD1105+AA1105*AC1105)</f>
        <v>-1.8061933750215855</v>
      </c>
      <c r="AJ1105" s="61">
        <f t="shared" ref="AJ1105" si="4967">X1105*AE1102+Z1105*AE1105-Y1105*AF1102-AA1105*AF1105</f>
        <v>4.8718449834103215</v>
      </c>
      <c r="AK1105" s="62">
        <f t="shared" ref="AK1105" si="4968">(X1105*AF1102+Y1105*AE1102+Z1105*AF1105+AA1105*AE1105)</f>
        <v>0</v>
      </c>
      <c r="AM1105" s="80">
        <f t="shared" ref="AM1105" si="4969">(180/PI())*ATAN(-1*(AI1102+AI1105)/(AH1102+AH1105))</f>
        <v>-47.893198783876038</v>
      </c>
      <c r="AO1105" s="113">
        <f t="shared" ref="AO1105" si="4970">20*LOG(((1-(10^(AM1102/20)^2)*(1-((1-AO1102)/(1+AO1102))^2))^0.5))</f>
        <v>-6.6548720704850448E-2</v>
      </c>
      <c r="AP1105" s="18"/>
      <c r="AQ1105" s="68"/>
      <c r="AR1105" s="68"/>
      <c r="AS1105" s="68"/>
      <c r="AT1105" s="68"/>
    </row>
    <row r="1106" spans="2:46" ht="18.600000000000001" customHeight="1"/>
    <row r="1107" spans="2:46" ht="18.600000000000001" customHeight="1" thickBot="1">
      <c r="D1107" s="10" t="s">
        <v>63</v>
      </c>
      <c r="E1107" s="10"/>
      <c r="F1107" s="10"/>
      <c r="G1107" s="10"/>
      <c r="H1107" s="10"/>
      <c r="I1107" s="10" t="s">
        <v>64</v>
      </c>
      <c r="J1107" s="10"/>
      <c r="K1107" s="10"/>
      <c r="L1107" s="10"/>
      <c r="M1107" s="55"/>
      <c r="N1107" s="55"/>
      <c r="O1107" s="54" t="s">
        <v>65</v>
      </c>
      <c r="P1107" s="55"/>
      <c r="Q1107" s="55"/>
      <c r="R1107" s="55"/>
      <c r="S1107" s="10"/>
      <c r="T1107" s="10" t="s">
        <v>66</v>
      </c>
      <c r="U1107" s="55"/>
      <c r="V1107" s="55"/>
      <c r="W1107" s="55"/>
      <c r="X1107" s="55"/>
      <c r="Y1107" s="54" t="s">
        <v>67</v>
      </c>
      <c r="Z1107" s="55"/>
      <c r="AA1107" s="55"/>
      <c r="AB1107" s="55"/>
      <c r="AC1107" s="54" t="s">
        <v>68</v>
      </c>
      <c r="AD1107" s="10"/>
      <c r="AE1107" s="10"/>
      <c r="AF1107" s="10"/>
      <c r="AG1107" s="10"/>
      <c r="AH1107" s="55"/>
      <c r="AI1107" s="54" t="s">
        <v>69</v>
      </c>
      <c r="AJ1107" s="55"/>
      <c r="AK1107" s="55"/>
    </row>
    <row r="1108" spans="2:46" ht="18.600000000000001" customHeight="1" thickBot="1">
      <c r="B1108" s="52"/>
      <c r="D1108" s="273" t="s">
        <v>70</v>
      </c>
      <c r="E1108" s="274"/>
      <c r="F1108" s="275" t="s">
        <v>71</v>
      </c>
      <c r="G1108" s="276"/>
      <c r="H1108" s="263"/>
      <c r="I1108" s="273" t="s">
        <v>72</v>
      </c>
      <c r="J1108" s="274"/>
      <c r="K1108" s="275" t="s">
        <v>73</v>
      </c>
      <c r="L1108" s="276"/>
      <c r="M1108" s="55"/>
      <c r="N1108" s="269" t="s">
        <v>74</v>
      </c>
      <c r="O1108" s="270"/>
      <c r="P1108" s="271" t="s">
        <v>75</v>
      </c>
      <c r="Q1108" s="272"/>
      <c r="R1108" s="55"/>
      <c r="S1108" s="273" t="s">
        <v>76</v>
      </c>
      <c r="T1108" s="274"/>
      <c r="U1108" s="275" t="s">
        <v>77</v>
      </c>
      <c r="V1108" s="276"/>
      <c r="W1108" s="10"/>
      <c r="X1108" s="269" t="s">
        <v>78</v>
      </c>
      <c r="Y1108" s="270"/>
      <c r="Z1108" s="271" t="s">
        <v>79</v>
      </c>
      <c r="AA1108" s="272"/>
      <c r="AB1108" s="10"/>
      <c r="AC1108" s="273" t="s">
        <v>80</v>
      </c>
      <c r="AD1108" s="274"/>
      <c r="AE1108" s="275" t="s">
        <v>81</v>
      </c>
      <c r="AF1108" s="276"/>
      <c r="AG1108" s="10"/>
      <c r="AH1108" s="269" t="s">
        <v>82</v>
      </c>
      <c r="AI1108" s="270"/>
      <c r="AJ1108" s="271" t="s">
        <v>83</v>
      </c>
      <c r="AK1108" s="272"/>
      <c r="AM1108" s="57" t="s">
        <v>10</v>
      </c>
      <c r="AO1108" s="109" t="s">
        <v>37</v>
      </c>
      <c r="AP1108" s="18"/>
      <c r="AQ1108" s="68"/>
      <c r="AR1108" s="68"/>
      <c r="AS1108" s="68"/>
      <c r="AT1108" s="68"/>
    </row>
    <row r="1109" spans="2:46" ht="18.600000000000001" customHeight="1" thickTop="1" thickBot="1">
      <c r="B1109" s="81">
        <v>3.18</v>
      </c>
      <c r="D1109" s="59">
        <v>1</v>
      </c>
      <c r="E1109" s="60">
        <v>0</v>
      </c>
      <c r="F1109" s="61">
        <v>0</v>
      </c>
      <c r="G1109" s="62">
        <f t="shared" ref="G1109" si="4971">$E$8*$B1109</f>
        <v>2.1572166000000004</v>
      </c>
      <c r="I1109" s="59">
        <v>1</v>
      </c>
      <c r="J1109" s="63">
        <v>0</v>
      </c>
      <c r="K1109" s="61">
        <v>0</v>
      </c>
      <c r="L1109" s="62">
        <v>0</v>
      </c>
      <c r="N1109" s="59">
        <f t="shared" ref="N1109" si="4972">D1109*I1109+F1109*I1112-E1109*J1109-G1109*J1112</f>
        <v>4.8378185502812716</v>
      </c>
      <c r="O1109" s="63">
        <f t="shared" ref="O1109" si="4973">(D1109*J1109+E1109*I1109+F1109*J1112+G1109*I1112)</f>
        <v>0</v>
      </c>
      <c r="P1109" s="61">
        <f t="shared" ref="P1109" si="4974">D1109*K1109+F1109*K1112-E1109*L1109-G1109*L1112</f>
        <v>0</v>
      </c>
      <c r="Q1109" s="62">
        <f t="shared" ref="Q1109" si="4975">(D1109*L1109+E1109*K1109+F1109*L1112+G1109*K1112)</f>
        <v>2.1572166000000004</v>
      </c>
      <c r="S1109" s="59">
        <v>1</v>
      </c>
      <c r="T1109" s="60">
        <v>0</v>
      </c>
      <c r="U1109" s="61">
        <v>0</v>
      </c>
      <c r="V1109" s="62">
        <f t="shared" ref="V1109" si="4976">$T$8*$B1109</f>
        <v>2.1572166000000004</v>
      </c>
      <c r="X1109" s="59">
        <f t="shared" ref="X1109" si="4977">N1109*S1109+P1109*S1112-O1109*T1109-Q1109*T1112</f>
        <v>4.8378185502812716</v>
      </c>
      <c r="Y1109" s="63">
        <f t="shared" ref="Y1109" si="4978">(N1109*T1109+O1109*S1109+P1109*T1112+Q1109*S1112)</f>
        <v>0</v>
      </c>
      <c r="Z1109" s="61">
        <f t="shared" ref="Z1109" si="4979">N1109*U1109+P1109*U1112-O1109*V1109-Q1109*V1112</f>
        <v>0</v>
      </c>
      <c r="AA1109" s="62">
        <f t="shared" ref="AA1109" si="4980">(N1109*V1109+O1109*U1109+P1109*V1112+Q1109*U1112)</f>
        <v>12.593439084454696</v>
      </c>
      <c r="AB1109" s="10"/>
      <c r="AC1109" s="64">
        <v>1</v>
      </c>
      <c r="AD1109" s="65">
        <v>0</v>
      </c>
      <c r="AE1109" s="23">
        <v>0</v>
      </c>
      <c r="AF1109" s="66">
        <v>0</v>
      </c>
      <c r="AH1109" s="59">
        <f t="shared" ref="AH1109" si="4981">X1109*AC1109+Z1109*AC1112-Y1109*AD1109-AA1109*AD1112</f>
        <v>4.8378185502812716</v>
      </c>
      <c r="AI1109" s="63">
        <f t="shared" ref="AI1109" si="4982">(X1109*AD1109+Y1109*AC1109+Z1109*AD1112+AA1109*AC1112)</f>
        <v>12.593439084454696</v>
      </c>
      <c r="AJ1109" s="61">
        <f t="shared" ref="AJ1109" si="4983">X1109*AE1109+Z1109*AE1112-Y1109*AF1109-AA1109*AF1112</f>
        <v>0</v>
      </c>
      <c r="AK1109" s="62">
        <f t="shared" ref="AK1109" si="4984">(X1109*AF1109+Y1109*AE1109+Z1109*AF1112+AA1109*AE1112)</f>
        <v>12.593439084454696</v>
      </c>
      <c r="AM1109" s="67">
        <f t="shared" ref="AM1109" si="4985">20*LOG(((1+$AD$8)/$AD$8)/((AH1109+AH1112)^2+(AI1109+AI1112)^2)^0.5)</f>
        <v>-17.213339079173863</v>
      </c>
      <c r="AO1109" s="110">
        <f t="shared" ref="AO1109" si="4986">((AH1109^2+AI1109^2)^0.5)/((AH1112^2+AI1112^2)^0.5)</f>
        <v>2.6172347850806754</v>
      </c>
      <c r="AP1109" s="18"/>
      <c r="AQ1109" s="68"/>
      <c r="AR1109" s="68"/>
      <c r="AS1109" s="68"/>
      <c r="AT1109" s="68"/>
    </row>
    <row r="1110" spans="2:46" ht="18.600000000000001" customHeight="1" thickBot="1">
      <c r="D1110" s="69"/>
      <c r="G1110" s="70"/>
      <c r="I1110" s="69"/>
      <c r="L1110" s="70"/>
      <c r="N1110" s="69"/>
      <c r="Q1110" s="70"/>
      <c r="S1110" s="69"/>
      <c r="V1110" s="70"/>
      <c r="X1110" s="69"/>
      <c r="AA1110" s="70"/>
      <c r="AC1110" s="64"/>
      <c r="AD1110" s="23"/>
      <c r="AE1110" s="23"/>
      <c r="AF1110" s="71"/>
      <c r="AH1110" s="69"/>
      <c r="AK1110" s="70"/>
      <c r="AO1110" s="111"/>
      <c r="AP1110" s="18"/>
      <c r="AQ1110" s="68"/>
      <c r="AR1110" s="68"/>
      <c r="AS1110" s="68"/>
      <c r="AT1110" s="68"/>
    </row>
    <row r="1111" spans="2:46" ht="18.600000000000001" customHeight="1" thickBot="1">
      <c r="D1111" s="265" t="s">
        <v>11</v>
      </c>
      <c r="E1111" s="266"/>
      <c r="F1111" s="267" t="s">
        <v>84</v>
      </c>
      <c r="G1111" s="268"/>
      <c r="H1111" s="263"/>
      <c r="I1111" s="265" t="s">
        <v>85</v>
      </c>
      <c r="J1111" s="266"/>
      <c r="K1111" s="267" t="s">
        <v>86</v>
      </c>
      <c r="L1111" s="268"/>
      <c r="N1111" s="269" t="s">
        <v>12</v>
      </c>
      <c r="O1111" s="270"/>
      <c r="P1111" s="271" t="s">
        <v>13</v>
      </c>
      <c r="Q1111" s="272"/>
      <c r="S1111" s="265" t="s">
        <v>87</v>
      </c>
      <c r="T1111" s="266"/>
      <c r="U1111" s="267" t="s">
        <v>88</v>
      </c>
      <c r="V1111" s="268"/>
      <c r="W1111" s="10"/>
      <c r="X1111" s="269" t="s">
        <v>89</v>
      </c>
      <c r="Y1111" s="270"/>
      <c r="Z1111" s="271" t="s">
        <v>90</v>
      </c>
      <c r="AA1111" s="272"/>
      <c r="AB1111" s="10"/>
      <c r="AC1111" s="265" t="s">
        <v>14</v>
      </c>
      <c r="AD1111" s="266"/>
      <c r="AE1111" s="267" t="s">
        <v>15</v>
      </c>
      <c r="AF1111" s="268"/>
      <c r="AG1111" s="10"/>
      <c r="AH1111" s="269" t="s">
        <v>91</v>
      </c>
      <c r="AI1111" s="270"/>
      <c r="AJ1111" s="271" t="s">
        <v>92</v>
      </c>
      <c r="AK1111" s="272"/>
      <c r="AM1111" s="76" t="s">
        <v>16</v>
      </c>
      <c r="AO1111" s="112" t="s">
        <v>38</v>
      </c>
      <c r="AP1111" s="18"/>
      <c r="AQ1111" s="68"/>
      <c r="AR1111" s="68"/>
      <c r="AS1111" s="68"/>
      <c r="AT1111" s="68"/>
    </row>
    <row r="1112" spans="2:46" ht="18.600000000000001" customHeight="1" thickTop="1" thickBot="1">
      <c r="D1112" s="59">
        <v>0</v>
      </c>
      <c r="E1112" s="63">
        <v>0</v>
      </c>
      <c r="F1112" s="61">
        <v>1</v>
      </c>
      <c r="G1112" s="62">
        <v>0</v>
      </c>
      <c r="I1112" s="59">
        <v>0</v>
      </c>
      <c r="J1112" s="63">
        <f t="shared" ref="J1112" si="4987">IF(0=(1-$J$8*$K$8*$B1109^2),10^14,$B1109*$K$8/(1-$J$8*$K$8*$B1109^2))</f>
        <v>-1.7790603643052212</v>
      </c>
      <c r="K1112" s="61">
        <v>1</v>
      </c>
      <c r="L1112" s="62">
        <v>0</v>
      </c>
      <c r="N1112" s="59">
        <f t="shared" ref="N1112" si="4988">D1112*I1109+F1112*I1112-E1112*J1109-G1112*J1112</f>
        <v>0</v>
      </c>
      <c r="O1112" s="63">
        <f t="shared" ref="O1112" si="4989">(D1112*J1109+E1112*I1109+F1112*J1112+G1112*I1112)</f>
        <v>-1.7790603643052212</v>
      </c>
      <c r="P1112" s="61">
        <f t="shared" ref="P1112" si="4990">D1112*K1109+F1112*K1112-E1112*L1109-G1112*L1112</f>
        <v>1</v>
      </c>
      <c r="Q1112" s="62">
        <f t="shared" ref="Q1112" si="4991">(D1112*L1109+E1112*K1109+F1112*L1112+G1112*K1112)</f>
        <v>0</v>
      </c>
      <c r="S1112" s="59">
        <v>0</v>
      </c>
      <c r="T1112" s="63">
        <v>0</v>
      </c>
      <c r="U1112" s="61">
        <v>1</v>
      </c>
      <c r="V1112" s="62">
        <v>0</v>
      </c>
      <c r="X1112" s="59">
        <f t="shared" ref="X1112" si="4992">N1112*S1109+P1112*S1112-O1112*T1109-Q1112*T1112</f>
        <v>0</v>
      </c>
      <c r="Y1112" s="63">
        <f t="shared" ref="Y1112" si="4993">(N1112*T1109+O1112*S1109+P1112*T1112+Q1112*S1112)</f>
        <v>-1.7790603643052212</v>
      </c>
      <c r="Z1112" s="61">
        <f t="shared" ref="Z1112" si="4994">N1112*U1109+P1112*U1112-O1112*V1109-Q1112*V1112</f>
        <v>4.8378185502812716</v>
      </c>
      <c r="AA1112" s="62">
        <f t="shared" ref="AA1112" si="4995">(N1112*V1109+O1112*U1109+P1112*V1112+Q1112*U1112)</f>
        <v>0</v>
      </c>
      <c r="AB1112" s="10"/>
      <c r="AC1112" s="46">
        <f t="shared" ref="AC1112" si="4996">1/$AD$8</f>
        <v>1</v>
      </c>
      <c r="AD1112" s="77">
        <v>0</v>
      </c>
      <c r="AE1112" s="78">
        <v>1</v>
      </c>
      <c r="AF1112" s="79">
        <v>0</v>
      </c>
      <c r="AH1112" s="59">
        <f t="shared" ref="AH1112" si="4997">X1112*AC1109+Z1112*AC1112-Y1112*AD1109-AA1112*AD1112</f>
        <v>4.8378185502812716</v>
      </c>
      <c r="AI1112" s="63">
        <f t="shared" ref="AI1112" si="4998">(X1112*AD1109+Y1112*AC1109+Z1112*AD1112+AA1112*AC1112)</f>
        <v>-1.7790603643052212</v>
      </c>
      <c r="AJ1112" s="61">
        <f t="shared" ref="AJ1112" si="4999">X1112*AE1109+Z1112*AE1112-Y1112*AF1109-AA1112*AF1112</f>
        <v>4.8378185502812716</v>
      </c>
      <c r="AK1112" s="62">
        <f t="shared" ref="AK1112" si="5000">(X1112*AF1109+Y1112*AE1109+Z1112*AF1112+AA1112*AE1112)</f>
        <v>0</v>
      </c>
      <c r="AM1112" s="80">
        <f t="shared" ref="AM1112" si="5001">(180/PI())*ATAN(-1*(AI1109+AI1112)/(AH1109+AH1112))</f>
        <v>-48.180965837429973</v>
      </c>
      <c r="AO1112" s="113">
        <f t="shared" ref="AO1112" si="5002">20*LOG(((1-(10^(AM1109/20)^2)*(1-((1-AO1109)/(1+AO1109))^2))^0.5))</f>
        <v>-6.6515245587941391E-2</v>
      </c>
      <c r="AP1112" s="18"/>
      <c r="AQ1112" s="68"/>
      <c r="AR1112" s="68"/>
      <c r="AS1112" s="68"/>
      <c r="AT1112" s="68"/>
    </row>
    <row r="1113" spans="2:46" ht="18.600000000000001" customHeight="1"/>
    <row r="1114" spans="2:46" ht="18.600000000000001" customHeight="1" thickBot="1">
      <c r="D1114" s="10" t="s">
        <v>63</v>
      </c>
      <c r="E1114" s="10"/>
      <c r="F1114" s="10"/>
      <c r="G1114" s="10"/>
      <c r="H1114" s="10"/>
      <c r="I1114" s="10" t="s">
        <v>64</v>
      </c>
      <c r="J1114" s="10"/>
      <c r="K1114" s="10"/>
      <c r="L1114" s="10"/>
      <c r="M1114" s="55"/>
      <c r="N1114" s="55"/>
      <c r="O1114" s="54" t="s">
        <v>65</v>
      </c>
      <c r="P1114" s="55"/>
      <c r="Q1114" s="55"/>
      <c r="R1114" s="55"/>
      <c r="S1114" s="10"/>
      <c r="T1114" s="10" t="s">
        <v>66</v>
      </c>
      <c r="U1114" s="55"/>
      <c r="V1114" s="55"/>
      <c r="W1114" s="55"/>
      <c r="X1114" s="55"/>
      <c r="Y1114" s="54" t="s">
        <v>67</v>
      </c>
      <c r="Z1114" s="55"/>
      <c r="AA1114" s="55"/>
      <c r="AB1114" s="55"/>
      <c r="AC1114" s="54" t="s">
        <v>68</v>
      </c>
      <c r="AD1114" s="10"/>
      <c r="AE1114" s="10"/>
      <c r="AF1114" s="10"/>
      <c r="AG1114" s="10"/>
      <c r="AH1114" s="55"/>
      <c r="AI1114" s="54" t="s">
        <v>69</v>
      </c>
      <c r="AJ1114" s="55"/>
      <c r="AK1114" s="55"/>
    </row>
    <row r="1115" spans="2:46" ht="18.600000000000001" customHeight="1" thickBot="1">
      <c r="B1115" s="52"/>
      <c r="D1115" s="273" t="s">
        <v>70</v>
      </c>
      <c r="E1115" s="274"/>
      <c r="F1115" s="275" t="s">
        <v>71</v>
      </c>
      <c r="G1115" s="276"/>
      <c r="H1115" s="263"/>
      <c r="I1115" s="273" t="s">
        <v>72</v>
      </c>
      <c r="J1115" s="274"/>
      <c r="K1115" s="275" t="s">
        <v>73</v>
      </c>
      <c r="L1115" s="276"/>
      <c r="M1115" s="55"/>
      <c r="N1115" s="269" t="s">
        <v>74</v>
      </c>
      <c r="O1115" s="270"/>
      <c r="P1115" s="271" t="s">
        <v>75</v>
      </c>
      <c r="Q1115" s="272"/>
      <c r="R1115" s="55"/>
      <c r="S1115" s="273" t="s">
        <v>76</v>
      </c>
      <c r="T1115" s="274"/>
      <c r="U1115" s="275" t="s">
        <v>77</v>
      </c>
      <c r="V1115" s="276"/>
      <c r="W1115" s="10"/>
      <c r="X1115" s="269" t="s">
        <v>78</v>
      </c>
      <c r="Y1115" s="270"/>
      <c r="Z1115" s="271" t="s">
        <v>79</v>
      </c>
      <c r="AA1115" s="272"/>
      <c r="AB1115" s="10"/>
      <c r="AC1115" s="273" t="s">
        <v>80</v>
      </c>
      <c r="AD1115" s="274"/>
      <c r="AE1115" s="275" t="s">
        <v>81</v>
      </c>
      <c r="AF1115" s="276"/>
      <c r="AG1115" s="10"/>
      <c r="AH1115" s="269" t="s">
        <v>82</v>
      </c>
      <c r="AI1115" s="270"/>
      <c r="AJ1115" s="271" t="s">
        <v>83</v>
      </c>
      <c r="AK1115" s="272"/>
      <c r="AM1115" s="57" t="s">
        <v>10</v>
      </c>
      <c r="AO1115" s="109" t="s">
        <v>37</v>
      </c>
      <c r="AP1115" s="18"/>
      <c r="AQ1115" s="68"/>
      <c r="AR1115" s="68"/>
      <c r="AS1115" s="68"/>
      <c r="AT1115" s="68"/>
    </row>
    <row r="1116" spans="2:46" ht="18.600000000000001" customHeight="1" thickTop="1" thickBot="1">
      <c r="B1116" s="81">
        <v>3.2</v>
      </c>
      <c r="D1116" s="59">
        <v>1</v>
      </c>
      <c r="E1116" s="60">
        <v>0</v>
      </c>
      <c r="F1116" s="61">
        <v>0</v>
      </c>
      <c r="G1116" s="62">
        <f t="shared" ref="G1116" si="5003">$E$8*$B1116</f>
        <v>2.1707840000000003</v>
      </c>
      <c r="I1116" s="59">
        <v>1</v>
      </c>
      <c r="J1116" s="63">
        <v>0</v>
      </c>
      <c r="K1116" s="61">
        <v>0</v>
      </c>
      <c r="L1116" s="62">
        <v>0</v>
      </c>
      <c r="N1116" s="59">
        <f t="shared" ref="N1116" si="5004">D1116*I1116+F1116*I1119-E1116*J1116-G1116*J1119</f>
        <v>4.805004542724375</v>
      </c>
      <c r="O1116" s="63">
        <f t="shared" ref="O1116" si="5005">(D1116*J1116+E1116*I1116+F1116*J1119+G1116*I1119)</f>
        <v>0</v>
      </c>
      <c r="P1116" s="61">
        <f t="shared" ref="P1116" si="5006">D1116*K1116+F1116*K1119-E1116*L1116-G1116*L1119</f>
        <v>0</v>
      </c>
      <c r="Q1116" s="62">
        <f t="shared" ref="Q1116" si="5007">(D1116*L1116+E1116*K1116+F1116*L1119+G1116*K1119)</f>
        <v>2.1707840000000003</v>
      </c>
      <c r="S1116" s="59">
        <v>1</v>
      </c>
      <c r="T1116" s="60">
        <v>0</v>
      </c>
      <c r="U1116" s="61">
        <v>0</v>
      </c>
      <c r="V1116" s="62">
        <f t="shared" ref="V1116" si="5008">$T$8*$B1116</f>
        <v>2.1707840000000003</v>
      </c>
      <c r="X1116" s="59">
        <f t="shared" ref="X1116" si="5009">N1116*S1116+P1116*S1119-O1116*T1116-Q1116*T1119</f>
        <v>4.805004542724375</v>
      </c>
      <c r="Y1116" s="63">
        <f t="shared" ref="Y1116" si="5010">(N1116*T1116+O1116*S1116+P1116*T1119+Q1116*S1119)</f>
        <v>0</v>
      </c>
      <c r="Z1116" s="61">
        <f t="shared" ref="Z1116" si="5011">N1116*U1116+P1116*U1119-O1116*V1116-Q1116*V1119</f>
        <v>0</v>
      </c>
      <c r="AA1116" s="62">
        <f t="shared" ref="AA1116" si="5012">(N1116*V1116+O1116*U1116+P1116*V1119+Q1116*U1119)</f>
        <v>12.601410981273393</v>
      </c>
      <c r="AB1116" s="10"/>
      <c r="AC1116" s="64">
        <v>1</v>
      </c>
      <c r="AD1116" s="65">
        <v>0</v>
      </c>
      <c r="AE1116" s="23">
        <v>0</v>
      </c>
      <c r="AF1116" s="66">
        <v>0</v>
      </c>
      <c r="AH1116" s="59">
        <f t="shared" ref="AH1116" si="5013">X1116*AC1116+Z1116*AC1119-Y1116*AD1116-AA1116*AD1119</f>
        <v>4.805004542724375</v>
      </c>
      <c r="AI1116" s="63">
        <f t="shared" ref="AI1116" si="5014">(X1116*AD1116+Y1116*AC1116+Z1116*AD1119+AA1116*AC1119)</f>
        <v>12.601410981273393</v>
      </c>
      <c r="AJ1116" s="61">
        <f t="shared" ref="AJ1116" si="5015">X1116*AE1116+Z1116*AE1119-Y1116*AF1116-AA1116*AF1119</f>
        <v>0</v>
      </c>
      <c r="AK1116" s="62">
        <f t="shared" ref="AK1116" si="5016">(X1116*AF1116+Y1116*AE1116+Z1116*AF1119+AA1116*AE1119)</f>
        <v>12.601410981273393</v>
      </c>
      <c r="AM1116" s="67">
        <f t="shared" ref="AM1116" si="5017">20*LOG(((1+$AD$8)/$AD$8)/((AH1116+AH1119)^2+(AI1116+AI1119)^2)^0.5)</f>
        <v>-17.202504783799053</v>
      </c>
      <c r="AO1116" s="110">
        <f t="shared" ref="AO1116" si="5018">((AH1116^2+AI1116^2)^0.5)/((AH1119^2+AI1119^2)^0.5)</f>
        <v>2.6367811174399698</v>
      </c>
      <c r="AP1116" s="18"/>
      <c r="AQ1116" s="68"/>
      <c r="AR1116" s="68"/>
      <c r="AS1116" s="68"/>
      <c r="AT1116" s="68"/>
    </row>
    <row r="1117" spans="2:46" ht="18.600000000000001" customHeight="1" thickBot="1">
      <c r="D1117" s="69"/>
      <c r="G1117" s="70"/>
      <c r="I1117" s="69"/>
      <c r="L1117" s="70"/>
      <c r="N1117" s="69"/>
      <c r="Q1117" s="70"/>
      <c r="S1117" s="69"/>
      <c r="V1117" s="70"/>
      <c r="X1117" s="69"/>
      <c r="AA1117" s="70"/>
      <c r="AC1117" s="64"/>
      <c r="AD1117" s="23"/>
      <c r="AE1117" s="23"/>
      <c r="AF1117" s="71"/>
      <c r="AH1117" s="69"/>
      <c r="AK1117" s="70"/>
      <c r="AO1117" s="111"/>
      <c r="AP1117" s="18"/>
      <c r="AQ1117" s="68"/>
      <c r="AR1117" s="68"/>
      <c r="AS1117" s="68"/>
      <c r="AT1117" s="68"/>
    </row>
    <row r="1118" spans="2:46" ht="18.600000000000001" customHeight="1" thickBot="1">
      <c r="D1118" s="265" t="s">
        <v>11</v>
      </c>
      <c r="E1118" s="266"/>
      <c r="F1118" s="267" t="s">
        <v>84</v>
      </c>
      <c r="G1118" s="268"/>
      <c r="H1118" s="263"/>
      <c r="I1118" s="265" t="s">
        <v>85</v>
      </c>
      <c r="J1118" s="266"/>
      <c r="K1118" s="267" t="s">
        <v>86</v>
      </c>
      <c r="L1118" s="268"/>
      <c r="N1118" s="269" t="s">
        <v>12</v>
      </c>
      <c r="O1118" s="270"/>
      <c r="P1118" s="271" t="s">
        <v>13</v>
      </c>
      <c r="Q1118" s="272"/>
      <c r="S1118" s="265" t="s">
        <v>87</v>
      </c>
      <c r="T1118" s="266"/>
      <c r="U1118" s="267" t="s">
        <v>88</v>
      </c>
      <c r="V1118" s="268"/>
      <c r="W1118" s="10"/>
      <c r="X1118" s="269" t="s">
        <v>89</v>
      </c>
      <c r="Y1118" s="270"/>
      <c r="Z1118" s="271" t="s">
        <v>90</v>
      </c>
      <c r="AA1118" s="272"/>
      <c r="AB1118" s="10"/>
      <c r="AC1118" s="265" t="s">
        <v>14</v>
      </c>
      <c r="AD1118" s="266"/>
      <c r="AE1118" s="267" t="s">
        <v>15</v>
      </c>
      <c r="AF1118" s="268"/>
      <c r="AG1118" s="10"/>
      <c r="AH1118" s="269" t="s">
        <v>91</v>
      </c>
      <c r="AI1118" s="270"/>
      <c r="AJ1118" s="271" t="s">
        <v>92</v>
      </c>
      <c r="AK1118" s="272"/>
      <c r="AM1118" s="76" t="s">
        <v>16</v>
      </c>
      <c r="AO1118" s="112" t="s">
        <v>38</v>
      </c>
      <c r="AP1118" s="18"/>
      <c r="AQ1118" s="68"/>
      <c r="AR1118" s="68"/>
      <c r="AS1118" s="68"/>
      <c r="AT1118" s="68"/>
    </row>
    <row r="1119" spans="2:46" ht="18.600000000000001" customHeight="1" thickTop="1" thickBot="1">
      <c r="D1119" s="59">
        <v>0</v>
      </c>
      <c r="E1119" s="63">
        <v>0</v>
      </c>
      <c r="F1119" s="61">
        <v>1</v>
      </c>
      <c r="G1119" s="62">
        <v>0</v>
      </c>
      <c r="I1119" s="59">
        <v>0</v>
      </c>
      <c r="J1119" s="63">
        <f t="shared" ref="J1119" si="5019">IF(0=(1-$J$8*$K$8*$B1116^2),10^14,$B1116*$K$8/(1-$J$8*$K$8*$B1116^2))</f>
        <v>-1.7528250358968809</v>
      </c>
      <c r="K1119" s="61">
        <v>1</v>
      </c>
      <c r="L1119" s="62">
        <v>0</v>
      </c>
      <c r="N1119" s="59">
        <f t="shared" ref="N1119" si="5020">D1119*I1116+F1119*I1119-E1119*J1116-G1119*J1119</f>
        <v>0</v>
      </c>
      <c r="O1119" s="63">
        <f t="shared" ref="O1119" si="5021">(D1119*J1116+E1119*I1116+F1119*J1119+G1119*I1119)</f>
        <v>-1.7528250358968809</v>
      </c>
      <c r="P1119" s="61">
        <f t="shared" ref="P1119" si="5022">D1119*K1116+F1119*K1119-E1119*L1116-G1119*L1119</f>
        <v>1</v>
      </c>
      <c r="Q1119" s="62">
        <f t="shared" ref="Q1119" si="5023">(D1119*L1116+E1119*K1116+F1119*L1119+G1119*K1119)</f>
        <v>0</v>
      </c>
      <c r="S1119" s="59">
        <v>0</v>
      </c>
      <c r="T1119" s="63">
        <v>0</v>
      </c>
      <c r="U1119" s="61">
        <v>1</v>
      </c>
      <c r="V1119" s="62">
        <v>0</v>
      </c>
      <c r="X1119" s="59">
        <f t="shared" ref="X1119" si="5024">N1119*S1116+P1119*S1119-O1119*T1116-Q1119*T1119</f>
        <v>0</v>
      </c>
      <c r="Y1119" s="63">
        <f t="shared" ref="Y1119" si="5025">(N1119*T1116+O1119*S1116+P1119*T1119+Q1119*S1119)</f>
        <v>-1.7528250358968809</v>
      </c>
      <c r="Z1119" s="61">
        <f t="shared" ref="Z1119" si="5026">N1119*U1116+P1119*U1119-O1119*V1116-Q1119*V1119</f>
        <v>4.805004542724375</v>
      </c>
      <c r="AA1119" s="62">
        <f t="shared" ref="AA1119" si="5027">(N1119*V1116+O1119*U1116+P1119*V1119+Q1119*U1119)</f>
        <v>0</v>
      </c>
      <c r="AB1119" s="10"/>
      <c r="AC1119" s="46">
        <f t="shared" ref="AC1119" si="5028">1/$AD$8</f>
        <v>1</v>
      </c>
      <c r="AD1119" s="77">
        <v>0</v>
      </c>
      <c r="AE1119" s="78">
        <v>1</v>
      </c>
      <c r="AF1119" s="79">
        <v>0</v>
      </c>
      <c r="AH1119" s="59">
        <f t="shared" ref="AH1119" si="5029">X1119*AC1116+Z1119*AC1119-Y1119*AD1116-AA1119*AD1119</f>
        <v>4.805004542724375</v>
      </c>
      <c r="AI1119" s="63">
        <f t="shared" ref="AI1119" si="5030">(X1119*AD1116+Y1119*AC1116+Z1119*AD1119+AA1119*AC1119)</f>
        <v>-1.7528250358968809</v>
      </c>
      <c r="AJ1119" s="61">
        <f t="shared" ref="AJ1119" si="5031">X1119*AE1116+Z1119*AE1119-Y1119*AF1116-AA1119*AF1119</f>
        <v>4.805004542724375</v>
      </c>
      <c r="AK1119" s="62">
        <f t="shared" ref="AK1119" si="5032">(X1119*AF1116+Y1119*AE1116+Z1119*AF1119+AA1119*AE1119)</f>
        <v>0</v>
      </c>
      <c r="AM1119" s="80">
        <f t="shared" ref="AM1119" si="5033">(180/PI())*ATAN(-1*(AI1116+AI1119)/(AH1116+AH1119))</f>
        <v>-48.464495818157552</v>
      </c>
      <c r="AO1119" s="113">
        <f t="shared" ref="AO1119" si="5034">20*LOG(((1-(10^(AM1116/20)^2)*(1-((1-AO1116)/(1+AO1116))^2))^0.5))</f>
        <v>-6.6458766766423469E-2</v>
      </c>
      <c r="AP1119" s="18"/>
      <c r="AQ1119" s="68"/>
      <c r="AR1119" s="68"/>
      <c r="AS1119" s="68"/>
      <c r="AT1119" s="68"/>
    </row>
    <row r="1120" spans="2:46" ht="18.600000000000001" customHeight="1"/>
    <row r="1121" spans="2:46" ht="18.600000000000001" customHeight="1" thickBot="1">
      <c r="D1121" s="10" t="s">
        <v>63</v>
      </c>
      <c r="E1121" s="10"/>
      <c r="F1121" s="10"/>
      <c r="G1121" s="10"/>
      <c r="H1121" s="10"/>
      <c r="I1121" s="10" t="s">
        <v>64</v>
      </c>
      <c r="J1121" s="10"/>
      <c r="K1121" s="10"/>
      <c r="L1121" s="10"/>
      <c r="M1121" s="55"/>
      <c r="N1121" s="55"/>
      <c r="O1121" s="54" t="s">
        <v>65</v>
      </c>
      <c r="P1121" s="55"/>
      <c r="Q1121" s="55"/>
      <c r="R1121" s="55"/>
      <c r="S1121" s="10"/>
      <c r="T1121" s="10" t="s">
        <v>66</v>
      </c>
      <c r="U1121" s="55"/>
      <c r="V1121" s="55"/>
      <c r="W1121" s="55"/>
      <c r="X1121" s="55"/>
      <c r="Y1121" s="54" t="s">
        <v>67</v>
      </c>
      <c r="Z1121" s="55"/>
      <c r="AA1121" s="55"/>
      <c r="AB1121" s="55"/>
      <c r="AC1121" s="54" t="s">
        <v>68</v>
      </c>
      <c r="AD1121" s="10"/>
      <c r="AE1121" s="10"/>
      <c r="AF1121" s="10"/>
      <c r="AG1121" s="10"/>
      <c r="AH1121" s="55"/>
      <c r="AI1121" s="54" t="s">
        <v>69</v>
      </c>
      <c r="AJ1121" s="55"/>
      <c r="AK1121" s="55"/>
    </row>
    <row r="1122" spans="2:46" ht="18.600000000000001" customHeight="1" thickBot="1">
      <c r="B1122" s="52"/>
      <c r="D1122" s="273" t="s">
        <v>70</v>
      </c>
      <c r="E1122" s="274"/>
      <c r="F1122" s="275" t="s">
        <v>71</v>
      </c>
      <c r="G1122" s="276"/>
      <c r="H1122" s="263"/>
      <c r="I1122" s="273" t="s">
        <v>72</v>
      </c>
      <c r="J1122" s="274"/>
      <c r="K1122" s="275" t="s">
        <v>73</v>
      </c>
      <c r="L1122" s="276"/>
      <c r="M1122" s="55"/>
      <c r="N1122" s="269" t="s">
        <v>74</v>
      </c>
      <c r="O1122" s="270"/>
      <c r="P1122" s="271" t="s">
        <v>75</v>
      </c>
      <c r="Q1122" s="272"/>
      <c r="R1122" s="55"/>
      <c r="S1122" s="273" t="s">
        <v>76</v>
      </c>
      <c r="T1122" s="274"/>
      <c r="U1122" s="275" t="s">
        <v>77</v>
      </c>
      <c r="V1122" s="276"/>
      <c r="W1122" s="10"/>
      <c r="X1122" s="269" t="s">
        <v>78</v>
      </c>
      <c r="Y1122" s="270"/>
      <c r="Z1122" s="271" t="s">
        <v>79</v>
      </c>
      <c r="AA1122" s="272"/>
      <c r="AB1122" s="10"/>
      <c r="AC1122" s="273" t="s">
        <v>80</v>
      </c>
      <c r="AD1122" s="274"/>
      <c r="AE1122" s="275" t="s">
        <v>81</v>
      </c>
      <c r="AF1122" s="276"/>
      <c r="AG1122" s="10"/>
      <c r="AH1122" s="269" t="s">
        <v>82</v>
      </c>
      <c r="AI1122" s="270"/>
      <c r="AJ1122" s="271" t="s">
        <v>83</v>
      </c>
      <c r="AK1122" s="272"/>
      <c r="AM1122" s="57" t="s">
        <v>10</v>
      </c>
      <c r="AO1122" s="109" t="s">
        <v>37</v>
      </c>
      <c r="AP1122" s="18"/>
      <c r="AQ1122" s="68"/>
      <c r="AR1122" s="68"/>
      <c r="AS1122" s="68"/>
      <c r="AT1122" s="68"/>
    </row>
    <row r="1123" spans="2:46" ht="18.600000000000001" customHeight="1" thickTop="1" thickBot="1">
      <c r="B1123" s="81">
        <v>3.22</v>
      </c>
      <c r="D1123" s="59">
        <v>1</v>
      </c>
      <c r="E1123" s="60">
        <v>0</v>
      </c>
      <c r="F1123" s="61">
        <v>0</v>
      </c>
      <c r="G1123" s="62">
        <f t="shared" ref="G1123" si="5035">$E$8*$B1123</f>
        <v>2.1843514000000002</v>
      </c>
      <c r="I1123" s="59">
        <v>1</v>
      </c>
      <c r="J1123" s="63">
        <v>0</v>
      </c>
      <c r="K1123" s="61">
        <v>0</v>
      </c>
      <c r="L1123" s="62">
        <v>0</v>
      </c>
      <c r="N1123" s="59">
        <f t="shared" ref="N1123" si="5036">D1123*I1123+F1123*I1126-E1123*J1123-G1123*J1126</f>
        <v>4.773341127859478</v>
      </c>
      <c r="O1123" s="63">
        <f t="shared" ref="O1123" si="5037">(D1123*J1123+E1123*I1123+F1123*J1126+G1123*I1126)</f>
        <v>0</v>
      </c>
      <c r="P1123" s="61">
        <f t="shared" ref="P1123" si="5038">D1123*K1123+F1123*K1126-E1123*L1123-G1123*L1126</f>
        <v>0</v>
      </c>
      <c r="Q1123" s="62">
        <f t="shared" ref="Q1123" si="5039">(D1123*L1123+E1123*K1123+F1123*L1126+G1123*K1126)</f>
        <v>2.1843514000000002</v>
      </c>
      <c r="S1123" s="59">
        <v>1</v>
      </c>
      <c r="T1123" s="60">
        <v>0</v>
      </c>
      <c r="U1123" s="61">
        <v>0</v>
      </c>
      <c r="V1123" s="62">
        <f t="shared" ref="V1123" si="5040">$T$8*$B1123</f>
        <v>2.1843514000000002</v>
      </c>
      <c r="X1123" s="59">
        <f t="shared" ref="X1123" si="5041">N1123*S1123+P1123*S1126-O1123*T1123-Q1123*T1126</f>
        <v>4.773341127859478</v>
      </c>
      <c r="Y1123" s="63">
        <f t="shared" ref="Y1123" si="5042">(N1123*T1123+O1123*S1123+P1123*T1126+Q1123*S1126)</f>
        <v>0</v>
      </c>
      <c r="Z1123" s="61">
        <f t="shared" ref="Z1123" si="5043">N1123*U1123+P1123*U1126-O1123*V1123-Q1123*V1126</f>
        <v>0</v>
      </c>
      <c r="AA1123" s="62">
        <f t="shared" ref="AA1123" si="5044">(N1123*V1123+O1123*U1123+P1123*V1126+Q1123*U1126)</f>
        <v>12.61100577531743</v>
      </c>
      <c r="AB1123" s="10"/>
      <c r="AC1123" s="64">
        <v>1</v>
      </c>
      <c r="AD1123" s="65">
        <v>0</v>
      </c>
      <c r="AE1123" s="23">
        <v>0</v>
      </c>
      <c r="AF1123" s="66">
        <v>0</v>
      </c>
      <c r="AH1123" s="59">
        <f t="shared" ref="AH1123" si="5045">X1123*AC1123+Z1123*AC1126-Y1123*AD1123-AA1123*AD1126</f>
        <v>4.773341127859478</v>
      </c>
      <c r="AI1123" s="63">
        <f t="shared" ref="AI1123" si="5046">(X1123*AD1123+Y1123*AC1123+Z1123*AD1126+AA1123*AC1126)</f>
        <v>12.61100577531743</v>
      </c>
      <c r="AJ1123" s="61">
        <f t="shared" ref="AJ1123" si="5047">X1123*AE1123+Z1123*AE1126-Y1123*AF1123-AA1123*AF1126</f>
        <v>0</v>
      </c>
      <c r="AK1123" s="62">
        <f t="shared" ref="AK1123" si="5048">(X1123*AF1123+Y1123*AE1123+Z1123*AF1126+AA1123*AE1126)</f>
        <v>12.61100577531743</v>
      </c>
      <c r="AM1123" s="67">
        <f t="shared" ref="AM1123" si="5049">20*LOG(((1+$AD$8)/$AD$8)/((AH1123+AH1126)^2+(AI1123+AI1126)^2)^0.5)</f>
        <v>-17.193128348837398</v>
      </c>
      <c r="AO1123" s="110">
        <f t="shared" ref="AO1123" si="5050">((AH1123^2+AI1123^2)^0.5)/((AH1126^2+AI1126^2)^0.5)</f>
        <v>2.6562935025655339</v>
      </c>
      <c r="AP1123" s="18"/>
      <c r="AQ1123" s="68"/>
      <c r="AR1123" s="68"/>
      <c r="AS1123" s="68"/>
      <c r="AT1123" s="68"/>
    </row>
    <row r="1124" spans="2:46" ht="18.600000000000001" customHeight="1" thickBot="1">
      <c r="D1124" s="69"/>
      <c r="G1124" s="70"/>
      <c r="I1124" s="69"/>
      <c r="L1124" s="70"/>
      <c r="N1124" s="69"/>
      <c r="Q1124" s="70"/>
      <c r="S1124" s="69"/>
      <c r="V1124" s="70"/>
      <c r="X1124" s="69"/>
      <c r="AA1124" s="70"/>
      <c r="AC1124" s="64"/>
      <c r="AD1124" s="23"/>
      <c r="AE1124" s="23"/>
      <c r="AF1124" s="71"/>
      <c r="AH1124" s="69"/>
      <c r="AK1124" s="70"/>
      <c r="AO1124" s="111"/>
      <c r="AP1124" s="18"/>
      <c r="AQ1124" s="68"/>
      <c r="AR1124" s="68"/>
      <c r="AS1124" s="68"/>
      <c r="AT1124" s="68"/>
    </row>
    <row r="1125" spans="2:46" ht="18.600000000000001" customHeight="1" thickBot="1">
      <c r="D1125" s="265" t="s">
        <v>11</v>
      </c>
      <c r="E1125" s="266"/>
      <c r="F1125" s="267" t="s">
        <v>84</v>
      </c>
      <c r="G1125" s="268"/>
      <c r="H1125" s="263"/>
      <c r="I1125" s="265" t="s">
        <v>85</v>
      </c>
      <c r="J1125" s="266"/>
      <c r="K1125" s="267" t="s">
        <v>86</v>
      </c>
      <c r="L1125" s="268"/>
      <c r="N1125" s="269" t="s">
        <v>12</v>
      </c>
      <c r="O1125" s="270"/>
      <c r="P1125" s="271" t="s">
        <v>13</v>
      </c>
      <c r="Q1125" s="272"/>
      <c r="S1125" s="265" t="s">
        <v>87</v>
      </c>
      <c r="T1125" s="266"/>
      <c r="U1125" s="267" t="s">
        <v>88</v>
      </c>
      <c r="V1125" s="268"/>
      <c r="W1125" s="10"/>
      <c r="X1125" s="269" t="s">
        <v>89</v>
      </c>
      <c r="Y1125" s="270"/>
      <c r="Z1125" s="271" t="s">
        <v>90</v>
      </c>
      <c r="AA1125" s="272"/>
      <c r="AB1125" s="10"/>
      <c r="AC1125" s="265" t="s">
        <v>14</v>
      </c>
      <c r="AD1125" s="266"/>
      <c r="AE1125" s="267" t="s">
        <v>15</v>
      </c>
      <c r="AF1125" s="268"/>
      <c r="AG1125" s="10"/>
      <c r="AH1125" s="269" t="s">
        <v>91</v>
      </c>
      <c r="AI1125" s="270"/>
      <c r="AJ1125" s="271" t="s">
        <v>92</v>
      </c>
      <c r="AK1125" s="272"/>
      <c r="AM1125" s="76" t="s">
        <v>16</v>
      </c>
      <c r="AO1125" s="112" t="s">
        <v>38</v>
      </c>
      <c r="AP1125" s="18"/>
      <c r="AQ1125" s="68"/>
      <c r="AR1125" s="68"/>
      <c r="AS1125" s="68"/>
      <c r="AT1125" s="68"/>
    </row>
    <row r="1126" spans="2:46" ht="18.600000000000001" customHeight="1" thickTop="1" thickBot="1">
      <c r="D1126" s="59">
        <v>0</v>
      </c>
      <c r="E1126" s="63">
        <v>0</v>
      </c>
      <c r="F1126" s="61">
        <v>1</v>
      </c>
      <c r="G1126" s="62">
        <v>0</v>
      </c>
      <c r="I1126" s="59">
        <v>0</v>
      </c>
      <c r="J1126" s="63">
        <f t="shared" ref="J1126" si="5051">IF(0=(1-$J$8*$K$8*$B1123^2),10^14,$B1123*$K$8/(1-$J$8*$K$8*$B1123^2))</f>
        <v>-1.7274423555932796</v>
      </c>
      <c r="K1126" s="61">
        <v>1</v>
      </c>
      <c r="L1126" s="62">
        <v>0</v>
      </c>
      <c r="N1126" s="59">
        <f t="shared" ref="N1126" si="5052">D1126*I1123+F1126*I1126-E1126*J1123-G1126*J1126</f>
        <v>0</v>
      </c>
      <c r="O1126" s="63">
        <f t="shared" ref="O1126" si="5053">(D1126*J1123+E1126*I1123+F1126*J1126+G1126*I1126)</f>
        <v>-1.7274423555932796</v>
      </c>
      <c r="P1126" s="61">
        <f t="shared" ref="P1126" si="5054">D1126*K1123+F1126*K1126-E1126*L1123-G1126*L1126</f>
        <v>1</v>
      </c>
      <c r="Q1126" s="62">
        <f t="shared" ref="Q1126" si="5055">(D1126*L1123+E1126*K1123+F1126*L1126+G1126*K1126)</f>
        <v>0</v>
      </c>
      <c r="S1126" s="59">
        <v>0</v>
      </c>
      <c r="T1126" s="63">
        <v>0</v>
      </c>
      <c r="U1126" s="61">
        <v>1</v>
      </c>
      <c r="V1126" s="62">
        <v>0</v>
      </c>
      <c r="X1126" s="59">
        <f t="shared" ref="X1126" si="5056">N1126*S1123+P1126*S1126-O1126*T1123-Q1126*T1126</f>
        <v>0</v>
      </c>
      <c r="Y1126" s="63">
        <f t="shared" ref="Y1126" si="5057">(N1126*T1123+O1126*S1123+P1126*T1126+Q1126*S1126)</f>
        <v>-1.7274423555932796</v>
      </c>
      <c r="Z1126" s="61">
        <f t="shared" ref="Z1126" si="5058">N1126*U1123+P1126*U1126-O1126*V1123-Q1126*V1126</f>
        <v>4.773341127859478</v>
      </c>
      <c r="AA1126" s="62">
        <f t="shared" ref="AA1126" si="5059">(N1126*V1123+O1126*U1123+P1126*V1126+Q1126*U1126)</f>
        <v>0</v>
      </c>
      <c r="AB1126" s="10"/>
      <c r="AC1126" s="46">
        <f t="shared" ref="AC1126" si="5060">1/$AD$8</f>
        <v>1</v>
      </c>
      <c r="AD1126" s="77">
        <v>0</v>
      </c>
      <c r="AE1126" s="78">
        <v>1</v>
      </c>
      <c r="AF1126" s="79">
        <v>0</v>
      </c>
      <c r="AH1126" s="59">
        <f t="shared" ref="AH1126" si="5061">X1126*AC1123+Z1126*AC1126-Y1126*AD1123-AA1126*AD1126</f>
        <v>4.773341127859478</v>
      </c>
      <c r="AI1126" s="63">
        <f t="shared" ref="AI1126" si="5062">(X1126*AD1123+Y1126*AC1123+Z1126*AD1126+AA1126*AC1126)</f>
        <v>-1.7274423555932796</v>
      </c>
      <c r="AJ1126" s="61">
        <f t="shared" ref="AJ1126" si="5063">X1126*AE1123+Z1126*AE1126-Y1126*AF1123-AA1126*AF1126</f>
        <v>4.773341127859478</v>
      </c>
      <c r="AK1126" s="62">
        <f t="shared" ref="AK1126" si="5064">(X1126*AF1123+Y1126*AE1123+Z1126*AF1126+AA1126*AE1126)</f>
        <v>0</v>
      </c>
      <c r="AM1126" s="80">
        <f t="shared" ref="AM1126" si="5065">(180/PI())*ATAN(-1*(AI1123+AI1126)/(AH1123+AH1126))</f>
        <v>-48.743890374275601</v>
      </c>
      <c r="AO1126" s="113">
        <f t="shared" ref="AO1126" si="5066">20*LOG(((1-(10^(AM1123/20)^2)*(1-((1-AO1123)/(1+AO1123))^2))^0.5))</f>
        <v>-6.6380454484368731E-2</v>
      </c>
      <c r="AP1126" s="18"/>
      <c r="AQ1126" s="68"/>
      <c r="AR1126" s="68"/>
      <c r="AS1126" s="68"/>
      <c r="AT1126" s="68"/>
    </row>
    <row r="1127" spans="2:46" ht="18.600000000000001" customHeight="1"/>
    <row r="1128" spans="2:46" ht="18.600000000000001" customHeight="1" thickBot="1">
      <c r="D1128" s="10" t="s">
        <v>63</v>
      </c>
      <c r="E1128" s="10"/>
      <c r="F1128" s="10"/>
      <c r="G1128" s="10"/>
      <c r="H1128" s="10"/>
      <c r="I1128" s="10" t="s">
        <v>64</v>
      </c>
      <c r="J1128" s="10"/>
      <c r="K1128" s="10"/>
      <c r="L1128" s="10"/>
      <c r="M1128" s="55"/>
      <c r="N1128" s="55"/>
      <c r="O1128" s="54" t="s">
        <v>65</v>
      </c>
      <c r="P1128" s="55"/>
      <c r="Q1128" s="55"/>
      <c r="R1128" s="55"/>
      <c r="S1128" s="10"/>
      <c r="T1128" s="10" t="s">
        <v>66</v>
      </c>
      <c r="U1128" s="55"/>
      <c r="V1128" s="55"/>
      <c r="W1128" s="55"/>
      <c r="X1128" s="55"/>
      <c r="Y1128" s="54" t="s">
        <v>67</v>
      </c>
      <c r="Z1128" s="55"/>
      <c r="AA1128" s="55"/>
      <c r="AB1128" s="55"/>
      <c r="AC1128" s="54" t="s">
        <v>68</v>
      </c>
      <c r="AD1128" s="10"/>
      <c r="AE1128" s="10"/>
      <c r="AF1128" s="10"/>
      <c r="AG1128" s="10"/>
      <c r="AH1128" s="55"/>
      <c r="AI1128" s="54" t="s">
        <v>69</v>
      </c>
      <c r="AJ1128" s="55"/>
      <c r="AK1128" s="55"/>
    </row>
    <row r="1129" spans="2:46" ht="18.600000000000001" customHeight="1" thickBot="1">
      <c r="B1129" s="52"/>
      <c r="D1129" s="273" t="s">
        <v>70</v>
      </c>
      <c r="E1129" s="274"/>
      <c r="F1129" s="275" t="s">
        <v>71</v>
      </c>
      <c r="G1129" s="276"/>
      <c r="H1129" s="263"/>
      <c r="I1129" s="273" t="s">
        <v>72</v>
      </c>
      <c r="J1129" s="274"/>
      <c r="K1129" s="275" t="s">
        <v>73</v>
      </c>
      <c r="L1129" s="276"/>
      <c r="M1129" s="55"/>
      <c r="N1129" s="269" t="s">
        <v>74</v>
      </c>
      <c r="O1129" s="270"/>
      <c r="P1129" s="271" t="s">
        <v>75</v>
      </c>
      <c r="Q1129" s="272"/>
      <c r="R1129" s="55"/>
      <c r="S1129" s="273" t="s">
        <v>76</v>
      </c>
      <c r="T1129" s="274"/>
      <c r="U1129" s="275" t="s">
        <v>77</v>
      </c>
      <c r="V1129" s="276"/>
      <c r="W1129" s="10"/>
      <c r="X1129" s="269" t="s">
        <v>78</v>
      </c>
      <c r="Y1129" s="270"/>
      <c r="Z1129" s="271" t="s">
        <v>79</v>
      </c>
      <c r="AA1129" s="272"/>
      <c r="AB1129" s="10"/>
      <c r="AC1129" s="273" t="s">
        <v>80</v>
      </c>
      <c r="AD1129" s="274"/>
      <c r="AE1129" s="275" t="s">
        <v>81</v>
      </c>
      <c r="AF1129" s="276"/>
      <c r="AG1129" s="10"/>
      <c r="AH1129" s="269" t="s">
        <v>82</v>
      </c>
      <c r="AI1129" s="270"/>
      <c r="AJ1129" s="271" t="s">
        <v>83</v>
      </c>
      <c r="AK1129" s="272"/>
      <c r="AM1129" s="57" t="s">
        <v>10</v>
      </c>
      <c r="AO1129" s="109" t="s">
        <v>37</v>
      </c>
      <c r="AP1129" s="18"/>
      <c r="AQ1129" s="68"/>
      <c r="AR1129" s="68"/>
      <c r="AS1129" s="68"/>
      <c r="AT1129" s="68"/>
    </row>
    <row r="1130" spans="2:46" ht="18.600000000000001" customHeight="1" thickTop="1" thickBot="1">
      <c r="B1130" s="81">
        <v>3.24</v>
      </c>
      <c r="D1130" s="59">
        <v>1</v>
      </c>
      <c r="E1130" s="60">
        <v>0</v>
      </c>
      <c r="F1130" s="61">
        <v>0</v>
      </c>
      <c r="G1130" s="62">
        <f t="shared" ref="G1130" si="5067">$E$8*$B1130</f>
        <v>2.1979188000000001</v>
      </c>
      <c r="I1130" s="59">
        <v>1</v>
      </c>
      <c r="J1130" s="63">
        <v>0</v>
      </c>
      <c r="K1130" s="61">
        <v>0</v>
      </c>
      <c r="L1130" s="62">
        <v>0</v>
      </c>
      <c r="N1130" s="59">
        <f t="shared" ref="N1130" si="5068">D1130*I1130+F1130*I1133-E1130*J1130-G1130*J1133</f>
        <v>4.7427705811877772</v>
      </c>
      <c r="O1130" s="63">
        <f t="shared" ref="O1130" si="5069">(D1130*J1130+E1130*I1130+F1130*J1133+G1130*I1133)</f>
        <v>0</v>
      </c>
      <c r="P1130" s="61">
        <f t="shared" ref="P1130" si="5070">D1130*K1130+F1130*K1133-E1130*L1130-G1130*L1133</f>
        <v>0</v>
      </c>
      <c r="Q1130" s="62">
        <f t="shared" ref="Q1130" si="5071">(D1130*L1130+E1130*K1130+F1130*L1133+G1130*K1133)</f>
        <v>2.1979188000000001</v>
      </c>
      <c r="S1130" s="59">
        <v>1</v>
      </c>
      <c r="T1130" s="60">
        <v>0</v>
      </c>
      <c r="U1130" s="61">
        <v>0</v>
      </c>
      <c r="V1130" s="62">
        <f t="shared" ref="V1130" si="5072">$T$8*$B1130</f>
        <v>2.1979188000000001</v>
      </c>
      <c r="X1130" s="59">
        <f t="shared" ref="X1130" si="5073">N1130*S1130+P1130*S1133-O1130*T1130-Q1130*T1133</f>
        <v>4.7427705811877772</v>
      </c>
      <c r="Y1130" s="63">
        <f t="shared" ref="Y1130" si="5074">(N1130*T1130+O1130*S1130+P1130*T1133+Q1130*S1133)</f>
        <v>0</v>
      </c>
      <c r="Z1130" s="61">
        <f t="shared" ref="Z1130" si="5075">N1130*U1130+P1130*U1133-O1130*V1130-Q1130*V1133</f>
        <v>0</v>
      </c>
      <c r="AA1130" s="62">
        <f t="shared" ref="AA1130" si="5076">(N1130*V1130+O1130*U1130+P1130*V1133+Q1130*U1133)</f>
        <v>12.622143424479543</v>
      </c>
      <c r="AB1130" s="10"/>
      <c r="AC1130" s="64">
        <v>1</v>
      </c>
      <c r="AD1130" s="65">
        <v>0</v>
      </c>
      <c r="AE1130" s="23">
        <v>0</v>
      </c>
      <c r="AF1130" s="66">
        <v>0</v>
      </c>
      <c r="AH1130" s="59">
        <f t="shared" ref="AH1130" si="5077">X1130*AC1130+Z1130*AC1133-Y1130*AD1130-AA1130*AD1133</f>
        <v>4.7427705811877772</v>
      </c>
      <c r="AI1130" s="63">
        <f t="shared" ref="AI1130" si="5078">(X1130*AD1130+Y1130*AC1130+Z1130*AD1133+AA1130*AC1133)</f>
        <v>12.622143424479543</v>
      </c>
      <c r="AJ1130" s="61">
        <f t="shared" ref="AJ1130" si="5079">X1130*AE1130+Z1130*AE1133-Y1130*AF1130-AA1130*AF1133</f>
        <v>0</v>
      </c>
      <c r="AK1130" s="62">
        <f t="shared" ref="AK1130" si="5080">(X1130*AF1130+Y1130*AE1130+Z1130*AF1133+AA1130*AE1133)</f>
        <v>12.622143424479543</v>
      </c>
      <c r="AM1130" s="67">
        <f t="shared" ref="AM1130" si="5081">20*LOG(((1+$AD$8)/$AD$8)/((AH1130+AH1133)^2+(AI1130+AI1133)^2)^0.5)</f>
        <v>-17.185141805858166</v>
      </c>
      <c r="AO1130" s="110">
        <f t="shared" ref="AO1130" si="5082">((AH1130^2+AI1130^2)^0.5)/((AH1133^2+AI1133^2)^0.5)</f>
        <v>2.6757728583643217</v>
      </c>
      <c r="AP1130" s="18"/>
      <c r="AQ1130" s="68"/>
      <c r="AR1130" s="68"/>
      <c r="AS1130" s="68"/>
      <c r="AT1130" s="68"/>
    </row>
    <row r="1131" spans="2:46" ht="18.600000000000001" customHeight="1" thickBot="1">
      <c r="D1131" s="69"/>
      <c r="G1131" s="70"/>
      <c r="I1131" s="69"/>
      <c r="L1131" s="70"/>
      <c r="N1131" s="69"/>
      <c r="Q1131" s="70"/>
      <c r="S1131" s="69"/>
      <c r="V1131" s="70"/>
      <c r="X1131" s="69"/>
      <c r="AA1131" s="70"/>
      <c r="AC1131" s="64"/>
      <c r="AD1131" s="23"/>
      <c r="AE1131" s="23"/>
      <c r="AF1131" s="71"/>
      <c r="AH1131" s="69"/>
      <c r="AK1131" s="70"/>
      <c r="AO1131" s="111"/>
      <c r="AP1131" s="18"/>
      <c r="AQ1131" s="68"/>
      <c r="AR1131" s="68"/>
      <c r="AS1131" s="68"/>
      <c r="AT1131" s="68"/>
    </row>
    <row r="1132" spans="2:46" ht="18.600000000000001" customHeight="1" thickBot="1">
      <c r="D1132" s="265" t="s">
        <v>11</v>
      </c>
      <c r="E1132" s="266"/>
      <c r="F1132" s="267" t="s">
        <v>84</v>
      </c>
      <c r="G1132" s="268"/>
      <c r="H1132" s="263"/>
      <c r="I1132" s="265" t="s">
        <v>85</v>
      </c>
      <c r="J1132" s="266"/>
      <c r="K1132" s="267" t="s">
        <v>86</v>
      </c>
      <c r="L1132" s="268"/>
      <c r="N1132" s="269" t="s">
        <v>12</v>
      </c>
      <c r="O1132" s="270"/>
      <c r="P1132" s="271" t="s">
        <v>13</v>
      </c>
      <c r="Q1132" s="272"/>
      <c r="S1132" s="265" t="s">
        <v>87</v>
      </c>
      <c r="T1132" s="266"/>
      <c r="U1132" s="267" t="s">
        <v>88</v>
      </c>
      <c r="V1132" s="268"/>
      <c r="W1132" s="10"/>
      <c r="X1132" s="269" t="s">
        <v>89</v>
      </c>
      <c r="Y1132" s="270"/>
      <c r="Z1132" s="271" t="s">
        <v>90</v>
      </c>
      <c r="AA1132" s="272"/>
      <c r="AB1132" s="10"/>
      <c r="AC1132" s="265" t="s">
        <v>14</v>
      </c>
      <c r="AD1132" s="266"/>
      <c r="AE1132" s="267" t="s">
        <v>15</v>
      </c>
      <c r="AF1132" s="268"/>
      <c r="AG1132" s="10"/>
      <c r="AH1132" s="269" t="s">
        <v>91</v>
      </c>
      <c r="AI1132" s="270"/>
      <c r="AJ1132" s="271" t="s">
        <v>92</v>
      </c>
      <c r="AK1132" s="272"/>
      <c r="AM1132" s="76" t="s">
        <v>16</v>
      </c>
      <c r="AO1132" s="112" t="s">
        <v>38</v>
      </c>
      <c r="AP1132" s="18"/>
      <c r="AQ1132" s="68"/>
      <c r="AR1132" s="68"/>
      <c r="AS1132" s="68"/>
      <c r="AT1132" s="68"/>
    </row>
    <row r="1133" spans="2:46" ht="18.600000000000001" customHeight="1" thickTop="1" thickBot="1">
      <c r="D1133" s="59">
        <v>0</v>
      </c>
      <c r="E1133" s="63">
        <v>0</v>
      </c>
      <c r="F1133" s="61">
        <v>1</v>
      </c>
      <c r="G1133" s="62">
        <v>0</v>
      </c>
      <c r="I1133" s="59">
        <v>0</v>
      </c>
      <c r="J1133" s="63">
        <f t="shared" ref="J1133" si="5083">IF(0=(1-$J$8*$K$8*$B1130^2),10^14,$B1130*$K$8/(1-$J$8*$K$8*$B1130^2))</f>
        <v>-1.7028702703611147</v>
      </c>
      <c r="K1133" s="61">
        <v>1</v>
      </c>
      <c r="L1133" s="62">
        <v>0</v>
      </c>
      <c r="N1133" s="59">
        <f t="shared" ref="N1133" si="5084">D1133*I1130+F1133*I1133-E1133*J1130-G1133*J1133</f>
        <v>0</v>
      </c>
      <c r="O1133" s="63">
        <f t="shared" ref="O1133" si="5085">(D1133*J1130+E1133*I1130+F1133*J1133+G1133*I1133)</f>
        <v>-1.7028702703611147</v>
      </c>
      <c r="P1133" s="61">
        <f t="shared" ref="P1133" si="5086">D1133*K1130+F1133*K1133-E1133*L1130-G1133*L1133</f>
        <v>1</v>
      </c>
      <c r="Q1133" s="62">
        <f t="shared" ref="Q1133" si="5087">(D1133*L1130+E1133*K1130+F1133*L1133+G1133*K1133)</f>
        <v>0</v>
      </c>
      <c r="S1133" s="59">
        <v>0</v>
      </c>
      <c r="T1133" s="63">
        <v>0</v>
      </c>
      <c r="U1133" s="61">
        <v>1</v>
      </c>
      <c r="V1133" s="62">
        <v>0</v>
      </c>
      <c r="X1133" s="59">
        <f t="shared" ref="X1133" si="5088">N1133*S1130+P1133*S1133-O1133*T1130-Q1133*T1133</f>
        <v>0</v>
      </c>
      <c r="Y1133" s="63">
        <f t="shared" ref="Y1133" si="5089">(N1133*T1130+O1133*S1130+P1133*T1133+Q1133*S1133)</f>
        <v>-1.7028702703611147</v>
      </c>
      <c r="Z1133" s="61">
        <f t="shared" ref="Z1133" si="5090">N1133*U1130+P1133*U1133-O1133*V1130-Q1133*V1133</f>
        <v>4.7427705811877772</v>
      </c>
      <c r="AA1133" s="62">
        <f t="shared" ref="AA1133" si="5091">(N1133*V1130+O1133*U1130+P1133*V1133+Q1133*U1133)</f>
        <v>0</v>
      </c>
      <c r="AB1133" s="10"/>
      <c r="AC1133" s="46">
        <f t="shared" ref="AC1133" si="5092">1/$AD$8</f>
        <v>1</v>
      </c>
      <c r="AD1133" s="77">
        <v>0</v>
      </c>
      <c r="AE1133" s="78">
        <v>1</v>
      </c>
      <c r="AF1133" s="79">
        <v>0</v>
      </c>
      <c r="AH1133" s="59">
        <f t="shared" ref="AH1133" si="5093">X1133*AC1130+Z1133*AC1133-Y1133*AD1130-AA1133*AD1133</f>
        <v>4.7427705811877772</v>
      </c>
      <c r="AI1133" s="63">
        <f t="shared" ref="AI1133" si="5094">(X1133*AD1130+Y1133*AC1130+Z1133*AD1133+AA1133*AC1133)</f>
        <v>-1.7028702703611147</v>
      </c>
      <c r="AJ1133" s="61">
        <f t="shared" ref="AJ1133" si="5095">X1133*AE1130+Z1133*AE1133-Y1133*AF1130-AA1133*AF1133</f>
        <v>4.7427705811877772</v>
      </c>
      <c r="AK1133" s="62">
        <f t="shared" ref="AK1133" si="5096">(X1133*AF1130+Y1133*AE1130+Z1133*AF1133+AA1133*AE1133)</f>
        <v>0</v>
      </c>
      <c r="AM1133" s="80">
        <f t="shared" ref="AM1133" si="5097">(180/PI())*ATAN(-1*(AI1130+AI1133)/(AH1130+AH1133))</f>
        <v>-49.019247677619141</v>
      </c>
      <c r="AO1133" s="113">
        <f t="shared" ref="AO1133" si="5098">20*LOG(((1-(10^(AM1130/20)^2)*(1-((1-AO1130)/(1+AO1130))^2))^0.5))</f>
        <v>-6.6281433063622816E-2</v>
      </c>
      <c r="AP1133" s="18"/>
      <c r="AQ1133" s="68"/>
      <c r="AR1133" s="68"/>
      <c r="AS1133" s="68"/>
      <c r="AT1133" s="68"/>
    </row>
    <row r="1134" spans="2:46" ht="18.600000000000001" customHeight="1"/>
    <row r="1135" spans="2:46" ht="18.600000000000001" customHeight="1" thickBot="1">
      <c r="D1135" s="10" t="s">
        <v>63</v>
      </c>
      <c r="E1135" s="10"/>
      <c r="F1135" s="10"/>
      <c r="G1135" s="10"/>
      <c r="H1135" s="10"/>
      <c r="I1135" s="10" t="s">
        <v>64</v>
      </c>
      <c r="J1135" s="10"/>
      <c r="K1135" s="10"/>
      <c r="L1135" s="10"/>
      <c r="M1135" s="55"/>
      <c r="N1135" s="55"/>
      <c r="O1135" s="54" t="s">
        <v>65</v>
      </c>
      <c r="P1135" s="55"/>
      <c r="Q1135" s="55"/>
      <c r="R1135" s="55"/>
      <c r="S1135" s="10"/>
      <c r="T1135" s="10" t="s">
        <v>66</v>
      </c>
      <c r="U1135" s="55"/>
      <c r="V1135" s="55"/>
      <c r="W1135" s="55"/>
      <c r="X1135" s="55"/>
      <c r="Y1135" s="54" t="s">
        <v>67</v>
      </c>
      <c r="Z1135" s="55"/>
      <c r="AA1135" s="55"/>
      <c r="AB1135" s="55"/>
      <c r="AC1135" s="54" t="s">
        <v>68</v>
      </c>
      <c r="AD1135" s="10"/>
      <c r="AE1135" s="10"/>
      <c r="AF1135" s="10"/>
      <c r="AG1135" s="10"/>
      <c r="AH1135" s="55"/>
      <c r="AI1135" s="54" t="s">
        <v>69</v>
      </c>
      <c r="AJ1135" s="55"/>
      <c r="AK1135" s="55"/>
    </row>
    <row r="1136" spans="2:46" ht="18.600000000000001" customHeight="1" thickBot="1">
      <c r="B1136" s="52"/>
      <c r="D1136" s="273" t="s">
        <v>70</v>
      </c>
      <c r="E1136" s="274"/>
      <c r="F1136" s="275" t="s">
        <v>71</v>
      </c>
      <c r="G1136" s="276"/>
      <c r="H1136" s="263"/>
      <c r="I1136" s="273" t="s">
        <v>72</v>
      </c>
      <c r="J1136" s="274"/>
      <c r="K1136" s="275" t="s">
        <v>73</v>
      </c>
      <c r="L1136" s="276"/>
      <c r="M1136" s="55"/>
      <c r="N1136" s="269" t="s">
        <v>74</v>
      </c>
      <c r="O1136" s="270"/>
      <c r="P1136" s="271" t="s">
        <v>75</v>
      </c>
      <c r="Q1136" s="272"/>
      <c r="R1136" s="55"/>
      <c r="S1136" s="273" t="s">
        <v>76</v>
      </c>
      <c r="T1136" s="274"/>
      <c r="U1136" s="275" t="s">
        <v>77</v>
      </c>
      <c r="V1136" s="276"/>
      <c r="W1136" s="10"/>
      <c r="X1136" s="269" t="s">
        <v>78</v>
      </c>
      <c r="Y1136" s="270"/>
      <c r="Z1136" s="271" t="s">
        <v>79</v>
      </c>
      <c r="AA1136" s="272"/>
      <c r="AB1136" s="10"/>
      <c r="AC1136" s="273" t="s">
        <v>80</v>
      </c>
      <c r="AD1136" s="274"/>
      <c r="AE1136" s="275" t="s">
        <v>81</v>
      </c>
      <c r="AF1136" s="276"/>
      <c r="AG1136" s="10"/>
      <c r="AH1136" s="269" t="s">
        <v>82</v>
      </c>
      <c r="AI1136" s="270"/>
      <c r="AJ1136" s="271" t="s">
        <v>83</v>
      </c>
      <c r="AK1136" s="272"/>
      <c r="AM1136" s="57" t="s">
        <v>10</v>
      </c>
      <c r="AO1136" s="109" t="s">
        <v>37</v>
      </c>
      <c r="AP1136" s="18"/>
      <c r="AQ1136" s="68"/>
      <c r="AR1136" s="68"/>
      <c r="AS1136" s="68"/>
      <c r="AT1136" s="68"/>
    </row>
    <row r="1137" spans="2:46" ht="18.600000000000001" customHeight="1" thickTop="1" thickBot="1">
      <c r="B1137" s="81">
        <v>3.26</v>
      </c>
      <c r="D1137" s="59">
        <v>1</v>
      </c>
      <c r="E1137" s="60">
        <v>0</v>
      </c>
      <c r="F1137" s="61">
        <v>0</v>
      </c>
      <c r="G1137" s="62">
        <f t="shared" ref="G1137" si="5099">$E$8*$B1137</f>
        <v>2.2114862</v>
      </c>
      <c r="I1137" s="59">
        <v>1</v>
      </c>
      <c r="J1137" s="63">
        <v>0</v>
      </c>
      <c r="K1137" s="61">
        <v>0</v>
      </c>
      <c r="L1137" s="62">
        <v>0</v>
      </c>
      <c r="N1137" s="59">
        <f t="shared" ref="N1137" si="5100">D1137*I1137+F1137*I1140-E1137*J1137-G1137*J1140</f>
        <v>4.7132389514189228</v>
      </c>
      <c r="O1137" s="63">
        <f t="shared" ref="O1137" si="5101">(D1137*J1137+E1137*I1137+F1137*J1140+G1137*I1140)</f>
        <v>0</v>
      </c>
      <c r="P1137" s="61">
        <f t="shared" ref="P1137" si="5102">D1137*K1137+F1137*K1140-E1137*L1137-G1137*L1140</f>
        <v>0</v>
      </c>
      <c r="Q1137" s="62">
        <f t="shared" ref="Q1137" si="5103">(D1137*L1137+E1137*K1137+F1137*L1140+G1137*K1140)</f>
        <v>2.2114862</v>
      </c>
      <c r="S1137" s="59">
        <v>1</v>
      </c>
      <c r="T1137" s="60">
        <v>0</v>
      </c>
      <c r="U1137" s="61">
        <v>0</v>
      </c>
      <c r="V1137" s="62">
        <f t="shared" ref="V1137" si="5104">$T$8*$B1137</f>
        <v>2.2114862</v>
      </c>
      <c r="X1137" s="59">
        <f t="shared" ref="X1137" si="5105">N1137*S1137+P1137*S1140-O1137*T1137-Q1137*T1140</f>
        <v>4.7132389514189228</v>
      </c>
      <c r="Y1137" s="63">
        <f t="shared" ref="Y1137" si="5106">(N1137*T1137+O1137*S1137+P1137*T1140+Q1137*S1140)</f>
        <v>0</v>
      </c>
      <c r="Z1137" s="61">
        <f t="shared" ref="Z1137" si="5107">N1137*U1137+P1137*U1140-O1137*V1137-Q1137*V1140</f>
        <v>0</v>
      </c>
      <c r="AA1137" s="62">
        <f t="shared" ref="AA1137" si="5108">(N1137*V1137+O1137*U1137+P1137*V1140+Q1137*U1140)</f>
        <v>12.634749098365418</v>
      </c>
      <c r="AB1137" s="10"/>
      <c r="AC1137" s="64">
        <v>1</v>
      </c>
      <c r="AD1137" s="65">
        <v>0</v>
      </c>
      <c r="AE1137" s="23">
        <v>0</v>
      </c>
      <c r="AF1137" s="66">
        <v>0</v>
      </c>
      <c r="AH1137" s="59">
        <f t="shared" ref="AH1137" si="5109">X1137*AC1137+Z1137*AC1140-Y1137*AD1137-AA1137*AD1140</f>
        <v>4.7132389514189228</v>
      </c>
      <c r="AI1137" s="63">
        <f t="shared" ref="AI1137" si="5110">(X1137*AD1137+Y1137*AC1137+Z1137*AD1140+AA1137*AC1140)</f>
        <v>12.634749098365418</v>
      </c>
      <c r="AJ1137" s="61">
        <f t="shared" ref="AJ1137" si="5111">X1137*AE1137+Z1137*AE1140-Y1137*AF1137-AA1137*AF1140</f>
        <v>0</v>
      </c>
      <c r="AK1137" s="62">
        <f t="shared" ref="AK1137" si="5112">(X1137*AF1137+Y1137*AE1137+Z1137*AF1140+AA1137*AE1140)</f>
        <v>12.634749098365418</v>
      </c>
      <c r="AM1137" s="67">
        <f t="shared" ref="AM1137" si="5113">20*LOG(((1+$AD$8)/$AD$8)/((AH1137+AH1140)^2+(AI1137+AI1140)^2)^0.5)</f>
        <v>-17.178480986909996</v>
      </c>
      <c r="AO1137" s="110">
        <f t="shared" ref="AO1137" si="5114">((AH1137^2+AI1137^2)^0.5)/((AH1140^2+AI1140^2)^0.5)</f>
        <v>2.6952200711165557</v>
      </c>
      <c r="AP1137" s="18"/>
      <c r="AQ1137" s="68"/>
      <c r="AR1137" s="68"/>
      <c r="AS1137" s="68"/>
      <c r="AT1137" s="68"/>
    </row>
    <row r="1138" spans="2:46" ht="18.600000000000001" customHeight="1" thickBot="1">
      <c r="D1138" s="69"/>
      <c r="G1138" s="70"/>
      <c r="I1138" s="69"/>
      <c r="L1138" s="70"/>
      <c r="N1138" s="69"/>
      <c r="Q1138" s="70"/>
      <c r="S1138" s="69"/>
      <c r="V1138" s="70"/>
      <c r="X1138" s="69"/>
      <c r="AA1138" s="70"/>
      <c r="AC1138" s="64"/>
      <c r="AD1138" s="23"/>
      <c r="AE1138" s="23"/>
      <c r="AF1138" s="71"/>
      <c r="AH1138" s="69"/>
      <c r="AK1138" s="70"/>
      <c r="AO1138" s="111"/>
      <c r="AP1138" s="18"/>
      <c r="AQ1138" s="68"/>
      <c r="AR1138" s="68"/>
      <c r="AS1138" s="68"/>
      <c r="AT1138" s="68"/>
    </row>
    <row r="1139" spans="2:46" ht="18.600000000000001" customHeight="1" thickBot="1">
      <c r="D1139" s="265" t="s">
        <v>11</v>
      </c>
      <c r="E1139" s="266"/>
      <c r="F1139" s="267" t="s">
        <v>84</v>
      </c>
      <c r="G1139" s="268"/>
      <c r="H1139" s="263"/>
      <c r="I1139" s="265" t="s">
        <v>85</v>
      </c>
      <c r="J1139" s="266"/>
      <c r="K1139" s="267" t="s">
        <v>86</v>
      </c>
      <c r="L1139" s="268"/>
      <c r="N1139" s="269" t="s">
        <v>12</v>
      </c>
      <c r="O1139" s="270"/>
      <c r="P1139" s="271" t="s">
        <v>13</v>
      </c>
      <c r="Q1139" s="272"/>
      <c r="S1139" s="265" t="s">
        <v>87</v>
      </c>
      <c r="T1139" s="266"/>
      <c r="U1139" s="267" t="s">
        <v>88</v>
      </c>
      <c r="V1139" s="268"/>
      <c r="W1139" s="10"/>
      <c r="X1139" s="269" t="s">
        <v>89</v>
      </c>
      <c r="Y1139" s="270"/>
      <c r="Z1139" s="271" t="s">
        <v>90</v>
      </c>
      <c r="AA1139" s="272"/>
      <c r="AB1139" s="10"/>
      <c r="AC1139" s="265" t="s">
        <v>14</v>
      </c>
      <c r="AD1139" s="266"/>
      <c r="AE1139" s="267" t="s">
        <v>15</v>
      </c>
      <c r="AF1139" s="268"/>
      <c r="AG1139" s="10"/>
      <c r="AH1139" s="269" t="s">
        <v>91</v>
      </c>
      <c r="AI1139" s="270"/>
      <c r="AJ1139" s="271" t="s">
        <v>92</v>
      </c>
      <c r="AK1139" s="272"/>
      <c r="AM1139" s="76" t="s">
        <v>16</v>
      </c>
      <c r="AO1139" s="112" t="s">
        <v>38</v>
      </c>
      <c r="AP1139" s="18"/>
      <c r="AQ1139" s="68"/>
      <c r="AR1139" s="68"/>
      <c r="AS1139" s="68"/>
      <c r="AT1139" s="68"/>
    </row>
    <row r="1140" spans="2:46" ht="18.600000000000001" customHeight="1" thickTop="1" thickBot="1">
      <c r="D1140" s="59">
        <v>0</v>
      </c>
      <c r="E1140" s="63">
        <v>0</v>
      </c>
      <c r="F1140" s="61">
        <v>1</v>
      </c>
      <c r="G1140" s="62">
        <v>0</v>
      </c>
      <c r="I1140" s="59">
        <v>0</v>
      </c>
      <c r="J1140" s="63">
        <f t="shared" ref="J1140" si="5115">IF(0=(1-$J$8*$K$8*$B1137^2),10^14,$B1137*$K$8/(1-$J$8*$K$8*$B1137^2))</f>
        <v>-1.6790694653301128</v>
      </c>
      <c r="K1140" s="61">
        <v>1</v>
      </c>
      <c r="L1140" s="62">
        <v>0</v>
      </c>
      <c r="N1140" s="59">
        <f t="shared" ref="N1140" si="5116">D1140*I1137+F1140*I1140-E1140*J1137-G1140*J1140</f>
        <v>0</v>
      </c>
      <c r="O1140" s="63">
        <f t="shared" ref="O1140" si="5117">(D1140*J1137+E1140*I1137+F1140*J1140+G1140*I1140)</f>
        <v>-1.6790694653301128</v>
      </c>
      <c r="P1140" s="61">
        <f t="shared" ref="P1140" si="5118">D1140*K1137+F1140*K1140-E1140*L1137-G1140*L1140</f>
        <v>1</v>
      </c>
      <c r="Q1140" s="62">
        <f t="shared" ref="Q1140" si="5119">(D1140*L1137+E1140*K1137+F1140*L1140+G1140*K1140)</f>
        <v>0</v>
      </c>
      <c r="S1140" s="59">
        <v>0</v>
      </c>
      <c r="T1140" s="63">
        <v>0</v>
      </c>
      <c r="U1140" s="61">
        <v>1</v>
      </c>
      <c r="V1140" s="62">
        <v>0</v>
      </c>
      <c r="X1140" s="59">
        <f t="shared" ref="X1140" si="5120">N1140*S1137+P1140*S1140-O1140*T1137-Q1140*T1140</f>
        <v>0</v>
      </c>
      <c r="Y1140" s="63">
        <f t="shared" ref="Y1140" si="5121">(N1140*T1137+O1140*S1137+P1140*T1140+Q1140*S1140)</f>
        <v>-1.6790694653301128</v>
      </c>
      <c r="Z1140" s="61">
        <f t="shared" ref="Z1140" si="5122">N1140*U1137+P1140*U1140-O1140*V1137-Q1140*V1140</f>
        <v>4.7132389514189228</v>
      </c>
      <c r="AA1140" s="62">
        <f t="shared" ref="AA1140" si="5123">(N1140*V1137+O1140*U1137+P1140*V1140+Q1140*U1140)</f>
        <v>0</v>
      </c>
      <c r="AB1140" s="10"/>
      <c r="AC1140" s="46">
        <f t="shared" ref="AC1140" si="5124">1/$AD$8</f>
        <v>1</v>
      </c>
      <c r="AD1140" s="77">
        <v>0</v>
      </c>
      <c r="AE1140" s="78">
        <v>1</v>
      </c>
      <c r="AF1140" s="79">
        <v>0</v>
      </c>
      <c r="AH1140" s="59">
        <f t="shared" ref="AH1140" si="5125">X1140*AC1137+Z1140*AC1140-Y1140*AD1137-AA1140*AD1140</f>
        <v>4.7132389514189228</v>
      </c>
      <c r="AI1140" s="63">
        <f t="shared" ref="AI1140" si="5126">(X1140*AD1137+Y1140*AC1137+Z1140*AD1140+AA1140*AC1140)</f>
        <v>-1.6790694653301128</v>
      </c>
      <c r="AJ1140" s="61">
        <f t="shared" ref="AJ1140" si="5127">X1140*AE1137+Z1140*AE1140-Y1140*AF1137-AA1140*AF1140</f>
        <v>4.7132389514189228</v>
      </c>
      <c r="AK1140" s="62">
        <f t="shared" ref="AK1140" si="5128">(X1140*AF1137+Y1140*AE1137+Z1140*AF1140+AA1140*AE1140)</f>
        <v>0</v>
      </c>
      <c r="AM1140" s="80">
        <f t="shared" ref="AM1140" si="5129">(180/PI())*ATAN(-1*(AI1137+AI1140)/(AH1137+AH1140))</f>
        <v>-49.290662578031032</v>
      </c>
      <c r="AO1140" s="113">
        <f t="shared" ref="AO1140" si="5130">20*LOG(((1-(10^(AM1137/20)^2)*(1-((1-AO1137)/(1+AO1137))^2))^0.5))</f>
        <v>-6.6162782144972287E-2</v>
      </c>
      <c r="AP1140" s="18"/>
      <c r="AQ1140" s="68"/>
      <c r="AR1140" s="68"/>
      <c r="AS1140" s="68"/>
      <c r="AT1140" s="68"/>
    </row>
    <row r="1141" spans="2:46" ht="18.600000000000001" customHeight="1"/>
    <row r="1142" spans="2:46" ht="18.600000000000001" customHeight="1" thickBot="1">
      <c r="D1142" s="10" t="s">
        <v>63</v>
      </c>
      <c r="E1142" s="10"/>
      <c r="F1142" s="10"/>
      <c r="G1142" s="10"/>
      <c r="H1142" s="10"/>
      <c r="I1142" s="10" t="s">
        <v>64</v>
      </c>
      <c r="J1142" s="10"/>
      <c r="K1142" s="10"/>
      <c r="L1142" s="10"/>
      <c r="M1142" s="55"/>
      <c r="N1142" s="55"/>
      <c r="O1142" s="54" t="s">
        <v>65</v>
      </c>
      <c r="P1142" s="55"/>
      <c r="Q1142" s="55"/>
      <c r="R1142" s="55"/>
      <c r="S1142" s="10"/>
      <c r="T1142" s="10" t="s">
        <v>66</v>
      </c>
      <c r="U1142" s="55"/>
      <c r="V1142" s="55"/>
      <c r="W1142" s="55"/>
      <c r="X1142" s="55"/>
      <c r="Y1142" s="54" t="s">
        <v>67</v>
      </c>
      <c r="Z1142" s="55"/>
      <c r="AA1142" s="55"/>
      <c r="AB1142" s="55"/>
      <c r="AC1142" s="54" t="s">
        <v>68</v>
      </c>
      <c r="AD1142" s="10"/>
      <c r="AE1142" s="10"/>
      <c r="AF1142" s="10"/>
      <c r="AG1142" s="10"/>
      <c r="AH1142" s="55"/>
      <c r="AI1142" s="54" t="s">
        <v>69</v>
      </c>
      <c r="AJ1142" s="55"/>
      <c r="AK1142" s="55"/>
    </row>
    <row r="1143" spans="2:46" ht="18.600000000000001" customHeight="1" thickBot="1">
      <c r="B1143" s="52"/>
      <c r="D1143" s="273" t="s">
        <v>70</v>
      </c>
      <c r="E1143" s="274"/>
      <c r="F1143" s="275" t="s">
        <v>71</v>
      </c>
      <c r="G1143" s="276"/>
      <c r="H1143" s="263"/>
      <c r="I1143" s="273" t="s">
        <v>72</v>
      </c>
      <c r="J1143" s="274"/>
      <c r="K1143" s="275" t="s">
        <v>73</v>
      </c>
      <c r="L1143" s="276"/>
      <c r="M1143" s="55"/>
      <c r="N1143" s="269" t="s">
        <v>74</v>
      </c>
      <c r="O1143" s="270"/>
      <c r="P1143" s="271" t="s">
        <v>75</v>
      </c>
      <c r="Q1143" s="272"/>
      <c r="R1143" s="55"/>
      <c r="S1143" s="273" t="s">
        <v>76</v>
      </c>
      <c r="T1143" s="274"/>
      <c r="U1143" s="275" t="s">
        <v>77</v>
      </c>
      <c r="V1143" s="276"/>
      <c r="W1143" s="10"/>
      <c r="X1143" s="269" t="s">
        <v>78</v>
      </c>
      <c r="Y1143" s="270"/>
      <c r="Z1143" s="271" t="s">
        <v>79</v>
      </c>
      <c r="AA1143" s="272"/>
      <c r="AB1143" s="10"/>
      <c r="AC1143" s="273" t="s">
        <v>80</v>
      </c>
      <c r="AD1143" s="274"/>
      <c r="AE1143" s="275" t="s">
        <v>81</v>
      </c>
      <c r="AF1143" s="276"/>
      <c r="AG1143" s="10"/>
      <c r="AH1143" s="269" t="s">
        <v>82</v>
      </c>
      <c r="AI1143" s="270"/>
      <c r="AJ1143" s="271" t="s">
        <v>83</v>
      </c>
      <c r="AK1143" s="272"/>
      <c r="AM1143" s="57" t="s">
        <v>10</v>
      </c>
      <c r="AO1143" s="109" t="s">
        <v>37</v>
      </c>
      <c r="AP1143" s="18"/>
      <c r="AQ1143" s="68"/>
      <c r="AR1143" s="68"/>
      <c r="AS1143" s="68"/>
      <c r="AT1143" s="68"/>
    </row>
    <row r="1144" spans="2:46" ht="18.600000000000001" customHeight="1" thickTop="1" thickBot="1">
      <c r="B1144" s="81">
        <v>3.28</v>
      </c>
      <c r="D1144" s="59">
        <v>1</v>
      </c>
      <c r="E1144" s="60">
        <v>0</v>
      </c>
      <c r="F1144" s="61">
        <v>0</v>
      </c>
      <c r="G1144" s="62">
        <f t="shared" ref="G1144" si="5131">$E$8*$B1144</f>
        <v>2.2250535999999999</v>
      </c>
      <c r="I1144" s="59">
        <v>1</v>
      </c>
      <c r="J1144" s="63">
        <v>0</v>
      </c>
      <c r="K1144" s="61">
        <v>0</v>
      </c>
      <c r="L1144" s="62">
        <v>0</v>
      </c>
      <c r="N1144" s="59">
        <f t="shared" ref="N1144" si="5132">D1144*I1144+F1144*I1147-E1144*J1144-G1144*J1147</f>
        <v>4.684695757574235</v>
      </c>
      <c r="O1144" s="63">
        <f t="shared" ref="O1144" si="5133">(D1144*J1144+E1144*I1144+F1144*J1147+G1144*I1147)</f>
        <v>0</v>
      </c>
      <c r="P1144" s="61">
        <f t="shared" ref="P1144" si="5134">D1144*K1144+F1144*K1147-E1144*L1144-G1144*L1147</f>
        <v>0</v>
      </c>
      <c r="Q1144" s="62">
        <f t="shared" ref="Q1144" si="5135">(D1144*L1144+E1144*K1144+F1144*L1147+G1144*K1147)</f>
        <v>2.2250535999999999</v>
      </c>
      <c r="S1144" s="59">
        <v>1</v>
      </c>
      <c r="T1144" s="60">
        <v>0</v>
      </c>
      <c r="U1144" s="61">
        <v>0</v>
      </c>
      <c r="V1144" s="62">
        <f t="shared" ref="V1144" si="5136">$T$8*$B1144</f>
        <v>2.2250535999999999</v>
      </c>
      <c r="X1144" s="59">
        <f t="shared" ref="X1144" si="5137">N1144*S1144+P1144*S1147-O1144*T1144-Q1144*T1147</f>
        <v>4.684695757574235</v>
      </c>
      <c r="Y1144" s="63">
        <f t="shared" ref="Y1144" si="5138">(N1144*T1144+O1144*S1144+P1144*T1147+Q1144*S1147)</f>
        <v>0</v>
      </c>
      <c r="Z1144" s="61">
        <f t="shared" ref="Z1144" si="5139">N1144*U1144+P1144*U1147-O1144*V1144-Q1144*V1147</f>
        <v>0</v>
      </c>
      <c r="AA1144" s="62">
        <f t="shared" ref="AA1144" si="5140">(N1144*V1144+O1144*U1144+P1144*V1147+Q1144*U1147)</f>
        <v>12.648752760295277</v>
      </c>
      <c r="AB1144" s="10"/>
      <c r="AC1144" s="64">
        <v>1</v>
      </c>
      <c r="AD1144" s="65">
        <v>0</v>
      </c>
      <c r="AE1144" s="23">
        <v>0</v>
      </c>
      <c r="AF1144" s="66">
        <v>0</v>
      </c>
      <c r="AH1144" s="59">
        <f t="shared" ref="AH1144" si="5141">X1144*AC1144+Z1144*AC1147-Y1144*AD1144-AA1144*AD1147</f>
        <v>4.684695757574235</v>
      </c>
      <c r="AI1144" s="63">
        <f t="shared" ref="AI1144" si="5142">(X1144*AD1144+Y1144*AC1144+Z1144*AD1147+AA1144*AC1147)</f>
        <v>12.648752760295277</v>
      </c>
      <c r="AJ1144" s="61">
        <f t="shared" ref="AJ1144" si="5143">X1144*AE1144+Z1144*AE1147-Y1144*AF1144-AA1144*AF1147</f>
        <v>0</v>
      </c>
      <c r="AK1144" s="62">
        <f t="shared" ref="AK1144" si="5144">(X1144*AF1144+Y1144*AE1144+Z1144*AF1147+AA1144*AE1147)</f>
        <v>12.648752760295277</v>
      </c>
      <c r="AM1144" s="67">
        <f t="shared" ref="AM1144" si="5145">20*LOG(((1+$AD$8)/$AD$8)/((AH1144+AH1147)^2+(AI1144+AI1147)^2)^0.5)</f>
        <v>-17.173085264158644</v>
      </c>
      <c r="AO1144" s="110">
        <f t="shared" ref="AO1144" si="5146">((AH1144^2+AI1144^2)^0.5)/((AH1147^2+AI1147^2)^0.5)</f>
        <v>2.7146359967708</v>
      </c>
      <c r="AP1144" s="18"/>
      <c r="AQ1144" s="68"/>
      <c r="AR1144" s="68"/>
      <c r="AS1144" s="68"/>
      <c r="AT1144" s="68"/>
    </row>
    <row r="1145" spans="2:46" ht="18.600000000000001" customHeight="1" thickBot="1">
      <c r="D1145" s="69"/>
      <c r="G1145" s="70"/>
      <c r="I1145" s="69"/>
      <c r="L1145" s="70"/>
      <c r="N1145" s="69"/>
      <c r="Q1145" s="70"/>
      <c r="S1145" s="69"/>
      <c r="V1145" s="70"/>
      <c r="X1145" s="69"/>
      <c r="AA1145" s="70"/>
      <c r="AC1145" s="64"/>
      <c r="AD1145" s="23"/>
      <c r="AE1145" s="23"/>
      <c r="AF1145" s="71"/>
      <c r="AH1145" s="69"/>
      <c r="AK1145" s="70"/>
      <c r="AO1145" s="111"/>
      <c r="AP1145" s="18"/>
      <c r="AQ1145" s="68"/>
      <c r="AR1145" s="68"/>
      <c r="AS1145" s="68"/>
      <c r="AT1145" s="68"/>
    </row>
    <row r="1146" spans="2:46" ht="18.600000000000001" customHeight="1" thickBot="1">
      <c r="D1146" s="265" t="s">
        <v>11</v>
      </c>
      <c r="E1146" s="266"/>
      <c r="F1146" s="267" t="s">
        <v>84</v>
      </c>
      <c r="G1146" s="268"/>
      <c r="H1146" s="263"/>
      <c r="I1146" s="265" t="s">
        <v>85</v>
      </c>
      <c r="J1146" s="266"/>
      <c r="K1146" s="267" t="s">
        <v>86</v>
      </c>
      <c r="L1146" s="268"/>
      <c r="N1146" s="269" t="s">
        <v>12</v>
      </c>
      <c r="O1146" s="270"/>
      <c r="P1146" s="271" t="s">
        <v>13</v>
      </c>
      <c r="Q1146" s="272"/>
      <c r="S1146" s="265" t="s">
        <v>87</v>
      </c>
      <c r="T1146" s="266"/>
      <c r="U1146" s="267" t="s">
        <v>88</v>
      </c>
      <c r="V1146" s="268"/>
      <c r="W1146" s="10"/>
      <c r="X1146" s="269" t="s">
        <v>89</v>
      </c>
      <c r="Y1146" s="270"/>
      <c r="Z1146" s="271" t="s">
        <v>90</v>
      </c>
      <c r="AA1146" s="272"/>
      <c r="AB1146" s="10"/>
      <c r="AC1146" s="265" t="s">
        <v>14</v>
      </c>
      <c r="AD1146" s="266"/>
      <c r="AE1146" s="267" t="s">
        <v>15</v>
      </c>
      <c r="AF1146" s="268"/>
      <c r="AG1146" s="10"/>
      <c r="AH1146" s="269" t="s">
        <v>91</v>
      </c>
      <c r="AI1146" s="270"/>
      <c r="AJ1146" s="271" t="s">
        <v>92</v>
      </c>
      <c r="AK1146" s="272"/>
      <c r="AM1146" s="76" t="s">
        <v>16</v>
      </c>
      <c r="AO1146" s="112" t="s">
        <v>38</v>
      </c>
      <c r="AP1146" s="18"/>
      <c r="AQ1146" s="68"/>
      <c r="AR1146" s="68"/>
      <c r="AS1146" s="68"/>
      <c r="AT1146" s="68"/>
    </row>
    <row r="1147" spans="2:46" ht="18.600000000000001" customHeight="1" thickTop="1" thickBot="1">
      <c r="D1147" s="59">
        <v>0</v>
      </c>
      <c r="E1147" s="63">
        <v>0</v>
      </c>
      <c r="F1147" s="61">
        <v>1</v>
      </c>
      <c r="G1147" s="62">
        <v>0</v>
      </c>
      <c r="I1147" s="59">
        <v>0</v>
      </c>
      <c r="J1147" s="63">
        <f t="shared" ref="J1147" si="5147">IF(0=(1-$J$8*$K$8*$B1144^2),10^14,$B1144*$K$8/(1-$J$8*$K$8*$B1144^2))</f>
        <v>-1.6560031441823402</v>
      </c>
      <c r="K1147" s="61">
        <v>1</v>
      </c>
      <c r="L1147" s="62">
        <v>0</v>
      </c>
      <c r="N1147" s="59">
        <f t="shared" ref="N1147" si="5148">D1147*I1144+F1147*I1147-E1147*J1144-G1147*J1147</f>
        <v>0</v>
      </c>
      <c r="O1147" s="63">
        <f t="shared" ref="O1147" si="5149">(D1147*J1144+E1147*I1144+F1147*J1147+G1147*I1147)</f>
        <v>-1.6560031441823402</v>
      </c>
      <c r="P1147" s="61">
        <f t="shared" ref="P1147" si="5150">D1147*K1144+F1147*K1147-E1147*L1144-G1147*L1147</f>
        <v>1</v>
      </c>
      <c r="Q1147" s="62">
        <f t="shared" ref="Q1147" si="5151">(D1147*L1144+E1147*K1144+F1147*L1147+G1147*K1147)</f>
        <v>0</v>
      </c>
      <c r="S1147" s="59">
        <v>0</v>
      </c>
      <c r="T1147" s="63">
        <v>0</v>
      </c>
      <c r="U1147" s="61">
        <v>1</v>
      </c>
      <c r="V1147" s="62">
        <v>0</v>
      </c>
      <c r="X1147" s="59">
        <f t="shared" ref="X1147" si="5152">N1147*S1144+P1147*S1147-O1147*T1144-Q1147*T1147</f>
        <v>0</v>
      </c>
      <c r="Y1147" s="63">
        <f t="shared" ref="Y1147" si="5153">(N1147*T1144+O1147*S1144+P1147*T1147+Q1147*S1147)</f>
        <v>-1.6560031441823402</v>
      </c>
      <c r="Z1147" s="61">
        <f t="shared" ref="Z1147" si="5154">N1147*U1144+P1147*U1147-O1147*V1144-Q1147*V1147</f>
        <v>4.684695757574235</v>
      </c>
      <c r="AA1147" s="62">
        <f t="shared" ref="AA1147" si="5155">(N1147*V1144+O1147*U1144+P1147*V1147+Q1147*U1147)</f>
        <v>0</v>
      </c>
      <c r="AB1147" s="10"/>
      <c r="AC1147" s="46">
        <f t="shared" ref="AC1147" si="5156">1/$AD$8</f>
        <v>1</v>
      </c>
      <c r="AD1147" s="77">
        <v>0</v>
      </c>
      <c r="AE1147" s="78">
        <v>1</v>
      </c>
      <c r="AF1147" s="79">
        <v>0</v>
      </c>
      <c r="AH1147" s="59">
        <f t="shared" ref="AH1147" si="5157">X1147*AC1144+Z1147*AC1147-Y1147*AD1144-AA1147*AD1147</f>
        <v>4.684695757574235</v>
      </c>
      <c r="AI1147" s="63">
        <f t="shared" ref="AI1147" si="5158">(X1147*AD1144+Y1147*AC1144+Z1147*AD1147+AA1147*AC1147)</f>
        <v>-1.6560031441823402</v>
      </c>
      <c r="AJ1147" s="61">
        <f t="shared" ref="AJ1147" si="5159">X1147*AE1144+Z1147*AE1147-Y1147*AF1144-AA1147*AF1147</f>
        <v>4.684695757574235</v>
      </c>
      <c r="AK1147" s="62">
        <f t="shared" ref="AK1147" si="5160">(X1147*AF1144+Y1147*AE1144+Z1147*AF1147+AA1147*AE1147)</f>
        <v>0</v>
      </c>
      <c r="AM1147" s="80">
        <f t="shared" ref="AM1147" si="5161">(180/PI())*ATAN(-1*(AI1144+AI1147)/(AH1144+AH1147))</f>
        <v>-49.558226749432407</v>
      </c>
      <c r="AO1147" s="113">
        <f t="shared" ref="AO1147" si="5162">20*LOG(((1-(10^(AM1144/20)^2)*(1-((1-AO1144)/(1+AO1144))^2))^0.5))</f>
        <v>-6.602553796122819E-2</v>
      </c>
      <c r="AP1147" s="18"/>
      <c r="AQ1147" s="68"/>
      <c r="AR1147" s="68"/>
      <c r="AS1147" s="68"/>
      <c r="AT1147" s="68"/>
    </row>
    <row r="1148" spans="2:46" ht="18.600000000000001" customHeight="1"/>
    <row r="1149" spans="2:46" ht="18.600000000000001" customHeight="1" thickBot="1">
      <c r="D1149" s="10" t="s">
        <v>63</v>
      </c>
      <c r="E1149" s="10"/>
      <c r="F1149" s="10"/>
      <c r="G1149" s="10"/>
      <c r="H1149" s="10"/>
      <c r="I1149" s="10" t="s">
        <v>64</v>
      </c>
      <c r="J1149" s="10"/>
      <c r="K1149" s="10"/>
      <c r="L1149" s="10"/>
      <c r="M1149" s="55"/>
      <c r="N1149" s="55"/>
      <c r="O1149" s="54" t="s">
        <v>65</v>
      </c>
      <c r="P1149" s="55"/>
      <c r="Q1149" s="55"/>
      <c r="R1149" s="55"/>
      <c r="S1149" s="10"/>
      <c r="T1149" s="10" t="s">
        <v>66</v>
      </c>
      <c r="U1149" s="55"/>
      <c r="V1149" s="55"/>
      <c r="W1149" s="55"/>
      <c r="X1149" s="55"/>
      <c r="Y1149" s="54" t="s">
        <v>67</v>
      </c>
      <c r="Z1149" s="55"/>
      <c r="AA1149" s="55"/>
      <c r="AB1149" s="55"/>
      <c r="AC1149" s="54" t="s">
        <v>68</v>
      </c>
      <c r="AD1149" s="10"/>
      <c r="AE1149" s="10"/>
      <c r="AF1149" s="10"/>
      <c r="AG1149" s="10"/>
      <c r="AH1149" s="55"/>
      <c r="AI1149" s="54" t="s">
        <v>69</v>
      </c>
      <c r="AJ1149" s="55"/>
      <c r="AK1149" s="55"/>
    </row>
    <row r="1150" spans="2:46" ht="18.600000000000001" customHeight="1" thickBot="1">
      <c r="B1150" s="52"/>
      <c r="D1150" s="273" t="s">
        <v>70</v>
      </c>
      <c r="E1150" s="274"/>
      <c r="F1150" s="275" t="s">
        <v>71</v>
      </c>
      <c r="G1150" s="276"/>
      <c r="H1150" s="263"/>
      <c r="I1150" s="273" t="s">
        <v>72</v>
      </c>
      <c r="J1150" s="274"/>
      <c r="K1150" s="275" t="s">
        <v>73</v>
      </c>
      <c r="L1150" s="276"/>
      <c r="M1150" s="55"/>
      <c r="N1150" s="269" t="s">
        <v>74</v>
      </c>
      <c r="O1150" s="270"/>
      <c r="P1150" s="271" t="s">
        <v>75</v>
      </c>
      <c r="Q1150" s="272"/>
      <c r="R1150" s="55"/>
      <c r="S1150" s="273" t="s">
        <v>76</v>
      </c>
      <c r="T1150" s="274"/>
      <c r="U1150" s="275" t="s">
        <v>77</v>
      </c>
      <c r="V1150" s="276"/>
      <c r="W1150" s="10"/>
      <c r="X1150" s="269" t="s">
        <v>78</v>
      </c>
      <c r="Y1150" s="270"/>
      <c r="Z1150" s="271" t="s">
        <v>79</v>
      </c>
      <c r="AA1150" s="272"/>
      <c r="AB1150" s="10"/>
      <c r="AC1150" s="273" t="s">
        <v>80</v>
      </c>
      <c r="AD1150" s="274"/>
      <c r="AE1150" s="275" t="s">
        <v>81</v>
      </c>
      <c r="AF1150" s="276"/>
      <c r="AG1150" s="10"/>
      <c r="AH1150" s="269" t="s">
        <v>82</v>
      </c>
      <c r="AI1150" s="270"/>
      <c r="AJ1150" s="271" t="s">
        <v>83</v>
      </c>
      <c r="AK1150" s="272"/>
      <c r="AM1150" s="57" t="s">
        <v>10</v>
      </c>
      <c r="AO1150" s="109" t="s">
        <v>37</v>
      </c>
      <c r="AP1150" s="18"/>
      <c r="AQ1150" s="68"/>
      <c r="AR1150" s="68"/>
      <c r="AS1150" s="68"/>
      <c r="AT1150" s="68"/>
    </row>
    <row r="1151" spans="2:46" ht="18.600000000000001" customHeight="1" thickTop="1" thickBot="1">
      <c r="B1151" s="81">
        <v>3.3</v>
      </c>
      <c r="D1151" s="59">
        <v>1</v>
      </c>
      <c r="E1151" s="60">
        <v>0</v>
      </c>
      <c r="F1151" s="61">
        <v>0</v>
      </c>
      <c r="G1151" s="62">
        <f t="shared" ref="G1151" si="5163">$E$8*$B1151</f>
        <v>2.2386210000000002</v>
      </c>
      <c r="I1151" s="59">
        <v>1</v>
      </c>
      <c r="J1151" s="63">
        <v>0</v>
      </c>
      <c r="K1151" s="61">
        <v>0</v>
      </c>
      <c r="L1151" s="62">
        <v>0</v>
      </c>
      <c r="N1151" s="59">
        <f t="shared" ref="N1151" si="5164">D1151*I1151+F1151*I1154-E1151*J1151-G1151*J1154</f>
        <v>4.6570937147974751</v>
      </c>
      <c r="O1151" s="63">
        <f t="shared" ref="O1151" si="5165">(D1151*J1151+E1151*I1151+F1151*J1154+G1151*I1154)</f>
        <v>0</v>
      </c>
      <c r="P1151" s="61">
        <f t="shared" ref="P1151" si="5166">D1151*K1151+F1151*K1154-E1151*L1151-G1151*L1154</f>
        <v>0</v>
      </c>
      <c r="Q1151" s="62">
        <f t="shared" ref="Q1151" si="5167">(D1151*L1151+E1151*K1151+F1151*L1154+G1151*K1154)</f>
        <v>2.2386210000000002</v>
      </c>
      <c r="S1151" s="59">
        <v>1</v>
      </c>
      <c r="T1151" s="60">
        <v>0</v>
      </c>
      <c r="U1151" s="61">
        <v>0</v>
      </c>
      <c r="V1151" s="62">
        <f t="shared" ref="V1151" si="5168">$T$8*$B1151</f>
        <v>2.2386210000000002</v>
      </c>
      <c r="X1151" s="59">
        <f t="shared" ref="X1151" si="5169">N1151*S1151+P1151*S1154-O1151*T1151-Q1151*T1154</f>
        <v>4.6570937147974751</v>
      </c>
      <c r="Y1151" s="63">
        <f t="shared" ref="Y1151" si="5170">(N1151*T1151+O1151*S1151+P1151*T1154+Q1151*S1154)</f>
        <v>0</v>
      </c>
      <c r="Z1151" s="61">
        <f t="shared" ref="Z1151" si="5171">N1151*U1151+P1151*U1154-O1151*V1151-Q1151*V1154</f>
        <v>0</v>
      </c>
      <c r="AA1151" s="62">
        <f t="shared" ref="AA1151" si="5172">(N1151*V1151+O1151*U1151+P1151*V1154+Q1151*U1154)</f>
        <v>12.66408878891364</v>
      </c>
      <c r="AB1151" s="10"/>
      <c r="AC1151" s="64">
        <v>1</v>
      </c>
      <c r="AD1151" s="65">
        <v>0</v>
      </c>
      <c r="AE1151" s="23">
        <v>0</v>
      </c>
      <c r="AF1151" s="66">
        <v>0</v>
      </c>
      <c r="AH1151" s="59">
        <f t="shared" ref="AH1151" si="5173">X1151*AC1151+Z1151*AC1154-Y1151*AD1151-AA1151*AD1154</f>
        <v>4.6570937147974751</v>
      </c>
      <c r="AI1151" s="63">
        <f t="shared" ref="AI1151" si="5174">(X1151*AD1151+Y1151*AC1151+Z1151*AD1154+AA1151*AC1154)</f>
        <v>12.66408878891364</v>
      </c>
      <c r="AJ1151" s="61">
        <f t="shared" ref="AJ1151" si="5175">X1151*AE1151+Z1151*AE1154-Y1151*AF1151-AA1151*AF1154</f>
        <v>0</v>
      </c>
      <c r="AK1151" s="62">
        <f t="shared" ref="AK1151" si="5176">(X1151*AF1151+Y1151*AE1151+Z1151*AF1154+AA1151*AE1154)</f>
        <v>12.66408878891364</v>
      </c>
      <c r="AM1151" s="67">
        <f t="shared" ref="AM1151" si="5177">20*LOG(((1+$AD$8)/$AD$8)/((AH1151+AH1154)^2+(AI1151+AI1154)^2)^0.5)</f>
        <v>-17.168897310836726</v>
      </c>
      <c r="AO1151" s="110">
        <f t="shared" ref="AO1151" si="5178">((AH1151^2+AI1151^2)^0.5)/((AH1154^2+AI1154^2)^0.5)</f>
        <v>2.734021462178799</v>
      </c>
      <c r="AP1151" s="18"/>
      <c r="AQ1151" s="68"/>
      <c r="AR1151" s="68"/>
      <c r="AS1151" s="68"/>
      <c r="AT1151" s="68"/>
    </row>
    <row r="1152" spans="2:46" ht="18.600000000000001" customHeight="1" thickBot="1">
      <c r="D1152" s="69"/>
      <c r="G1152" s="70"/>
      <c r="I1152" s="69"/>
      <c r="L1152" s="70"/>
      <c r="N1152" s="69"/>
      <c r="Q1152" s="70"/>
      <c r="S1152" s="69"/>
      <c r="V1152" s="70"/>
      <c r="X1152" s="69"/>
      <c r="AA1152" s="70"/>
      <c r="AC1152" s="64"/>
      <c r="AD1152" s="23"/>
      <c r="AE1152" s="23"/>
      <c r="AF1152" s="71"/>
      <c r="AH1152" s="69"/>
      <c r="AK1152" s="70"/>
      <c r="AO1152" s="111"/>
      <c r="AP1152" s="18"/>
      <c r="AQ1152" s="68"/>
      <c r="AR1152" s="68"/>
      <c r="AS1152" s="68"/>
      <c r="AT1152" s="68"/>
    </row>
    <row r="1153" spans="2:46" ht="18.600000000000001" customHeight="1" thickBot="1">
      <c r="D1153" s="265" t="s">
        <v>11</v>
      </c>
      <c r="E1153" s="266"/>
      <c r="F1153" s="267" t="s">
        <v>84</v>
      </c>
      <c r="G1153" s="268"/>
      <c r="H1153" s="263"/>
      <c r="I1153" s="265" t="s">
        <v>85</v>
      </c>
      <c r="J1153" s="266"/>
      <c r="K1153" s="267" t="s">
        <v>86</v>
      </c>
      <c r="L1153" s="268"/>
      <c r="N1153" s="269" t="s">
        <v>12</v>
      </c>
      <c r="O1153" s="270"/>
      <c r="P1153" s="271" t="s">
        <v>13</v>
      </c>
      <c r="Q1153" s="272"/>
      <c r="S1153" s="265" t="s">
        <v>87</v>
      </c>
      <c r="T1153" s="266"/>
      <c r="U1153" s="267" t="s">
        <v>88</v>
      </c>
      <c r="V1153" s="268"/>
      <c r="W1153" s="10"/>
      <c r="X1153" s="269" t="s">
        <v>89</v>
      </c>
      <c r="Y1153" s="270"/>
      <c r="Z1153" s="271" t="s">
        <v>90</v>
      </c>
      <c r="AA1153" s="272"/>
      <c r="AB1153" s="10"/>
      <c r="AC1153" s="265" t="s">
        <v>14</v>
      </c>
      <c r="AD1153" s="266"/>
      <c r="AE1153" s="267" t="s">
        <v>15</v>
      </c>
      <c r="AF1153" s="268"/>
      <c r="AG1153" s="10"/>
      <c r="AH1153" s="269" t="s">
        <v>91</v>
      </c>
      <c r="AI1153" s="270"/>
      <c r="AJ1153" s="271" t="s">
        <v>92</v>
      </c>
      <c r="AK1153" s="272"/>
      <c r="AM1153" s="76" t="s">
        <v>16</v>
      </c>
      <c r="AO1153" s="112" t="s">
        <v>38</v>
      </c>
      <c r="AP1153" s="18"/>
      <c r="AQ1153" s="68"/>
      <c r="AR1153" s="68"/>
      <c r="AS1153" s="68"/>
      <c r="AT1153" s="68"/>
    </row>
    <row r="1154" spans="2:46" ht="18.600000000000001" customHeight="1" thickTop="1" thickBot="1">
      <c r="D1154" s="59">
        <v>0</v>
      </c>
      <c r="E1154" s="63">
        <v>0</v>
      </c>
      <c r="F1154" s="61">
        <v>1</v>
      </c>
      <c r="G1154" s="62">
        <v>0</v>
      </c>
      <c r="I1154" s="59">
        <v>0</v>
      </c>
      <c r="J1154" s="63">
        <f t="shared" ref="J1154" si="5179">IF(0=(1-$J$8*$K$8*$B1151^2),10^14,$B1151*$K$8/(1-$J$8*$K$8*$B1151^2))</f>
        <v>-1.6336368303511291</v>
      </c>
      <c r="K1154" s="61">
        <v>1</v>
      </c>
      <c r="L1154" s="62">
        <v>0</v>
      </c>
      <c r="N1154" s="59">
        <f t="shared" ref="N1154" si="5180">D1154*I1151+F1154*I1154-E1154*J1151-G1154*J1154</f>
        <v>0</v>
      </c>
      <c r="O1154" s="63">
        <f t="shared" ref="O1154" si="5181">(D1154*J1151+E1154*I1151+F1154*J1154+G1154*I1154)</f>
        <v>-1.6336368303511291</v>
      </c>
      <c r="P1154" s="61">
        <f t="shared" ref="P1154" si="5182">D1154*K1151+F1154*K1154-E1154*L1151-G1154*L1154</f>
        <v>1</v>
      </c>
      <c r="Q1154" s="62">
        <f t="shared" ref="Q1154" si="5183">(D1154*L1151+E1154*K1151+F1154*L1154+G1154*K1154)</f>
        <v>0</v>
      </c>
      <c r="S1154" s="59">
        <v>0</v>
      </c>
      <c r="T1154" s="63">
        <v>0</v>
      </c>
      <c r="U1154" s="61">
        <v>1</v>
      </c>
      <c r="V1154" s="62">
        <v>0</v>
      </c>
      <c r="X1154" s="59">
        <f t="shared" ref="X1154" si="5184">N1154*S1151+P1154*S1154-O1154*T1151-Q1154*T1154</f>
        <v>0</v>
      </c>
      <c r="Y1154" s="63">
        <f t="shared" ref="Y1154" si="5185">(N1154*T1151+O1154*S1151+P1154*T1154+Q1154*S1154)</f>
        <v>-1.6336368303511291</v>
      </c>
      <c r="Z1154" s="61">
        <f t="shared" ref="Z1154" si="5186">N1154*U1151+P1154*U1154-O1154*V1151-Q1154*V1154</f>
        <v>4.6570937147974751</v>
      </c>
      <c r="AA1154" s="62">
        <f t="shared" ref="AA1154" si="5187">(N1154*V1151+O1154*U1151+P1154*V1154+Q1154*U1154)</f>
        <v>0</v>
      </c>
      <c r="AB1154" s="10"/>
      <c r="AC1154" s="46">
        <f t="shared" ref="AC1154" si="5188">1/$AD$8</f>
        <v>1</v>
      </c>
      <c r="AD1154" s="77">
        <v>0</v>
      </c>
      <c r="AE1154" s="78">
        <v>1</v>
      </c>
      <c r="AF1154" s="79">
        <v>0</v>
      </c>
      <c r="AH1154" s="59">
        <f t="shared" ref="AH1154" si="5189">X1154*AC1151+Z1154*AC1154-Y1154*AD1151-AA1154*AD1154</f>
        <v>4.6570937147974751</v>
      </c>
      <c r="AI1154" s="63">
        <f t="shared" ref="AI1154" si="5190">(X1154*AD1151+Y1154*AC1151+Z1154*AD1154+AA1154*AC1154)</f>
        <v>-1.6336368303511291</v>
      </c>
      <c r="AJ1154" s="61">
        <f t="shared" ref="AJ1154" si="5191">X1154*AE1151+Z1154*AE1154-Y1154*AF1151-AA1154*AF1154</f>
        <v>4.6570937147974751</v>
      </c>
      <c r="AK1154" s="62">
        <f t="shared" ref="AK1154" si="5192">(X1154*AF1151+Y1154*AE1151+Z1154*AF1154+AA1154*AE1154)</f>
        <v>0</v>
      </c>
      <c r="AM1154" s="80">
        <f t="shared" ref="AM1154" si="5193">(180/PI())*ATAN(-1*(AI1151+AI1154)/(AH1151+AH1154))</f>
        <v>-49.822028828092357</v>
      </c>
      <c r="AO1154" s="113">
        <f t="shared" ref="AO1154" si="5194">20*LOG(((1-(10^(AM1151/20)^2)*(1-((1-AO1151)/(1+AO1151))^2))^0.5))</f>
        <v>-6.5870694631143825E-2</v>
      </c>
      <c r="AP1154" s="18"/>
      <c r="AQ1154" s="68"/>
      <c r="AR1154" s="68"/>
      <c r="AS1154" s="68"/>
      <c r="AT1154" s="68"/>
    </row>
    <row r="1155" spans="2:46" ht="18.600000000000001" customHeight="1"/>
    <row r="1156" spans="2:46" ht="18.600000000000001" customHeight="1" thickBot="1">
      <c r="D1156" s="10" t="s">
        <v>63</v>
      </c>
      <c r="E1156" s="10"/>
      <c r="F1156" s="10"/>
      <c r="G1156" s="10"/>
      <c r="H1156" s="10"/>
      <c r="I1156" s="10" t="s">
        <v>64</v>
      </c>
      <c r="J1156" s="10"/>
      <c r="K1156" s="10"/>
      <c r="L1156" s="10"/>
      <c r="M1156" s="55"/>
      <c r="N1156" s="55"/>
      <c r="O1156" s="54" t="s">
        <v>65</v>
      </c>
      <c r="P1156" s="55"/>
      <c r="Q1156" s="55"/>
      <c r="R1156" s="55"/>
      <c r="S1156" s="10"/>
      <c r="T1156" s="10" t="s">
        <v>66</v>
      </c>
      <c r="U1156" s="55"/>
      <c r="V1156" s="55"/>
      <c r="W1156" s="55"/>
      <c r="X1156" s="55"/>
      <c r="Y1156" s="54" t="s">
        <v>67</v>
      </c>
      <c r="Z1156" s="55"/>
      <c r="AA1156" s="55"/>
      <c r="AB1156" s="55"/>
      <c r="AC1156" s="54" t="s">
        <v>68</v>
      </c>
      <c r="AD1156" s="10"/>
      <c r="AE1156" s="10"/>
      <c r="AF1156" s="10"/>
      <c r="AG1156" s="10"/>
      <c r="AH1156" s="55"/>
      <c r="AI1156" s="54" t="s">
        <v>69</v>
      </c>
      <c r="AJ1156" s="55"/>
      <c r="AK1156" s="55"/>
    </row>
    <row r="1157" spans="2:46" ht="18.600000000000001" customHeight="1" thickBot="1">
      <c r="B1157" s="52"/>
      <c r="D1157" s="273" t="s">
        <v>70</v>
      </c>
      <c r="E1157" s="274"/>
      <c r="F1157" s="275" t="s">
        <v>71</v>
      </c>
      <c r="G1157" s="276"/>
      <c r="H1157" s="263"/>
      <c r="I1157" s="273" t="s">
        <v>72</v>
      </c>
      <c r="J1157" s="274"/>
      <c r="K1157" s="275" t="s">
        <v>73</v>
      </c>
      <c r="L1157" s="276"/>
      <c r="M1157" s="55"/>
      <c r="N1157" s="269" t="s">
        <v>74</v>
      </c>
      <c r="O1157" s="270"/>
      <c r="P1157" s="271" t="s">
        <v>75</v>
      </c>
      <c r="Q1157" s="272"/>
      <c r="R1157" s="55"/>
      <c r="S1157" s="273" t="s">
        <v>76</v>
      </c>
      <c r="T1157" s="274"/>
      <c r="U1157" s="275" t="s">
        <v>77</v>
      </c>
      <c r="V1157" s="276"/>
      <c r="W1157" s="10"/>
      <c r="X1157" s="269" t="s">
        <v>78</v>
      </c>
      <c r="Y1157" s="270"/>
      <c r="Z1157" s="271" t="s">
        <v>79</v>
      </c>
      <c r="AA1157" s="272"/>
      <c r="AB1157" s="10"/>
      <c r="AC1157" s="273" t="s">
        <v>80</v>
      </c>
      <c r="AD1157" s="274"/>
      <c r="AE1157" s="275" t="s">
        <v>81</v>
      </c>
      <c r="AF1157" s="276"/>
      <c r="AG1157" s="10"/>
      <c r="AH1157" s="269" t="s">
        <v>82</v>
      </c>
      <c r="AI1157" s="270"/>
      <c r="AJ1157" s="271" t="s">
        <v>83</v>
      </c>
      <c r="AK1157" s="272"/>
      <c r="AM1157" s="57" t="s">
        <v>10</v>
      </c>
      <c r="AO1157" s="109" t="s">
        <v>37</v>
      </c>
      <c r="AP1157" s="18"/>
      <c r="AQ1157" s="68"/>
      <c r="AR1157" s="68"/>
      <c r="AS1157" s="68"/>
      <c r="AT1157" s="68"/>
    </row>
    <row r="1158" spans="2:46" ht="18.600000000000001" customHeight="1" thickTop="1" thickBot="1">
      <c r="B1158" s="81">
        <v>3.32</v>
      </c>
      <c r="D1158" s="59">
        <v>1</v>
      </c>
      <c r="E1158" s="60">
        <v>0</v>
      </c>
      <c r="F1158" s="61">
        <v>0</v>
      </c>
      <c r="G1158" s="62">
        <f t="shared" ref="G1158" si="5195">$E$8*$B1158</f>
        <v>2.2521884000000001</v>
      </c>
      <c r="I1158" s="59">
        <v>1</v>
      </c>
      <c r="J1158" s="63">
        <v>0</v>
      </c>
      <c r="K1158" s="61">
        <v>0</v>
      </c>
      <c r="L1158" s="62">
        <v>0</v>
      </c>
      <c r="N1158" s="59">
        <f t="shared" ref="N1158" si="5196">D1158*I1158+F1158*I1161-E1158*J1158-G1158*J1161</f>
        <v>4.6303884857485036</v>
      </c>
      <c r="O1158" s="63">
        <f t="shared" ref="O1158" si="5197">(D1158*J1158+E1158*I1158+F1158*J1161+G1158*I1161)</f>
        <v>0</v>
      </c>
      <c r="P1158" s="61">
        <f t="shared" ref="P1158" si="5198">D1158*K1158+F1158*K1161-E1158*L1158-G1158*L1161</f>
        <v>0</v>
      </c>
      <c r="Q1158" s="62">
        <f t="shared" ref="Q1158" si="5199">(D1158*L1158+E1158*K1158+F1158*L1161+G1158*K1161)</f>
        <v>2.2521884000000001</v>
      </c>
      <c r="S1158" s="59">
        <v>1</v>
      </c>
      <c r="T1158" s="60">
        <v>0</v>
      </c>
      <c r="U1158" s="61">
        <v>0</v>
      </c>
      <c r="V1158" s="62">
        <f t="shared" ref="V1158" si="5200">$T$8*$B1158</f>
        <v>2.2521884000000001</v>
      </c>
      <c r="X1158" s="59">
        <f t="shared" ref="X1158" si="5201">N1158*S1158+P1158*S1161-O1158*T1158-Q1158*T1161</f>
        <v>4.6303884857485036</v>
      </c>
      <c r="Y1158" s="63">
        <f t="shared" ref="Y1158" si="5202">(N1158*T1158+O1158*S1158+P1158*T1161+Q1158*S1161)</f>
        <v>0</v>
      </c>
      <c r="Z1158" s="61">
        <f t="shared" ref="Z1158" si="5203">N1158*U1158+P1158*U1161-O1158*V1158-Q1158*V1161</f>
        <v>0</v>
      </c>
      <c r="AA1158" s="62">
        <f t="shared" ref="AA1158" si="5204">(N1158*V1158+O1158*U1158+P1158*V1161+Q1158*U1161)</f>
        <v>12.680695635096345</v>
      </c>
      <c r="AB1158" s="10"/>
      <c r="AC1158" s="64">
        <v>1</v>
      </c>
      <c r="AD1158" s="65">
        <v>0</v>
      </c>
      <c r="AE1158" s="23">
        <v>0</v>
      </c>
      <c r="AF1158" s="66">
        <v>0</v>
      </c>
      <c r="AH1158" s="59">
        <f t="shared" ref="AH1158" si="5205">X1158*AC1158+Z1158*AC1161-Y1158*AD1158-AA1158*AD1161</f>
        <v>4.6303884857485036</v>
      </c>
      <c r="AI1158" s="63">
        <f t="shared" ref="AI1158" si="5206">(X1158*AD1158+Y1158*AC1158+Z1158*AD1161+AA1158*AC1161)</f>
        <v>12.680695635096345</v>
      </c>
      <c r="AJ1158" s="61">
        <f t="shared" ref="AJ1158" si="5207">X1158*AE1158+Z1158*AE1161-Y1158*AF1158-AA1158*AF1161</f>
        <v>0</v>
      </c>
      <c r="AK1158" s="62">
        <f t="shared" ref="AK1158" si="5208">(X1158*AF1158+Y1158*AE1158+Z1158*AF1161+AA1158*AE1161)</f>
        <v>12.680695635096345</v>
      </c>
      <c r="AM1158" s="67">
        <f t="shared" ref="AM1158" si="5209">20*LOG(((1+$AD$8)/$AD$8)/((AH1158+AH1161)^2+(AI1158+AI1161)^2)^0.5)</f>
        <v>-17.165862881473824</v>
      </c>
      <c r="AO1158" s="110">
        <f t="shared" ref="AO1158" si="5210">((AH1158^2+AI1158^2)^0.5)/((AH1161^2+AI1161^2)^0.5)</f>
        <v>2.7533772662731368</v>
      </c>
      <c r="AP1158" s="18"/>
      <c r="AQ1158" s="68"/>
      <c r="AR1158" s="68"/>
      <c r="AS1158" s="68"/>
      <c r="AT1158" s="68"/>
    </row>
    <row r="1159" spans="2:46" ht="18.600000000000001" customHeight="1" thickBot="1">
      <c r="D1159" s="69"/>
      <c r="G1159" s="70"/>
      <c r="I1159" s="69"/>
      <c r="L1159" s="70"/>
      <c r="N1159" s="69"/>
      <c r="Q1159" s="70"/>
      <c r="S1159" s="69"/>
      <c r="V1159" s="70"/>
      <c r="X1159" s="69"/>
      <c r="AA1159" s="70"/>
      <c r="AC1159" s="64"/>
      <c r="AD1159" s="23"/>
      <c r="AE1159" s="23"/>
      <c r="AF1159" s="71"/>
      <c r="AH1159" s="69"/>
      <c r="AK1159" s="70"/>
      <c r="AO1159" s="111"/>
      <c r="AP1159" s="18"/>
      <c r="AQ1159" s="68"/>
      <c r="AR1159" s="68"/>
      <c r="AS1159" s="68"/>
      <c r="AT1159" s="68"/>
    </row>
    <row r="1160" spans="2:46" ht="18.600000000000001" customHeight="1" thickBot="1">
      <c r="D1160" s="265" t="s">
        <v>11</v>
      </c>
      <c r="E1160" s="266"/>
      <c r="F1160" s="267" t="s">
        <v>84</v>
      </c>
      <c r="G1160" s="268"/>
      <c r="H1160" s="263"/>
      <c r="I1160" s="265" t="s">
        <v>85</v>
      </c>
      <c r="J1160" s="266"/>
      <c r="K1160" s="267" t="s">
        <v>86</v>
      </c>
      <c r="L1160" s="268"/>
      <c r="N1160" s="269" t="s">
        <v>12</v>
      </c>
      <c r="O1160" s="270"/>
      <c r="P1160" s="271" t="s">
        <v>13</v>
      </c>
      <c r="Q1160" s="272"/>
      <c r="S1160" s="265" t="s">
        <v>87</v>
      </c>
      <c r="T1160" s="266"/>
      <c r="U1160" s="267" t="s">
        <v>88</v>
      </c>
      <c r="V1160" s="268"/>
      <c r="W1160" s="10"/>
      <c r="X1160" s="269" t="s">
        <v>89</v>
      </c>
      <c r="Y1160" s="270"/>
      <c r="Z1160" s="271" t="s">
        <v>90</v>
      </c>
      <c r="AA1160" s="272"/>
      <c r="AB1160" s="10"/>
      <c r="AC1160" s="265" t="s">
        <v>14</v>
      </c>
      <c r="AD1160" s="266"/>
      <c r="AE1160" s="267" t="s">
        <v>15</v>
      </c>
      <c r="AF1160" s="268"/>
      <c r="AG1160" s="10"/>
      <c r="AH1160" s="269" t="s">
        <v>91</v>
      </c>
      <c r="AI1160" s="270"/>
      <c r="AJ1160" s="271" t="s">
        <v>92</v>
      </c>
      <c r="AK1160" s="272"/>
      <c r="AM1160" s="76" t="s">
        <v>16</v>
      </c>
      <c r="AO1160" s="112" t="s">
        <v>38</v>
      </c>
      <c r="AP1160" s="18"/>
      <c r="AQ1160" s="68"/>
      <c r="AR1160" s="68"/>
      <c r="AS1160" s="68"/>
      <c r="AT1160" s="68"/>
    </row>
    <row r="1161" spans="2:46" ht="18.600000000000001" customHeight="1" thickTop="1" thickBot="1">
      <c r="D1161" s="59">
        <v>0</v>
      </c>
      <c r="E1161" s="63">
        <v>0</v>
      </c>
      <c r="F1161" s="61">
        <v>1</v>
      </c>
      <c r="G1161" s="62">
        <v>0</v>
      </c>
      <c r="I1161" s="59">
        <v>0</v>
      </c>
      <c r="J1161" s="63">
        <f t="shared" ref="J1161" si="5211">IF(0=(1-$J$8*$K$8*$B1158^2),10^14,$B1158*$K$8/(1-$J$8*$K$8*$B1158^2))</f>
        <v>-1.6119381867647056</v>
      </c>
      <c r="K1161" s="61">
        <v>1</v>
      </c>
      <c r="L1161" s="62">
        <v>0</v>
      </c>
      <c r="N1161" s="59">
        <f t="shared" ref="N1161" si="5212">D1161*I1158+F1161*I1161-E1161*J1158-G1161*J1161</f>
        <v>0</v>
      </c>
      <c r="O1161" s="63">
        <f t="shared" ref="O1161" si="5213">(D1161*J1158+E1161*I1158+F1161*J1161+G1161*I1161)</f>
        <v>-1.6119381867647056</v>
      </c>
      <c r="P1161" s="61">
        <f t="shared" ref="P1161" si="5214">D1161*K1158+F1161*K1161-E1161*L1158-G1161*L1161</f>
        <v>1</v>
      </c>
      <c r="Q1161" s="62">
        <f t="shared" ref="Q1161" si="5215">(D1161*L1158+E1161*K1158+F1161*L1161+G1161*K1161)</f>
        <v>0</v>
      </c>
      <c r="S1161" s="59">
        <v>0</v>
      </c>
      <c r="T1161" s="63">
        <v>0</v>
      </c>
      <c r="U1161" s="61">
        <v>1</v>
      </c>
      <c r="V1161" s="62">
        <v>0</v>
      </c>
      <c r="X1161" s="59">
        <f t="shared" ref="X1161" si="5216">N1161*S1158+P1161*S1161-O1161*T1158-Q1161*T1161</f>
        <v>0</v>
      </c>
      <c r="Y1161" s="63">
        <f t="shared" ref="Y1161" si="5217">(N1161*T1158+O1161*S1158+P1161*T1161+Q1161*S1161)</f>
        <v>-1.6119381867647056</v>
      </c>
      <c r="Z1161" s="61">
        <f t="shared" ref="Z1161" si="5218">N1161*U1158+P1161*U1161-O1161*V1158-Q1161*V1161</f>
        <v>4.6303884857485036</v>
      </c>
      <c r="AA1161" s="62">
        <f t="shared" ref="AA1161" si="5219">(N1161*V1158+O1161*U1158+P1161*V1161+Q1161*U1161)</f>
        <v>0</v>
      </c>
      <c r="AB1161" s="10"/>
      <c r="AC1161" s="46">
        <f t="shared" ref="AC1161" si="5220">1/$AD$8</f>
        <v>1</v>
      </c>
      <c r="AD1161" s="77">
        <v>0</v>
      </c>
      <c r="AE1161" s="78">
        <v>1</v>
      </c>
      <c r="AF1161" s="79">
        <v>0</v>
      </c>
      <c r="AH1161" s="59">
        <f t="shared" ref="AH1161" si="5221">X1161*AC1158+Z1161*AC1161-Y1161*AD1158-AA1161*AD1161</f>
        <v>4.6303884857485036</v>
      </c>
      <c r="AI1161" s="63">
        <f t="shared" ref="AI1161" si="5222">(X1161*AD1158+Y1161*AC1158+Z1161*AD1161+AA1161*AC1161)</f>
        <v>-1.6119381867647056</v>
      </c>
      <c r="AJ1161" s="61">
        <f t="shared" ref="AJ1161" si="5223">X1161*AE1158+Z1161*AE1161-Y1161*AF1158-AA1161*AF1161</f>
        <v>4.6303884857485036</v>
      </c>
      <c r="AK1161" s="62">
        <f t="shared" ref="AK1161" si="5224">(X1161*AF1158+Y1161*AE1158+Z1161*AF1161+AA1161*AE1161)</f>
        <v>0</v>
      </c>
      <c r="AM1161" s="80">
        <f t="shared" ref="AM1161" si="5225">(180/PI())*ATAN(-1*(AI1158+AI1161)/(AH1158+AH1161))</f>
        <v>-50.082154543579641</v>
      </c>
      <c r="AO1161" s="113">
        <f t="shared" ref="AO1161" si="5226">20*LOG(((1-(10^(AM1158/20)^2)*(1-((1-AO1158)/(1+AO1158))^2))^0.5))</f>
        <v>-6.5699205464664234E-2</v>
      </c>
      <c r="AP1161" s="18"/>
      <c r="AQ1161" s="68"/>
      <c r="AR1161" s="68"/>
      <c r="AS1161" s="68"/>
      <c r="AT1161" s="68"/>
    </row>
    <row r="1162" spans="2:46" ht="18.600000000000001" customHeight="1"/>
    <row r="1163" spans="2:46" ht="18.600000000000001" customHeight="1" thickBot="1">
      <c r="D1163" s="10" t="s">
        <v>63</v>
      </c>
      <c r="E1163" s="10"/>
      <c r="F1163" s="10"/>
      <c r="G1163" s="10"/>
      <c r="H1163" s="10"/>
      <c r="I1163" s="10" t="s">
        <v>64</v>
      </c>
      <c r="J1163" s="10"/>
      <c r="K1163" s="10"/>
      <c r="L1163" s="10"/>
      <c r="M1163" s="55"/>
      <c r="N1163" s="55"/>
      <c r="O1163" s="54" t="s">
        <v>65</v>
      </c>
      <c r="P1163" s="55"/>
      <c r="Q1163" s="55"/>
      <c r="R1163" s="55"/>
      <c r="S1163" s="10"/>
      <c r="T1163" s="10" t="s">
        <v>66</v>
      </c>
      <c r="U1163" s="55"/>
      <c r="V1163" s="55"/>
      <c r="W1163" s="55"/>
      <c r="X1163" s="55"/>
      <c r="Y1163" s="54" t="s">
        <v>67</v>
      </c>
      <c r="Z1163" s="55"/>
      <c r="AA1163" s="55"/>
      <c r="AB1163" s="55"/>
      <c r="AC1163" s="54" t="s">
        <v>68</v>
      </c>
      <c r="AD1163" s="10"/>
      <c r="AE1163" s="10"/>
      <c r="AF1163" s="10"/>
      <c r="AG1163" s="10"/>
      <c r="AH1163" s="55"/>
      <c r="AI1163" s="54" t="s">
        <v>69</v>
      </c>
      <c r="AJ1163" s="55"/>
      <c r="AK1163" s="55"/>
    </row>
    <row r="1164" spans="2:46" ht="18.600000000000001" customHeight="1" thickBot="1">
      <c r="B1164" s="52"/>
      <c r="D1164" s="273" t="s">
        <v>70</v>
      </c>
      <c r="E1164" s="274"/>
      <c r="F1164" s="275" t="s">
        <v>71</v>
      </c>
      <c r="G1164" s="276"/>
      <c r="H1164" s="263"/>
      <c r="I1164" s="273" t="s">
        <v>72</v>
      </c>
      <c r="J1164" s="274"/>
      <c r="K1164" s="275" t="s">
        <v>73</v>
      </c>
      <c r="L1164" s="276"/>
      <c r="M1164" s="55"/>
      <c r="N1164" s="269" t="s">
        <v>74</v>
      </c>
      <c r="O1164" s="270"/>
      <c r="P1164" s="271" t="s">
        <v>75</v>
      </c>
      <c r="Q1164" s="272"/>
      <c r="R1164" s="55"/>
      <c r="S1164" s="273" t="s">
        <v>76</v>
      </c>
      <c r="T1164" s="274"/>
      <c r="U1164" s="275" t="s">
        <v>77</v>
      </c>
      <c r="V1164" s="276"/>
      <c r="W1164" s="10"/>
      <c r="X1164" s="269" t="s">
        <v>78</v>
      </c>
      <c r="Y1164" s="270"/>
      <c r="Z1164" s="271" t="s">
        <v>79</v>
      </c>
      <c r="AA1164" s="272"/>
      <c r="AB1164" s="10"/>
      <c r="AC1164" s="273" t="s">
        <v>80</v>
      </c>
      <c r="AD1164" s="274"/>
      <c r="AE1164" s="275" t="s">
        <v>81</v>
      </c>
      <c r="AF1164" s="276"/>
      <c r="AG1164" s="10"/>
      <c r="AH1164" s="269" t="s">
        <v>82</v>
      </c>
      <c r="AI1164" s="270"/>
      <c r="AJ1164" s="271" t="s">
        <v>83</v>
      </c>
      <c r="AK1164" s="272"/>
      <c r="AM1164" s="57" t="s">
        <v>10</v>
      </c>
      <c r="AO1164" s="109" t="s">
        <v>37</v>
      </c>
      <c r="AP1164" s="18"/>
      <c r="AQ1164" s="68"/>
      <c r="AR1164" s="68"/>
      <c r="AS1164" s="68"/>
      <c r="AT1164" s="68"/>
    </row>
    <row r="1165" spans="2:46" ht="18.600000000000001" customHeight="1" thickTop="1" thickBot="1">
      <c r="B1165" s="81">
        <v>3.34</v>
      </c>
      <c r="D1165" s="59">
        <v>1</v>
      </c>
      <c r="E1165" s="60">
        <v>0</v>
      </c>
      <c r="F1165" s="61">
        <v>0</v>
      </c>
      <c r="G1165" s="62">
        <f t="shared" ref="G1165" si="5227">$E$8*$B1165</f>
        <v>2.2657558</v>
      </c>
      <c r="I1165" s="59">
        <v>1</v>
      </c>
      <c r="J1165" s="63">
        <v>0</v>
      </c>
      <c r="K1165" s="61">
        <v>0</v>
      </c>
      <c r="L1165" s="62">
        <v>0</v>
      </c>
      <c r="N1165" s="59">
        <f t="shared" ref="N1165" si="5228">D1165*I1165+F1165*I1168-E1165*J1165-G1165*J1168</f>
        <v>4.6045384548378818</v>
      </c>
      <c r="O1165" s="63">
        <f t="shared" ref="O1165" si="5229">(D1165*J1165+E1165*I1165+F1165*J1168+G1165*I1168)</f>
        <v>0</v>
      </c>
      <c r="P1165" s="61">
        <f t="shared" ref="P1165" si="5230">D1165*K1165+F1165*K1168-E1165*L1165-G1165*L1168</f>
        <v>0</v>
      </c>
      <c r="Q1165" s="62">
        <f t="shared" ref="Q1165" si="5231">(D1165*L1165+E1165*K1165+F1165*L1168+G1165*K1168)</f>
        <v>2.2657558</v>
      </c>
      <c r="S1165" s="59">
        <v>1</v>
      </c>
      <c r="T1165" s="60">
        <v>0</v>
      </c>
      <c r="U1165" s="61">
        <v>0</v>
      </c>
      <c r="V1165" s="62">
        <f t="shared" ref="V1165" si="5232">$T$8*$B1165</f>
        <v>2.2657558</v>
      </c>
      <c r="X1165" s="59">
        <f t="shared" ref="X1165" si="5233">N1165*S1165+P1165*S1168-O1165*T1165-Q1165*T1168</f>
        <v>4.6045384548378818</v>
      </c>
      <c r="Y1165" s="63">
        <f t="shared" ref="Y1165" si="5234">(N1165*T1165+O1165*S1165+P1165*T1168+Q1165*S1168)</f>
        <v>0</v>
      </c>
      <c r="Z1165" s="61">
        <f t="shared" ref="Z1165" si="5235">N1165*U1165+P1165*U1168-O1165*V1165-Q1165*V1168</f>
        <v>0</v>
      </c>
      <c r="AA1165" s="62">
        <f t="shared" ref="AA1165" si="5236">(N1165*V1165+O1165*U1165+P1165*V1168+Q1165*U1168)</f>
        <v>12.698515510371969</v>
      </c>
      <c r="AB1165" s="10"/>
      <c r="AC1165" s="64">
        <v>1</v>
      </c>
      <c r="AD1165" s="65">
        <v>0</v>
      </c>
      <c r="AE1165" s="23">
        <v>0</v>
      </c>
      <c r="AF1165" s="66">
        <v>0</v>
      </c>
      <c r="AH1165" s="59">
        <f t="shared" ref="AH1165" si="5237">X1165*AC1165+Z1165*AC1168-Y1165*AD1165-AA1165*AD1168</f>
        <v>4.6045384548378818</v>
      </c>
      <c r="AI1165" s="63">
        <f t="shared" ref="AI1165" si="5238">(X1165*AD1165+Y1165*AC1165+Z1165*AD1168+AA1165*AC1168)</f>
        <v>12.698515510371969</v>
      </c>
      <c r="AJ1165" s="61">
        <f t="shared" ref="AJ1165" si="5239">X1165*AE1165+Z1165*AE1168-Y1165*AF1165-AA1165*AF1168</f>
        <v>0</v>
      </c>
      <c r="AK1165" s="62">
        <f t="shared" ref="AK1165" si="5240">(X1165*AF1165+Y1165*AE1165+Z1165*AF1168+AA1165*AE1168)</f>
        <v>12.698515510371969</v>
      </c>
      <c r="AM1165" s="67">
        <f t="shared" ref="AM1165" si="5241">20*LOG(((1+$AD$8)/$AD$8)/((AH1165+AH1168)^2+(AI1165+AI1168)^2)^0.5)</f>
        <v>-17.163930609596278</v>
      </c>
      <c r="AO1165" s="110">
        <f t="shared" ref="AO1165" si="5242">((AH1165^2+AI1165^2)^0.5)/((AH1168^2+AI1168^2)^0.5)</f>
        <v>2.7727041811906443</v>
      </c>
      <c r="AP1165" s="18"/>
      <c r="AQ1165" s="68"/>
      <c r="AR1165" s="68"/>
      <c r="AS1165" s="68"/>
      <c r="AT1165" s="68"/>
    </row>
    <row r="1166" spans="2:46" ht="18.600000000000001" customHeight="1" thickBot="1">
      <c r="D1166" s="69"/>
      <c r="G1166" s="70"/>
      <c r="I1166" s="69"/>
      <c r="L1166" s="70"/>
      <c r="N1166" s="69"/>
      <c r="Q1166" s="70"/>
      <c r="S1166" s="69"/>
      <c r="V1166" s="70"/>
      <c r="X1166" s="69"/>
      <c r="AA1166" s="70"/>
      <c r="AC1166" s="64"/>
      <c r="AD1166" s="23"/>
      <c r="AE1166" s="23"/>
      <c r="AF1166" s="71"/>
      <c r="AH1166" s="69"/>
      <c r="AK1166" s="70"/>
      <c r="AO1166" s="111"/>
      <c r="AP1166" s="18"/>
      <c r="AQ1166" s="68"/>
      <c r="AR1166" s="68"/>
      <c r="AS1166" s="68"/>
      <c r="AT1166" s="68"/>
    </row>
    <row r="1167" spans="2:46" ht="18.600000000000001" customHeight="1" thickBot="1">
      <c r="D1167" s="265" t="s">
        <v>11</v>
      </c>
      <c r="E1167" s="266"/>
      <c r="F1167" s="267" t="s">
        <v>84</v>
      </c>
      <c r="G1167" s="268"/>
      <c r="H1167" s="263"/>
      <c r="I1167" s="265" t="s">
        <v>85</v>
      </c>
      <c r="J1167" s="266"/>
      <c r="K1167" s="267" t="s">
        <v>86</v>
      </c>
      <c r="L1167" s="268"/>
      <c r="N1167" s="269" t="s">
        <v>12</v>
      </c>
      <c r="O1167" s="270"/>
      <c r="P1167" s="271" t="s">
        <v>13</v>
      </c>
      <c r="Q1167" s="272"/>
      <c r="S1167" s="265" t="s">
        <v>87</v>
      </c>
      <c r="T1167" s="266"/>
      <c r="U1167" s="267" t="s">
        <v>88</v>
      </c>
      <c r="V1167" s="268"/>
      <c r="W1167" s="10"/>
      <c r="X1167" s="269" t="s">
        <v>89</v>
      </c>
      <c r="Y1167" s="270"/>
      <c r="Z1167" s="271" t="s">
        <v>90</v>
      </c>
      <c r="AA1167" s="272"/>
      <c r="AB1167" s="10"/>
      <c r="AC1167" s="265" t="s">
        <v>14</v>
      </c>
      <c r="AD1167" s="266"/>
      <c r="AE1167" s="267" t="s">
        <v>15</v>
      </c>
      <c r="AF1167" s="268"/>
      <c r="AG1167" s="10"/>
      <c r="AH1167" s="269" t="s">
        <v>91</v>
      </c>
      <c r="AI1167" s="270"/>
      <c r="AJ1167" s="271" t="s">
        <v>92</v>
      </c>
      <c r="AK1167" s="272"/>
      <c r="AM1167" s="76" t="s">
        <v>16</v>
      </c>
      <c r="AO1167" s="112" t="s">
        <v>38</v>
      </c>
      <c r="AP1167" s="18"/>
      <c r="AQ1167" s="68"/>
      <c r="AR1167" s="68"/>
      <c r="AS1167" s="68"/>
      <c r="AT1167" s="68"/>
    </row>
    <row r="1168" spans="2:46" ht="18.600000000000001" customHeight="1" thickTop="1" thickBot="1">
      <c r="D1168" s="59">
        <v>0</v>
      </c>
      <c r="E1168" s="63">
        <v>0</v>
      </c>
      <c r="F1168" s="61">
        <v>1</v>
      </c>
      <c r="G1168" s="62">
        <v>0</v>
      </c>
      <c r="I1168" s="59">
        <v>0</v>
      </c>
      <c r="J1168" s="63">
        <f t="shared" ref="J1168" si="5243">IF(0=(1-$J$8*$K$8*$B1165^2),10^14,$B1165*$K$8/(1-$J$8*$K$8*$B1165^2))</f>
        <v>-1.5908768521470327</v>
      </c>
      <c r="K1168" s="61">
        <v>1</v>
      </c>
      <c r="L1168" s="62">
        <v>0</v>
      </c>
      <c r="N1168" s="59">
        <f t="shared" ref="N1168" si="5244">D1168*I1165+F1168*I1168-E1168*J1165-G1168*J1168</f>
        <v>0</v>
      </c>
      <c r="O1168" s="63">
        <f t="shared" ref="O1168" si="5245">(D1168*J1165+E1168*I1165+F1168*J1168+G1168*I1168)</f>
        <v>-1.5908768521470327</v>
      </c>
      <c r="P1168" s="61">
        <f t="shared" ref="P1168" si="5246">D1168*K1165+F1168*K1168-E1168*L1165-G1168*L1168</f>
        <v>1</v>
      </c>
      <c r="Q1168" s="62">
        <f t="shared" ref="Q1168" si="5247">(D1168*L1165+E1168*K1165+F1168*L1168+G1168*K1168)</f>
        <v>0</v>
      </c>
      <c r="S1168" s="59">
        <v>0</v>
      </c>
      <c r="T1168" s="63">
        <v>0</v>
      </c>
      <c r="U1168" s="61">
        <v>1</v>
      </c>
      <c r="V1168" s="62">
        <v>0</v>
      </c>
      <c r="X1168" s="59">
        <f t="shared" ref="X1168" si="5248">N1168*S1165+P1168*S1168-O1168*T1165-Q1168*T1168</f>
        <v>0</v>
      </c>
      <c r="Y1168" s="63">
        <f t="shared" ref="Y1168" si="5249">(N1168*T1165+O1168*S1165+P1168*T1168+Q1168*S1168)</f>
        <v>-1.5908768521470327</v>
      </c>
      <c r="Z1168" s="61">
        <f t="shared" ref="Z1168" si="5250">N1168*U1165+P1168*U1168-O1168*V1165-Q1168*V1168</f>
        <v>4.6045384548378818</v>
      </c>
      <c r="AA1168" s="62">
        <f t="shared" ref="AA1168" si="5251">(N1168*V1165+O1168*U1165+P1168*V1168+Q1168*U1168)</f>
        <v>0</v>
      </c>
      <c r="AB1168" s="10"/>
      <c r="AC1168" s="46">
        <f t="shared" ref="AC1168" si="5252">1/$AD$8</f>
        <v>1</v>
      </c>
      <c r="AD1168" s="77">
        <v>0</v>
      </c>
      <c r="AE1168" s="78">
        <v>1</v>
      </c>
      <c r="AF1168" s="79">
        <v>0</v>
      </c>
      <c r="AH1168" s="59">
        <f t="shared" ref="AH1168" si="5253">X1168*AC1165+Z1168*AC1168-Y1168*AD1165-AA1168*AD1168</f>
        <v>4.6045384548378818</v>
      </c>
      <c r="AI1168" s="63">
        <f t="shared" ref="AI1168" si="5254">(X1168*AD1165+Y1168*AC1165+Z1168*AD1168+AA1168*AC1168)</f>
        <v>-1.5908768521470327</v>
      </c>
      <c r="AJ1168" s="61">
        <f t="shared" ref="AJ1168" si="5255">X1168*AE1165+Z1168*AE1168-Y1168*AF1165-AA1168*AF1168</f>
        <v>4.6045384548378818</v>
      </c>
      <c r="AK1168" s="62">
        <f t="shared" ref="AK1168" si="5256">(X1168*AF1165+Y1168*AE1165+Z1168*AF1168+AA1168*AE1168)</f>
        <v>0</v>
      </c>
      <c r="AM1168" s="80">
        <f t="shared" ref="AM1168" si="5257">(180/PI())*ATAN(-1*(AI1165+AI1168)/(AH1165+AH1168))</f>
        <v>-50.33868684284554</v>
      </c>
      <c r="AO1168" s="113">
        <f t="shared" ref="AO1168" si="5258">20*LOG(((1-(10^(AM1165/20)^2)*(1-((1-AO1165)/(1+AO1165))^2))^0.5))</f>
        <v>-6.551198427141236E-2</v>
      </c>
      <c r="AP1168" s="18"/>
      <c r="AQ1168" s="68"/>
      <c r="AR1168" s="68"/>
      <c r="AS1168" s="68"/>
      <c r="AT1168" s="68"/>
    </row>
    <row r="1169" spans="2:46" ht="18.600000000000001" customHeight="1"/>
    <row r="1170" spans="2:46" ht="18.600000000000001" customHeight="1" thickBot="1">
      <c r="D1170" s="10" t="s">
        <v>63</v>
      </c>
      <c r="E1170" s="10"/>
      <c r="F1170" s="10"/>
      <c r="G1170" s="10"/>
      <c r="H1170" s="10"/>
      <c r="I1170" s="10" t="s">
        <v>64</v>
      </c>
      <c r="J1170" s="10"/>
      <c r="K1170" s="10"/>
      <c r="L1170" s="10"/>
      <c r="M1170" s="55"/>
      <c r="N1170" s="55"/>
      <c r="O1170" s="54" t="s">
        <v>65</v>
      </c>
      <c r="P1170" s="55"/>
      <c r="Q1170" s="55"/>
      <c r="R1170" s="55"/>
      <c r="S1170" s="10"/>
      <c r="T1170" s="10" t="s">
        <v>66</v>
      </c>
      <c r="U1170" s="55"/>
      <c r="V1170" s="55"/>
      <c r="W1170" s="55"/>
      <c r="X1170" s="55"/>
      <c r="Y1170" s="54" t="s">
        <v>67</v>
      </c>
      <c r="Z1170" s="55"/>
      <c r="AA1170" s="55"/>
      <c r="AB1170" s="55"/>
      <c r="AC1170" s="54" t="s">
        <v>68</v>
      </c>
      <c r="AD1170" s="10"/>
      <c r="AE1170" s="10"/>
      <c r="AF1170" s="10"/>
      <c r="AG1170" s="10"/>
      <c r="AH1170" s="55"/>
      <c r="AI1170" s="54" t="s">
        <v>69</v>
      </c>
      <c r="AJ1170" s="55"/>
      <c r="AK1170" s="55"/>
    </row>
    <row r="1171" spans="2:46" ht="18.600000000000001" customHeight="1" thickBot="1">
      <c r="B1171" s="52"/>
      <c r="D1171" s="273" t="s">
        <v>70</v>
      </c>
      <c r="E1171" s="274"/>
      <c r="F1171" s="275" t="s">
        <v>71</v>
      </c>
      <c r="G1171" s="276"/>
      <c r="H1171" s="263"/>
      <c r="I1171" s="273" t="s">
        <v>72</v>
      </c>
      <c r="J1171" s="274"/>
      <c r="K1171" s="275" t="s">
        <v>73</v>
      </c>
      <c r="L1171" s="276"/>
      <c r="M1171" s="55"/>
      <c r="N1171" s="269" t="s">
        <v>74</v>
      </c>
      <c r="O1171" s="270"/>
      <c r="P1171" s="271" t="s">
        <v>75</v>
      </c>
      <c r="Q1171" s="272"/>
      <c r="R1171" s="55"/>
      <c r="S1171" s="273" t="s">
        <v>76</v>
      </c>
      <c r="T1171" s="274"/>
      <c r="U1171" s="275" t="s">
        <v>77</v>
      </c>
      <c r="V1171" s="276"/>
      <c r="W1171" s="10"/>
      <c r="X1171" s="269" t="s">
        <v>78</v>
      </c>
      <c r="Y1171" s="270"/>
      <c r="Z1171" s="271" t="s">
        <v>79</v>
      </c>
      <c r="AA1171" s="272"/>
      <c r="AB1171" s="10"/>
      <c r="AC1171" s="273" t="s">
        <v>80</v>
      </c>
      <c r="AD1171" s="274"/>
      <c r="AE1171" s="275" t="s">
        <v>81</v>
      </c>
      <c r="AF1171" s="276"/>
      <c r="AG1171" s="10"/>
      <c r="AH1171" s="269" t="s">
        <v>82</v>
      </c>
      <c r="AI1171" s="270"/>
      <c r="AJ1171" s="271" t="s">
        <v>83</v>
      </c>
      <c r="AK1171" s="272"/>
      <c r="AM1171" s="57" t="s">
        <v>10</v>
      </c>
      <c r="AO1171" s="109" t="s">
        <v>37</v>
      </c>
      <c r="AP1171" s="18"/>
      <c r="AQ1171" s="68"/>
      <c r="AR1171" s="68"/>
      <c r="AS1171" s="68"/>
      <c r="AT1171" s="68"/>
    </row>
    <row r="1172" spans="2:46" ht="18.600000000000001" customHeight="1" thickTop="1" thickBot="1">
      <c r="B1172" s="81">
        <v>3.36</v>
      </c>
      <c r="D1172" s="59">
        <v>1</v>
      </c>
      <c r="E1172" s="60">
        <v>0</v>
      </c>
      <c r="F1172" s="61">
        <v>0</v>
      </c>
      <c r="G1172" s="62">
        <f t="shared" ref="G1172" si="5259">$E$8*$B1172</f>
        <v>2.2793231999999999</v>
      </c>
      <c r="I1172" s="59">
        <v>1</v>
      </c>
      <c r="J1172" s="63">
        <v>0</v>
      </c>
      <c r="K1172" s="61">
        <v>0</v>
      </c>
      <c r="L1172" s="62">
        <v>0</v>
      </c>
      <c r="N1172" s="59">
        <f t="shared" ref="N1172" si="5260">D1172*I1172+F1172*I1175-E1172*J1172-G1172*J1175</f>
        <v>4.5795045228912867</v>
      </c>
      <c r="O1172" s="63">
        <f t="shared" ref="O1172" si="5261">(D1172*J1172+E1172*I1172+F1172*J1175+G1172*I1175)</f>
        <v>0</v>
      </c>
      <c r="P1172" s="61">
        <f t="shared" ref="P1172" si="5262">D1172*K1172+F1172*K1175-E1172*L1172-G1172*L1175</f>
        <v>0</v>
      </c>
      <c r="Q1172" s="62">
        <f t="shared" ref="Q1172" si="5263">(D1172*L1172+E1172*K1172+F1172*L1175+G1172*K1175)</f>
        <v>2.2793231999999999</v>
      </c>
      <c r="S1172" s="59">
        <v>1</v>
      </c>
      <c r="T1172" s="60">
        <v>0</v>
      </c>
      <c r="U1172" s="61">
        <v>0</v>
      </c>
      <c r="V1172" s="62">
        <f t="shared" ref="V1172" si="5264">$T$8*$B1172</f>
        <v>2.2793231999999999</v>
      </c>
      <c r="X1172" s="59">
        <f t="shared" ref="X1172" si="5265">N1172*S1172+P1172*S1175-O1172*T1172-Q1172*T1175</f>
        <v>4.5795045228912867</v>
      </c>
      <c r="Y1172" s="63">
        <f t="shared" ref="Y1172" si="5266">(N1172*T1172+O1172*S1172+P1172*T1175+Q1172*S1175)</f>
        <v>0</v>
      </c>
      <c r="Z1172" s="61">
        <f t="shared" ref="Z1172" si="5267">N1172*U1172+P1172*U1175-O1172*V1172-Q1172*V1175</f>
        <v>0</v>
      </c>
      <c r="AA1172" s="62">
        <f t="shared" ref="AA1172" si="5268">(N1172*V1172+O1172*U1172+P1172*V1175+Q1172*U1175)</f>
        <v>12.71749410353104</v>
      </c>
      <c r="AB1172" s="10"/>
      <c r="AC1172" s="64">
        <v>1</v>
      </c>
      <c r="AD1172" s="65">
        <v>0</v>
      </c>
      <c r="AE1172" s="23">
        <v>0</v>
      </c>
      <c r="AF1172" s="66">
        <v>0</v>
      </c>
      <c r="AH1172" s="59">
        <f t="shared" ref="AH1172" si="5269">X1172*AC1172+Z1172*AC1175-Y1172*AD1172-AA1172*AD1175</f>
        <v>4.5795045228912867</v>
      </c>
      <c r="AI1172" s="63">
        <f t="shared" ref="AI1172" si="5270">(X1172*AD1172+Y1172*AC1172+Z1172*AD1175+AA1172*AC1175)</f>
        <v>12.71749410353104</v>
      </c>
      <c r="AJ1172" s="61">
        <f t="shared" ref="AJ1172" si="5271">X1172*AE1172+Z1172*AE1175-Y1172*AF1172-AA1172*AF1175</f>
        <v>0</v>
      </c>
      <c r="AK1172" s="62">
        <f t="shared" ref="AK1172" si="5272">(X1172*AF1172+Y1172*AE1172+Z1172*AF1175+AA1172*AE1175)</f>
        <v>12.71749410353104</v>
      </c>
      <c r="AM1172" s="67">
        <f t="shared" ref="AM1172" si="5273">20*LOG(((1+$AD$8)/$AD$8)/((AH1172+AH1175)^2+(AI1172+AI1175)^2)^0.5)</f>
        <v>-17.163051821279904</v>
      </c>
      <c r="AO1172" s="110">
        <f t="shared" ref="AO1172" si="5274">((AH1172^2+AI1172^2)^0.5)/((AH1175^2+AI1175^2)^0.5)</f>
        <v>2.792002953344269</v>
      </c>
      <c r="AP1172" s="18"/>
      <c r="AQ1172" s="68"/>
      <c r="AR1172" s="68"/>
      <c r="AS1172" s="68"/>
      <c r="AT1172" s="68"/>
    </row>
    <row r="1173" spans="2:46" ht="18.600000000000001" customHeight="1" thickBot="1">
      <c r="D1173" s="69"/>
      <c r="G1173" s="70"/>
      <c r="I1173" s="69"/>
      <c r="L1173" s="70"/>
      <c r="N1173" s="69"/>
      <c r="Q1173" s="70"/>
      <c r="S1173" s="69"/>
      <c r="V1173" s="70"/>
      <c r="X1173" s="69"/>
      <c r="AA1173" s="70"/>
      <c r="AC1173" s="64"/>
      <c r="AD1173" s="23"/>
      <c r="AE1173" s="23"/>
      <c r="AF1173" s="71"/>
      <c r="AH1173" s="69"/>
      <c r="AK1173" s="70"/>
      <c r="AO1173" s="111"/>
      <c r="AP1173" s="18"/>
      <c r="AQ1173" s="68"/>
      <c r="AR1173" s="68"/>
      <c r="AS1173" s="68"/>
      <c r="AT1173" s="68"/>
    </row>
    <row r="1174" spans="2:46" ht="18.600000000000001" customHeight="1" thickBot="1">
      <c r="D1174" s="265" t="s">
        <v>11</v>
      </c>
      <c r="E1174" s="266"/>
      <c r="F1174" s="267" t="s">
        <v>84</v>
      </c>
      <c r="G1174" s="268"/>
      <c r="H1174" s="263"/>
      <c r="I1174" s="265" t="s">
        <v>85</v>
      </c>
      <c r="J1174" s="266"/>
      <c r="K1174" s="267" t="s">
        <v>86</v>
      </c>
      <c r="L1174" s="268"/>
      <c r="N1174" s="269" t="s">
        <v>12</v>
      </c>
      <c r="O1174" s="270"/>
      <c r="P1174" s="271" t="s">
        <v>13</v>
      </c>
      <c r="Q1174" s="272"/>
      <c r="S1174" s="265" t="s">
        <v>87</v>
      </c>
      <c r="T1174" s="266"/>
      <c r="U1174" s="267" t="s">
        <v>88</v>
      </c>
      <c r="V1174" s="268"/>
      <c r="W1174" s="10"/>
      <c r="X1174" s="269" t="s">
        <v>89</v>
      </c>
      <c r="Y1174" s="270"/>
      <c r="Z1174" s="271" t="s">
        <v>90</v>
      </c>
      <c r="AA1174" s="272"/>
      <c r="AB1174" s="10"/>
      <c r="AC1174" s="265" t="s">
        <v>14</v>
      </c>
      <c r="AD1174" s="266"/>
      <c r="AE1174" s="267" t="s">
        <v>15</v>
      </c>
      <c r="AF1174" s="268"/>
      <c r="AG1174" s="10"/>
      <c r="AH1174" s="269" t="s">
        <v>91</v>
      </c>
      <c r="AI1174" s="270"/>
      <c r="AJ1174" s="271" t="s">
        <v>92</v>
      </c>
      <c r="AK1174" s="272"/>
      <c r="AM1174" s="76" t="s">
        <v>16</v>
      </c>
      <c r="AO1174" s="112" t="s">
        <v>38</v>
      </c>
      <c r="AP1174" s="18"/>
      <c r="AQ1174" s="68"/>
      <c r="AR1174" s="68"/>
      <c r="AS1174" s="68"/>
      <c r="AT1174" s="68"/>
    </row>
    <row r="1175" spans="2:46" ht="18.600000000000001" customHeight="1" thickTop="1" thickBot="1">
      <c r="D1175" s="59">
        <v>0</v>
      </c>
      <c r="E1175" s="63">
        <v>0</v>
      </c>
      <c r="F1175" s="61">
        <v>1</v>
      </c>
      <c r="G1175" s="62">
        <v>0</v>
      </c>
      <c r="I1175" s="59">
        <v>0</v>
      </c>
      <c r="J1175" s="63">
        <f t="shared" ref="J1175" si="5275">IF(0=(1-$J$8*$K$8*$B1172^2),10^14,$B1172*$K$8/(1-$J$8*$K$8*$B1172^2))</f>
        <v>-1.5704242921281575</v>
      </c>
      <c r="K1175" s="61">
        <v>1</v>
      </c>
      <c r="L1175" s="62">
        <v>0</v>
      </c>
      <c r="N1175" s="59">
        <f t="shared" ref="N1175" si="5276">D1175*I1172+F1175*I1175-E1175*J1172-G1175*J1175</f>
        <v>0</v>
      </c>
      <c r="O1175" s="63">
        <f t="shared" ref="O1175" si="5277">(D1175*J1172+E1175*I1172+F1175*J1175+G1175*I1175)</f>
        <v>-1.5704242921281575</v>
      </c>
      <c r="P1175" s="61">
        <f t="shared" ref="P1175" si="5278">D1175*K1172+F1175*K1175-E1175*L1172-G1175*L1175</f>
        <v>1</v>
      </c>
      <c r="Q1175" s="62">
        <f t="shared" ref="Q1175" si="5279">(D1175*L1172+E1175*K1172+F1175*L1175+G1175*K1175)</f>
        <v>0</v>
      </c>
      <c r="S1175" s="59">
        <v>0</v>
      </c>
      <c r="T1175" s="63">
        <v>0</v>
      </c>
      <c r="U1175" s="61">
        <v>1</v>
      </c>
      <c r="V1175" s="62">
        <v>0</v>
      </c>
      <c r="X1175" s="59">
        <f t="shared" ref="X1175" si="5280">N1175*S1172+P1175*S1175-O1175*T1172-Q1175*T1175</f>
        <v>0</v>
      </c>
      <c r="Y1175" s="63">
        <f t="shared" ref="Y1175" si="5281">(N1175*T1172+O1175*S1172+P1175*T1175+Q1175*S1175)</f>
        <v>-1.5704242921281575</v>
      </c>
      <c r="Z1175" s="61">
        <f t="shared" ref="Z1175" si="5282">N1175*U1172+P1175*U1175-O1175*V1172-Q1175*V1175</f>
        <v>4.5795045228912867</v>
      </c>
      <c r="AA1175" s="62">
        <f t="shared" ref="AA1175" si="5283">(N1175*V1172+O1175*U1172+P1175*V1175+Q1175*U1175)</f>
        <v>0</v>
      </c>
      <c r="AB1175" s="10"/>
      <c r="AC1175" s="46">
        <f t="shared" ref="AC1175" si="5284">1/$AD$8</f>
        <v>1</v>
      </c>
      <c r="AD1175" s="77">
        <v>0</v>
      </c>
      <c r="AE1175" s="78">
        <v>1</v>
      </c>
      <c r="AF1175" s="79">
        <v>0</v>
      </c>
      <c r="AH1175" s="59">
        <f t="shared" ref="AH1175" si="5285">X1175*AC1172+Z1175*AC1175-Y1175*AD1172-AA1175*AD1175</f>
        <v>4.5795045228912867</v>
      </c>
      <c r="AI1175" s="63">
        <f t="shared" ref="AI1175" si="5286">(X1175*AD1172+Y1175*AC1172+Z1175*AD1175+AA1175*AC1175)</f>
        <v>-1.5704242921281575</v>
      </c>
      <c r="AJ1175" s="61">
        <f t="shared" ref="AJ1175" si="5287">X1175*AE1172+Z1175*AE1175-Y1175*AF1172-AA1175*AF1175</f>
        <v>4.5795045228912867</v>
      </c>
      <c r="AK1175" s="62">
        <f t="shared" ref="AK1175" si="5288">(X1175*AF1172+Y1175*AE1172+Z1175*AF1175+AA1175*AE1175)</f>
        <v>0</v>
      </c>
      <c r="AM1175" s="80">
        <f t="shared" ref="AM1175" si="5289">(180/PI())*ATAN(-1*(AI1172+AI1175)/(AH1172+AH1175))</f>
        <v>-50.591706007855798</v>
      </c>
      <c r="AO1175" s="113">
        <f t="shared" ref="AO1175" si="5290">20*LOG(((1-(10^(AM1172/20)^2)*(1-((1-AO1172)/(1+AO1172))^2))^0.5))</f>
        <v>-6.5309906665506526E-2</v>
      </c>
      <c r="AP1175" s="18"/>
      <c r="AQ1175" s="68"/>
      <c r="AR1175" s="68"/>
      <c r="AS1175" s="68"/>
      <c r="AT1175" s="68"/>
    </row>
    <row r="1176" spans="2:46" ht="18.600000000000001" customHeight="1"/>
    <row r="1177" spans="2:46" ht="18.600000000000001" customHeight="1" thickBot="1">
      <c r="D1177" s="10" t="s">
        <v>63</v>
      </c>
      <c r="E1177" s="10"/>
      <c r="F1177" s="10"/>
      <c r="G1177" s="10"/>
      <c r="H1177" s="10"/>
      <c r="I1177" s="10" t="s">
        <v>64</v>
      </c>
      <c r="J1177" s="10"/>
      <c r="K1177" s="10"/>
      <c r="L1177" s="10"/>
      <c r="M1177" s="55"/>
      <c r="N1177" s="55"/>
      <c r="O1177" s="54" t="s">
        <v>65</v>
      </c>
      <c r="P1177" s="55"/>
      <c r="Q1177" s="55"/>
      <c r="R1177" s="55"/>
      <c r="S1177" s="10"/>
      <c r="T1177" s="10" t="s">
        <v>66</v>
      </c>
      <c r="U1177" s="55"/>
      <c r="V1177" s="55"/>
      <c r="W1177" s="55"/>
      <c r="X1177" s="55"/>
      <c r="Y1177" s="54" t="s">
        <v>67</v>
      </c>
      <c r="Z1177" s="55"/>
      <c r="AA1177" s="55"/>
      <c r="AB1177" s="55"/>
      <c r="AC1177" s="54" t="s">
        <v>68</v>
      </c>
      <c r="AD1177" s="10"/>
      <c r="AE1177" s="10"/>
      <c r="AF1177" s="10"/>
      <c r="AG1177" s="10"/>
      <c r="AH1177" s="55"/>
      <c r="AI1177" s="54" t="s">
        <v>69</v>
      </c>
      <c r="AJ1177" s="55"/>
      <c r="AK1177" s="55"/>
    </row>
    <row r="1178" spans="2:46" ht="18.600000000000001" customHeight="1" thickBot="1">
      <c r="B1178" s="52"/>
      <c r="D1178" s="273" t="s">
        <v>70</v>
      </c>
      <c r="E1178" s="274"/>
      <c r="F1178" s="275" t="s">
        <v>71</v>
      </c>
      <c r="G1178" s="276"/>
      <c r="H1178" s="263"/>
      <c r="I1178" s="273" t="s">
        <v>72</v>
      </c>
      <c r="J1178" s="274"/>
      <c r="K1178" s="275" t="s">
        <v>73</v>
      </c>
      <c r="L1178" s="276"/>
      <c r="M1178" s="55"/>
      <c r="N1178" s="269" t="s">
        <v>74</v>
      </c>
      <c r="O1178" s="270"/>
      <c r="P1178" s="271" t="s">
        <v>75</v>
      </c>
      <c r="Q1178" s="272"/>
      <c r="R1178" s="55"/>
      <c r="S1178" s="273" t="s">
        <v>76</v>
      </c>
      <c r="T1178" s="274"/>
      <c r="U1178" s="275" t="s">
        <v>77</v>
      </c>
      <c r="V1178" s="276"/>
      <c r="W1178" s="10"/>
      <c r="X1178" s="269" t="s">
        <v>78</v>
      </c>
      <c r="Y1178" s="270"/>
      <c r="Z1178" s="271" t="s">
        <v>79</v>
      </c>
      <c r="AA1178" s="272"/>
      <c r="AB1178" s="10"/>
      <c r="AC1178" s="273" t="s">
        <v>80</v>
      </c>
      <c r="AD1178" s="274"/>
      <c r="AE1178" s="275" t="s">
        <v>81</v>
      </c>
      <c r="AF1178" s="276"/>
      <c r="AG1178" s="10"/>
      <c r="AH1178" s="269" t="s">
        <v>82</v>
      </c>
      <c r="AI1178" s="270"/>
      <c r="AJ1178" s="271" t="s">
        <v>83</v>
      </c>
      <c r="AK1178" s="272"/>
      <c r="AM1178" s="57" t="s">
        <v>10</v>
      </c>
      <c r="AO1178" s="109" t="s">
        <v>37</v>
      </c>
      <c r="AP1178" s="18"/>
      <c r="AQ1178" s="68"/>
      <c r="AR1178" s="68"/>
      <c r="AS1178" s="68"/>
      <c r="AT1178" s="68"/>
    </row>
    <row r="1179" spans="2:46" ht="18.600000000000001" customHeight="1" thickTop="1" thickBot="1">
      <c r="B1179" s="81">
        <v>3.38</v>
      </c>
      <c r="D1179" s="59">
        <v>1</v>
      </c>
      <c r="E1179" s="60">
        <v>0</v>
      </c>
      <c r="F1179" s="61">
        <v>0</v>
      </c>
      <c r="G1179" s="62">
        <f t="shared" ref="G1179" si="5291">$E$8*$B1179</f>
        <v>2.2928906000000002</v>
      </c>
      <c r="I1179" s="59">
        <v>1</v>
      </c>
      <c r="J1179" s="63">
        <v>0</v>
      </c>
      <c r="K1179" s="61">
        <v>0</v>
      </c>
      <c r="L1179" s="62">
        <v>0</v>
      </c>
      <c r="N1179" s="59">
        <f t="shared" ref="N1179" si="5292">D1179*I1179+F1179*I1182-E1179*J1179-G1179*J1182</f>
        <v>4.5552499201191186</v>
      </c>
      <c r="O1179" s="63">
        <f t="shared" ref="O1179" si="5293">(D1179*J1179+E1179*I1179+F1179*J1182+G1179*I1182)</f>
        <v>0</v>
      </c>
      <c r="P1179" s="61">
        <f t="shared" ref="P1179" si="5294">D1179*K1179+F1179*K1182-E1179*L1179-G1179*L1182</f>
        <v>0</v>
      </c>
      <c r="Q1179" s="62">
        <f t="shared" ref="Q1179" si="5295">(D1179*L1179+E1179*K1179+F1179*L1182+G1179*K1182)</f>
        <v>2.2928906000000002</v>
      </c>
      <c r="S1179" s="59">
        <v>1</v>
      </c>
      <c r="T1179" s="60">
        <v>0</v>
      </c>
      <c r="U1179" s="61">
        <v>0</v>
      </c>
      <c r="V1179" s="62">
        <f t="shared" ref="V1179" si="5296">$T$8*$B1179</f>
        <v>2.2928906000000002</v>
      </c>
      <c r="X1179" s="59">
        <f t="shared" ref="X1179" si="5297">N1179*S1179+P1179*S1182-O1179*T1179-Q1179*T1182</f>
        <v>4.5552499201191186</v>
      </c>
      <c r="Y1179" s="63">
        <f t="shared" ref="Y1179" si="5298">(N1179*T1179+O1179*S1179+P1179*T1182+Q1179*S1182)</f>
        <v>0</v>
      </c>
      <c r="Z1179" s="61">
        <f t="shared" ref="Z1179" si="5299">N1179*U1179+P1179*U1182-O1179*V1179-Q1179*V1182</f>
        <v>0</v>
      </c>
      <c r="AA1179" s="62">
        <f t="shared" ref="AA1179" si="5300">(N1179*V1179+O1179*U1179+P1179*V1182+Q1179*U1182)</f>
        <v>12.737580322491878</v>
      </c>
      <c r="AB1179" s="10"/>
      <c r="AC1179" s="64">
        <v>1</v>
      </c>
      <c r="AD1179" s="65">
        <v>0</v>
      </c>
      <c r="AE1179" s="23">
        <v>0</v>
      </c>
      <c r="AF1179" s="66">
        <v>0</v>
      </c>
      <c r="AH1179" s="59">
        <f t="shared" ref="AH1179" si="5301">X1179*AC1179+Z1179*AC1182-Y1179*AD1179-AA1179*AD1182</f>
        <v>4.5552499201191186</v>
      </c>
      <c r="AI1179" s="63">
        <f t="shared" ref="AI1179" si="5302">(X1179*AD1179+Y1179*AC1179+Z1179*AD1182+AA1179*AC1182)</f>
        <v>12.737580322491878</v>
      </c>
      <c r="AJ1179" s="61">
        <f t="shared" ref="AJ1179" si="5303">X1179*AE1179+Z1179*AE1182-Y1179*AF1179-AA1179*AF1182</f>
        <v>0</v>
      </c>
      <c r="AK1179" s="62">
        <f t="shared" ref="AK1179" si="5304">(X1179*AF1179+Y1179*AE1179+Z1179*AF1182+AA1179*AE1182)</f>
        <v>12.737580322491878</v>
      </c>
      <c r="AM1179" s="67">
        <f t="shared" ref="AM1179" si="5305">20*LOG(((1+$AD$8)/$AD$8)/((AH1179+AH1182)^2+(AI1179+AI1182)^2)^0.5)</f>
        <v>-17.163180363109337</v>
      </c>
      <c r="AO1179" s="110">
        <f t="shared" ref="AO1179" si="5306">((AH1179^2+AI1179^2)^0.5)/((AH1182^2+AI1182^2)^0.5)</f>
        <v>2.8112743044460426</v>
      </c>
      <c r="AP1179" s="18"/>
      <c r="AQ1179" s="68"/>
      <c r="AR1179" s="68"/>
      <c r="AS1179" s="68"/>
      <c r="AT1179" s="68"/>
    </row>
    <row r="1180" spans="2:46" ht="18.600000000000001" customHeight="1" thickBot="1">
      <c r="D1180" s="69"/>
      <c r="G1180" s="70"/>
      <c r="I1180" s="69"/>
      <c r="L1180" s="70"/>
      <c r="N1180" s="69"/>
      <c r="Q1180" s="70"/>
      <c r="S1180" s="69"/>
      <c r="V1180" s="70"/>
      <c r="X1180" s="69"/>
      <c r="AA1180" s="70"/>
      <c r="AC1180" s="64"/>
      <c r="AD1180" s="23"/>
      <c r="AE1180" s="23"/>
      <c r="AF1180" s="71"/>
      <c r="AH1180" s="69"/>
      <c r="AK1180" s="70"/>
      <c r="AO1180" s="111"/>
      <c r="AP1180" s="18"/>
      <c r="AQ1180" s="68"/>
      <c r="AR1180" s="68"/>
      <c r="AS1180" s="68"/>
      <c r="AT1180" s="68"/>
    </row>
    <row r="1181" spans="2:46" ht="18.600000000000001" customHeight="1" thickBot="1">
      <c r="D1181" s="265" t="s">
        <v>11</v>
      </c>
      <c r="E1181" s="266"/>
      <c r="F1181" s="267" t="s">
        <v>84</v>
      </c>
      <c r="G1181" s="268"/>
      <c r="H1181" s="263"/>
      <c r="I1181" s="265" t="s">
        <v>85</v>
      </c>
      <c r="J1181" s="266"/>
      <c r="K1181" s="267" t="s">
        <v>86</v>
      </c>
      <c r="L1181" s="268"/>
      <c r="N1181" s="269" t="s">
        <v>12</v>
      </c>
      <c r="O1181" s="270"/>
      <c r="P1181" s="271" t="s">
        <v>13</v>
      </c>
      <c r="Q1181" s="272"/>
      <c r="S1181" s="265" t="s">
        <v>87</v>
      </c>
      <c r="T1181" s="266"/>
      <c r="U1181" s="267" t="s">
        <v>88</v>
      </c>
      <c r="V1181" s="268"/>
      <c r="W1181" s="10"/>
      <c r="X1181" s="269" t="s">
        <v>89</v>
      </c>
      <c r="Y1181" s="270"/>
      <c r="Z1181" s="271" t="s">
        <v>90</v>
      </c>
      <c r="AA1181" s="272"/>
      <c r="AB1181" s="10"/>
      <c r="AC1181" s="265" t="s">
        <v>14</v>
      </c>
      <c r="AD1181" s="266"/>
      <c r="AE1181" s="267" t="s">
        <v>15</v>
      </c>
      <c r="AF1181" s="268"/>
      <c r="AG1181" s="10"/>
      <c r="AH1181" s="269" t="s">
        <v>91</v>
      </c>
      <c r="AI1181" s="270"/>
      <c r="AJ1181" s="271" t="s">
        <v>92</v>
      </c>
      <c r="AK1181" s="272"/>
      <c r="AM1181" s="76" t="s">
        <v>16</v>
      </c>
      <c r="AO1181" s="112" t="s">
        <v>38</v>
      </c>
      <c r="AP1181" s="18"/>
      <c r="AQ1181" s="68"/>
      <c r="AR1181" s="68"/>
      <c r="AS1181" s="68"/>
      <c r="AT1181" s="68"/>
    </row>
    <row r="1182" spans="2:46" ht="18.600000000000001" customHeight="1" thickTop="1" thickBot="1">
      <c r="D1182" s="59">
        <v>0</v>
      </c>
      <c r="E1182" s="63">
        <v>0</v>
      </c>
      <c r="F1182" s="61">
        <v>1</v>
      </c>
      <c r="G1182" s="62">
        <v>0</v>
      </c>
      <c r="I1182" s="59">
        <v>0</v>
      </c>
      <c r="J1182" s="63">
        <f t="shared" ref="J1182" si="5307">IF(0=(1-$J$8*$K$8*$B1179^2),10^14,$B1179*$K$8/(1-$J$8*$K$8*$B1179^2))</f>
        <v>-1.550553663624038</v>
      </c>
      <c r="K1182" s="61">
        <v>1</v>
      </c>
      <c r="L1182" s="62">
        <v>0</v>
      </c>
      <c r="N1182" s="59">
        <f t="shared" ref="N1182" si="5308">D1182*I1179+F1182*I1182-E1182*J1179-G1182*J1182</f>
        <v>0</v>
      </c>
      <c r="O1182" s="63">
        <f t="shared" ref="O1182" si="5309">(D1182*J1179+E1182*I1179+F1182*J1182+G1182*I1182)</f>
        <v>-1.550553663624038</v>
      </c>
      <c r="P1182" s="61">
        <f t="shared" ref="P1182" si="5310">D1182*K1179+F1182*K1182-E1182*L1179-G1182*L1182</f>
        <v>1</v>
      </c>
      <c r="Q1182" s="62">
        <f t="shared" ref="Q1182" si="5311">(D1182*L1179+E1182*K1179+F1182*L1182+G1182*K1182)</f>
        <v>0</v>
      </c>
      <c r="S1182" s="59">
        <v>0</v>
      </c>
      <c r="T1182" s="63">
        <v>0</v>
      </c>
      <c r="U1182" s="61">
        <v>1</v>
      </c>
      <c r="V1182" s="62">
        <v>0</v>
      </c>
      <c r="X1182" s="59">
        <f t="shared" ref="X1182" si="5312">N1182*S1179+P1182*S1182-O1182*T1179-Q1182*T1182</f>
        <v>0</v>
      </c>
      <c r="Y1182" s="63">
        <f t="shared" ref="Y1182" si="5313">(N1182*T1179+O1182*S1179+P1182*T1182+Q1182*S1182)</f>
        <v>-1.550553663624038</v>
      </c>
      <c r="Z1182" s="61">
        <f t="shared" ref="Z1182" si="5314">N1182*U1179+P1182*U1182-O1182*V1179-Q1182*V1182</f>
        <v>4.5552499201191186</v>
      </c>
      <c r="AA1182" s="62">
        <f t="shared" ref="AA1182" si="5315">(N1182*V1179+O1182*U1179+P1182*V1182+Q1182*U1182)</f>
        <v>0</v>
      </c>
      <c r="AB1182" s="10"/>
      <c r="AC1182" s="46">
        <f t="shared" ref="AC1182" si="5316">1/$AD$8</f>
        <v>1</v>
      </c>
      <c r="AD1182" s="77">
        <v>0</v>
      </c>
      <c r="AE1182" s="78">
        <v>1</v>
      </c>
      <c r="AF1182" s="79">
        <v>0</v>
      </c>
      <c r="AH1182" s="59">
        <f t="shared" ref="AH1182" si="5317">X1182*AC1179+Z1182*AC1182-Y1182*AD1179-AA1182*AD1182</f>
        <v>4.5552499201191186</v>
      </c>
      <c r="AI1182" s="63">
        <f t="shared" ref="AI1182" si="5318">(X1182*AD1179+Y1182*AC1179+Z1182*AD1182+AA1182*AC1182)</f>
        <v>-1.550553663624038</v>
      </c>
      <c r="AJ1182" s="61">
        <f t="shared" ref="AJ1182" si="5319">X1182*AE1179+Z1182*AE1182-Y1182*AF1179-AA1182*AF1182</f>
        <v>4.5552499201191186</v>
      </c>
      <c r="AK1182" s="62">
        <f t="shared" ref="AK1182" si="5320">(X1182*AF1179+Y1182*AE1179+Z1182*AF1182+AA1182*AE1182)</f>
        <v>0</v>
      </c>
      <c r="AM1182" s="80">
        <f t="shared" ref="AM1182" si="5321">(180/PI())*ATAN(-1*(AI1179+AI1182)/(AH1179+AH1182))</f>
        <v>-50.841289767161427</v>
      </c>
      <c r="AO1182" s="113">
        <f t="shared" ref="AO1182" si="5322">20*LOG(((1-(10^(AM1179/20)^2)*(1-((1-AO1179)/(1+AO1179))^2))^0.5))</f>
        <v>-6.5093811360913315E-2</v>
      </c>
      <c r="AP1182" s="18"/>
      <c r="AQ1182" s="68"/>
      <c r="AR1182" s="68"/>
      <c r="AS1182" s="68"/>
      <c r="AT1182" s="68"/>
    </row>
    <row r="1183" spans="2:46" ht="18.600000000000001" customHeight="1"/>
    <row r="1184" spans="2:46" ht="18.600000000000001" customHeight="1" thickBot="1">
      <c r="D1184" s="10" t="s">
        <v>63</v>
      </c>
      <c r="E1184" s="10"/>
      <c r="F1184" s="10"/>
      <c r="G1184" s="10"/>
      <c r="H1184" s="10"/>
      <c r="I1184" s="10" t="s">
        <v>64</v>
      </c>
      <c r="J1184" s="10"/>
      <c r="K1184" s="10"/>
      <c r="L1184" s="10"/>
      <c r="M1184" s="55"/>
      <c r="N1184" s="55"/>
      <c r="O1184" s="54" t="s">
        <v>65</v>
      </c>
      <c r="P1184" s="55"/>
      <c r="Q1184" s="55"/>
      <c r="R1184" s="55"/>
      <c r="S1184" s="10"/>
      <c r="T1184" s="10" t="s">
        <v>66</v>
      </c>
      <c r="U1184" s="55"/>
      <c r="V1184" s="55"/>
      <c r="W1184" s="55"/>
      <c r="X1184" s="55"/>
      <c r="Y1184" s="54" t="s">
        <v>67</v>
      </c>
      <c r="Z1184" s="55"/>
      <c r="AA1184" s="55"/>
      <c r="AB1184" s="55"/>
      <c r="AC1184" s="54" t="s">
        <v>68</v>
      </c>
      <c r="AD1184" s="10"/>
      <c r="AE1184" s="10"/>
      <c r="AF1184" s="10"/>
      <c r="AG1184" s="10"/>
      <c r="AH1184" s="55"/>
      <c r="AI1184" s="54" t="s">
        <v>69</v>
      </c>
      <c r="AJ1184" s="55"/>
      <c r="AK1184" s="55"/>
    </row>
    <row r="1185" spans="2:46" ht="18.600000000000001" customHeight="1" thickBot="1">
      <c r="B1185" s="52"/>
      <c r="D1185" s="273" t="s">
        <v>70</v>
      </c>
      <c r="E1185" s="274"/>
      <c r="F1185" s="275" t="s">
        <v>71</v>
      </c>
      <c r="G1185" s="276"/>
      <c r="H1185" s="263"/>
      <c r="I1185" s="273" t="s">
        <v>72</v>
      </c>
      <c r="J1185" s="274"/>
      <c r="K1185" s="275" t="s">
        <v>73</v>
      </c>
      <c r="L1185" s="276"/>
      <c r="M1185" s="55"/>
      <c r="N1185" s="269" t="s">
        <v>74</v>
      </c>
      <c r="O1185" s="270"/>
      <c r="P1185" s="271" t="s">
        <v>75</v>
      </c>
      <c r="Q1185" s="272"/>
      <c r="R1185" s="55"/>
      <c r="S1185" s="273" t="s">
        <v>76</v>
      </c>
      <c r="T1185" s="274"/>
      <c r="U1185" s="275" t="s">
        <v>77</v>
      </c>
      <c r="V1185" s="276"/>
      <c r="W1185" s="10"/>
      <c r="X1185" s="269" t="s">
        <v>78</v>
      </c>
      <c r="Y1185" s="270"/>
      <c r="Z1185" s="271" t="s">
        <v>79</v>
      </c>
      <c r="AA1185" s="272"/>
      <c r="AB1185" s="10"/>
      <c r="AC1185" s="273" t="s">
        <v>80</v>
      </c>
      <c r="AD1185" s="274"/>
      <c r="AE1185" s="275" t="s">
        <v>81</v>
      </c>
      <c r="AF1185" s="276"/>
      <c r="AG1185" s="10"/>
      <c r="AH1185" s="269" t="s">
        <v>82</v>
      </c>
      <c r="AI1185" s="270"/>
      <c r="AJ1185" s="271" t="s">
        <v>83</v>
      </c>
      <c r="AK1185" s="272"/>
      <c r="AM1185" s="57" t="s">
        <v>10</v>
      </c>
      <c r="AO1185" s="109" t="s">
        <v>37</v>
      </c>
      <c r="AP1185" s="18"/>
      <c r="AQ1185" s="68"/>
      <c r="AR1185" s="68"/>
      <c r="AS1185" s="68"/>
      <c r="AT1185" s="68"/>
    </row>
    <row r="1186" spans="2:46" ht="18.600000000000001" customHeight="1" thickTop="1" thickBot="1">
      <c r="B1186" s="81">
        <v>3.4</v>
      </c>
      <c r="D1186" s="59">
        <v>1</v>
      </c>
      <c r="E1186" s="60">
        <v>0</v>
      </c>
      <c r="F1186" s="61">
        <v>0</v>
      </c>
      <c r="G1186" s="62">
        <f t="shared" ref="G1186" si="5323">$E$8*$B1186</f>
        <v>2.3064580000000001</v>
      </c>
      <c r="I1186" s="59">
        <v>1</v>
      </c>
      <c r="J1186" s="63">
        <v>0</v>
      </c>
      <c r="K1186" s="61">
        <v>0</v>
      </c>
      <c r="L1186" s="62">
        <v>0</v>
      </c>
      <c r="N1186" s="59">
        <f t="shared" ref="N1186" si="5324">D1186*I1186+F1186*I1189-E1186*J1186-G1186*J1189</f>
        <v>4.5317400355155595</v>
      </c>
      <c r="O1186" s="63">
        <f t="shared" ref="O1186" si="5325">(D1186*J1186+E1186*I1186+F1186*J1189+G1186*I1189)</f>
        <v>0</v>
      </c>
      <c r="P1186" s="61">
        <f t="shared" ref="P1186" si="5326">D1186*K1186+F1186*K1189-E1186*L1186-G1186*L1189</f>
        <v>0</v>
      </c>
      <c r="Q1186" s="62">
        <f t="shared" ref="Q1186" si="5327">(D1186*L1186+E1186*K1186+F1186*L1189+G1186*K1189)</f>
        <v>2.3064580000000001</v>
      </c>
      <c r="S1186" s="59">
        <v>1</v>
      </c>
      <c r="T1186" s="60">
        <v>0</v>
      </c>
      <c r="U1186" s="61">
        <v>0</v>
      </c>
      <c r="V1186" s="62">
        <f t="shared" ref="V1186" si="5328">$T$8*$B1186</f>
        <v>2.3064580000000001</v>
      </c>
      <c r="X1186" s="59">
        <f t="shared" ref="X1186" si="5329">N1186*S1186+P1186*S1189-O1186*T1186-Q1186*T1189</f>
        <v>4.5317400355155595</v>
      </c>
      <c r="Y1186" s="63">
        <f t="shared" ref="Y1186" si="5330">(N1186*T1186+O1186*S1186+P1186*T1189+Q1186*S1189)</f>
        <v>0</v>
      </c>
      <c r="Z1186" s="61">
        <f t="shared" ref="Z1186" si="5331">N1186*U1186+P1186*U1189-O1186*V1186-Q1186*V1189</f>
        <v>0</v>
      </c>
      <c r="AA1186" s="62">
        <f t="shared" ref="AA1186" si="5332">(N1186*V1186+O1186*U1186+P1186*V1189+Q1186*U1189)</f>
        <v>12.758726058835148</v>
      </c>
      <c r="AB1186" s="10"/>
      <c r="AC1186" s="64">
        <v>1</v>
      </c>
      <c r="AD1186" s="65">
        <v>0</v>
      </c>
      <c r="AE1186" s="23">
        <v>0</v>
      </c>
      <c r="AF1186" s="66">
        <v>0</v>
      </c>
      <c r="AH1186" s="59">
        <f t="shared" ref="AH1186" si="5333">X1186*AC1186+Z1186*AC1189-Y1186*AD1186-AA1186*AD1189</f>
        <v>4.5317400355155595</v>
      </c>
      <c r="AI1186" s="63">
        <f t="shared" ref="AI1186" si="5334">(X1186*AD1186+Y1186*AC1186+Z1186*AD1189+AA1186*AC1189)</f>
        <v>12.758726058835148</v>
      </c>
      <c r="AJ1186" s="61">
        <f t="shared" ref="AJ1186" si="5335">X1186*AE1186+Z1186*AE1189-Y1186*AF1186-AA1186*AF1189</f>
        <v>0</v>
      </c>
      <c r="AK1186" s="62">
        <f t="shared" ref="AK1186" si="5336">(X1186*AF1186+Y1186*AE1186+Z1186*AF1189+AA1186*AE1189)</f>
        <v>12.758726058835148</v>
      </c>
      <c r="AM1186" s="67">
        <f t="shared" ref="AM1186" si="5337">20*LOG(((1+$AD$8)/$AD$8)/((AH1186+AH1189)^2+(AI1186+AI1189)^2)^0.5)</f>
        <v>-17.164272443248329</v>
      </c>
      <c r="AO1186" s="110">
        <f t="shared" ref="AO1186" si="5338">((AH1186^2+AI1186^2)^0.5)/((AH1189^2+AI1189^2)^0.5)</f>
        <v>2.8305189324835776</v>
      </c>
      <c r="AP1186" s="18"/>
      <c r="AQ1186" s="68"/>
      <c r="AR1186" s="68"/>
      <c r="AS1186" s="68"/>
      <c r="AT1186" s="68"/>
    </row>
    <row r="1187" spans="2:46" ht="18.600000000000001" customHeight="1" thickBot="1">
      <c r="D1187" s="69"/>
      <c r="G1187" s="70"/>
      <c r="I1187" s="69"/>
      <c r="L1187" s="70"/>
      <c r="N1187" s="69"/>
      <c r="Q1187" s="70"/>
      <c r="S1187" s="69"/>
      <c r="V1187" s="70"/>
      <c r="X1187" s="69"/>
      <c r="AA1187" s="70"/>
      <c r="AC1187" s="64"/>
      <c r="AD1187" s="23"/>
      <c r="AE1187" s="23"/>
      <c r="AF1187" s="71"/>
      <c r="AH1187" s="69"/>
      <c r="AK1187" s="70"/>
      <c r="AO1187" s="111"/>
      <c r="AP1187" s="18"/>
      <c r="AQ1187" s="68"/>
      <c r="AR1187" s="68"/>
      <c r="AS1187" s="68"/>
      <c r="AT1187" s="68"/>
    </row>
    <row r="1188" spans="2:46" ht="18.600000000000001" customHeight="1" thickBot="1">
      <c r="D1188" s="265" t="s">
        <v>11</v>
      </c>
      <c r="E1188" s="266"/>
      <c r="F1188" s="267" t="s">
        <v>84</v>
      </c>
      <c r="G1188" s="268"/>
      <c r="H1188" s="263"/>
      <c r="I1188" s="265" t="s">
        <v>85</v>
      </c>
      <c r="J1188" s="266"/>
      <c r="K1188" s="267" t="s">
        <v>86</v>
      </c>
      <c r="L1188" s="268"/>
      <c r="N1188" s="269" t="s">
        <v>12</v>
      </c>
      <c r="O1188" s="270"/>
      <c r="P1188" s="271" t="s">
        <v>13</v>
      </c>
      <c r="Q1188" s="272"/>
      <c r="S1188" s="265" t="s">
        <v>87</v>
      </c>
      <c r="T1188" s="266"/>
      <c r="U1188" s="267" t="s">
        <v>88</v>
      </c>
      <c r="V1188" s="268"/>
      <c r="W1188" s="10"/>
      <c r="X1188" s="269" t="s">
        <v>89</v>
      </c>
      <c r="Y1188" s="270"/>
      <c r="Z1188" s="271" t="s">
        <v>90</v>
      </c>
      <c r="AA1188" s="272"/>
      <c r="AB1188" s="10"/>
      <c r="AC1188" s="265" t="s">
        <v>14</v>
      </c>
      <c r="AD1188" s="266"/>
      <c r="AE1188" s="267" t="s">
        <v>15</v>
      </c>
      <c r="AF1188" s="268"/>
      <c r="AG1188" s="10"/>
      <c r="AH1188" s="269" t="s">
        <v>91</v>
      </c>
      <c r="AI1188" s="270"/>
      <c r="AJ1188" s="271" t="s">
        <v>92</v>
      </c>
      <c r="AK1188" s="272"/>
      <c r="AM1188" s="76" t="s">
        <v>16</v>
      </c>
      <c r="AO1188" s="112" t="s">
        <v>38</v>
      </c>
      <c r="AP1188" s="18"/>
      <c r="AQ1188" s="68"/>
      <c r="AR1188" s="68"/>
      <c r="AS1188" s="68"/>
      <c r="AT1188" s="68"/>
    </row>
    <row r="1189" spans="2:46" ht="18.600000000000001" customHeight="1" thickTop="1" thickBot="1">
      <c r="D1189" s="59">
        <v>0</v>
      </c>
      <c r="E1189" s="63">
        <v>0</v>
      </c>
      <c r="F1189" s="61">
        <v>1</v>
      </c>
      <c r="G1189" s="62">
        <v>0</v>
      </c>
      <c r="I1189" s="59">
        <v>0</v>
      </c>
      <c r="J1189" s="63">
        <f t="shared" ref="J1189" si="5339">IF(0=(1-$J$8*$K$8*$B1186^2),10^14,$B1186*$K$8/(1-$J$8*$K$8*$B1186^2))</f>
        <v>-1.5312396911262027</v>
      </c>
      <c r="K1189" s="61">
        <v>1</v>
      </c>
      <c r="L1189" s="62">
        <v>0</v>
      </c>
      <c r="N1189" s="59">
        <f t="shared" ref="N1189" si="5340">D1189*I1186+F1189*I1189-E1189*J1186-G1189*J1189</f>
        <v>0</v>
      </c>
      <c r="O1189" s="63">
        <f t="shared" ref="O1189" si="5341">(D1189*J1186+E1189*I1186+F1189*J1189+G1189*I1189)</f>
        <v>-1.5312396911262027</v>
      </c>
      <c r="P1189" s="61">
        <f t="shared" ref="P1189" si="5342">D1189*K1186+F1189*K1189-E1189*L1186-G1189*L1189</f>
        <v>1</v>
      </c>
      <c r="Q1189" s="62">
        <f t="shared" ref="Q1189" si="5343">(D1189*L1186+E1189*K1186+F1189*L1189+G1189*K1189)</f>
        <v>0</v>
      </c>
      <c r="S1189" s="59">
        <v>0</v>
      </c>
      <c r="T1189" s="63">
        <v>0</v>
      </c>
      <c r="U1189" s="61">
        <v>1</v>
      </c>
      <c r="V1189" s="62">
        <v>0</v>
      </c>
      <c r="X1189" s="59">
        <f t="shared" ref="X1189" si="5344">N1189*S1186+P1189*S1189-O1189*T1186-Q1189*T1189</f>
        <v>0</v>
      </c>
      <c r="Y1189" s="63">
        <f t="shared" ref="Y1189" si="5345">(N1189*T1186+O1189*S1186+P1189*T1189+Q1189*S1189)</f>
        <v>-1.5312396911262027</v>
      </c>
      <c r="Z1189" s="61">
        <f t="shared" ref="Z1189" si="5346">N1189*U1186+P1189*U1189-O1189*V1186-Q1189*V1189</f>
        <v>4.5317400355155595</v>
      </c>
      <c r="AA1189" s="62">
        <f t="shared" ref="AA1189" si="5347">(N1189*V1186+O1189*U1186+P1189*V1189+Q1189*U1189)</f>
        <v>0</v>
      </c>
      <c r="AB1189" s="10"/>
      <c r="AC1189" s="46">
        <f t="shared" ref="AC1189" si="5348">1/$AD$8</f>
        <v>1</v>
      </c>
      <c r="AD1189" s="77">
        <v>0</v>
      </c>
      <c r="AE1189" s="78">
        <v>1</v>
      </c>
      <c r="AF1189" s="79">
        <v>0</v>
      </c>
      <c r="AH1189" s="59">
        <f t="shared" ref="AH1189" si="5349">X1189*AC1186+Z1189*AC1189-Y1189*AD1186-AA1189*AD1189</f>
        <v>4.5317400355155595</v>
      </c>
      <c r="AI1189" s="63">
        <f t="shared" ref="AI1189" si="5350">(X1189*AD1186+Y1189*AC1186+Z1189*AD1189+AA1189*AC1189)</f>
        <v>-1.5312396911262027</v>
      </c>
      <c r="AJ1189" s="61">
        <f t="shared" ref="AJ1189" si="5351">X1189*AE1186+Z1189*AE1189-Y1189*AF1186-AA1189*AF1189</f>
        <v>4.5317400355155595</v>
      </c>
      <c r="AK1189" s="62">
        <f t="shared" ref="AK1189" si="5352">(X1189*AF1186+Y1189*AE1186+Z1189*AF1189+AA1189*AE1189)</f>
        <v>0</v>
      </c>
      <c r="AM1189" s="80">
        <f t="shared" ref="AM1189" si="5353">(180/PI())*ATAN(-1*(AI1186+AI1189)/(AH1186+AH1189))</f>
        <v>-51.087513401771517</v>
      </c>
      <c r="AO1189" s="113">
        <f t="shared" ref="AO1189" si="5354">20*LOG(((1-(10^(AM1186/20)^2)*(1-((1-AO1186)/(1+AO1186))^2))^0.5))</f>
        <v>-6.4864501452420328E-2</v>
      </c>
      <c r="AP1189" s="18"/>
      <c r="AQ1189" s="68"/>
      <c r="AR1189" s="68"/>
      <c r="AS1189" s="68"/>
      <c r="AT1189" s="68"/>
    </row>
    <row r="1190" spans="2:46" ht="18.600000000000001" customHeight="1"/>
    <row r="1191" spans="2:46" ht="18.600000000000001" customHeight="1" thickBot="1">
      <c r="D1191" s="10" t="s">
        <v>63</v>
      </c>
      <c r="E1191" s="10"/>
      <c r="F1191" s="10"/>
      <c r="G1191" s="10"/>
      <c r="H1191" s="10"/>
      <c r="I1191" s="10" t="s">
        <v>64</v>
      </c>
      <c r="J1191" s="10"/>
      <c r="K1191" s="10"/>
      <c r="L1191" s="10"/>
      <c r="M1191" s="55"/>
      <c r="N1191" s="55"/>
      <c r="O1191" s="54" t="s">
        <v>65</v>
      </c>
      <c r="P1191" s="55"/>
      <c r="Q1191" s="55"/>
      <c r="R1191" s="55"/>
      <c r="S1191" s="10"/>
      <c r="T1191" s="10" t="s">
        <v>66</v>
      </c>
      <c r="U1191" s="55"/>
      <c r="V1191" s="55"/>
      <c r="W1191" s="55"/>
      <c r="X1191" s="55"/>
      <c r="Y1191" s="54" t="s">
        <v>67</v>
      </c>
      <c r="Z1191" s="55"/>
      <c r="AA1191" s="55"/>
      <c r="AB1191" s="55"/>
      <c r="AC1191" s="54" t="s">
        <v>68</v>
      </c>
      <c r="AD1191" s="10"/>
      <c r="AE1191" s="10"/>
      <c r="AF1191" s="10"/>
      <c r="AG1191" s="10"/>
      <c r="AH1191" s="55"/>
      <c r="AI1191" s="54" t="s">
        <v>69</v>
      </c>
      <c r="AJ1191" s="55"/>
      <c r="AK1191" s="55"/>
    </row>
    <row r="1192" spans="2:46" ht="18.600000000000001" customHeight="1" thickBot="1">
      <c r="B1192" s="52"/>
      <c r="D1192" s="273" t="s">
        <v>70</v>
      </c>
      <c r="E1192" s="274"/>
      <c r="F1192" s="275" t="s">
        <v>71</v>
      </c>
      <c r="G1192" s="276"/>
      <c r="H1192" s="263"/>
      <c r="I1192" s="273" t="s">
        <v>72</v>
      </c>
      <c r="J1192" s="274"/>
      <c r="K1192" s="275" t="s">
        <v>73</v>
      </c>
      <c r="L1192" s="276"/>
      <c r="M1192" s="55"/>
      <c r="N1192" s="269" t="s">
        <v>74</v>
      </c>
      <c r="O1192" s="270"/>
      <c r="P1192" s="271" t="s">
        <v>75</v>
      </c>
      <c r="Q1192" s="272"/>
      <c r="R1192" s="55"/>
      <c r="S1192" s="273" t="s">
        <v>76</v>
      </c>
      <c r="T1192" s="274"/>
      <c r="U1192" s="275" t="s">
        <v>77</v>
      </c>
      <c r="V1192" s="276"/>
      <c r="W1192" s="10"/>
      <c r="X1192" s="269" t="s">
        <v>78</v>
      </c>
      <c r="Y1192" s="270"/>
      <c r="Z1192" s="271" t="s">
        <v>79</v>
      </c>
      <c r="AA1192" s="272"/>
      <c r="AB1192" s="10"/>
      <c r="AC1192" s="273" t="s">
        <v>80</v>
      </c>
      <c r="AD1192" s="274"/>
      <c r="AE1192" s="275" t="s">
        <v>81</v>
      </c>
      <c r="AF1192" s="276"/>
      <c r="AG1192" s="10"/>
      <c r="AH1192" s="269" t="s">
        <v>82</v>
      </c>
      <c r="AI1192" s="270"/>
      <c r="AJ1192" s="271" t="s">
        <v>83</v>
      </c>
      <c r="AK1192" s="272"/>
      <c r="AM1192" s="57" t="s">
        <v>10</v>
      </c>
      <c r="AO1192" s="109" t="s">
        <v>37</v>
      </c>
      <c r="AP1192" s="18"/>
      <c r="AQ1192" s="68"/>
      <c r="AR1192" s="68"/>
      <c r="AS1192" s="68"/>
      <c r="AT1192" s="68"/>
    </row>
    <row r="1193" spans="2:46" ht="18.600000000000001" customHeight="1" thickTop="1" thickBot="1">
      <c r="B1193" s="81">
        <v>3.42</v>
      </c>
      <c r="D1193" s="59">
        <v>1</v>
      </c>
      <c r="E1193" s="60">
        <v>0</v>
      </c>
      <c r="F1193" s="61">
        <v>0</v>
      </c>
      <c r="G1193" s="62">
        <f t="shared" ref="G1193" si="5355">$E$8*$B1193</f>
        <v>2.3200254</v>
      </c>
      <c r="I1193" s="59">
        <v>1</v>
      </c>
      <c r="J1193" s="63">
        <v>0</v>
      </c>
      <c r="K1193" s="61">
        <v>0</v>
      </c>
      <c r="L1193" s="62">
        <v>0</v>
      </c>
      <c r="N1193" s="59">
        <f t="shared" ref="N1193" si="5356">D1193*I1193+F1193*I1196-E1193*J1193-G1193*J1196</f>
        <v>4.5089422610277703</v>
      </c>
      <c r="O1193" s="63">
        <f t="shared" ref="O1193" si="5357">(D1193*J1193+E1193*I1193+F1193*J1196+G1193*I1196)</f>
        <v>0</v>
      </c>
      <c r="P1193" s="61">
        <f t="shared" ref="P1193" si="5358">D1193*K1193+F1193*K1196-E1193*L1193-G1193*L1196</f>
        <v>0</v>
      </c>
      <c r="Q1193" s="62">
        <f t="shared" ref="Q1193" si="5359">(D1193*L1193+E1193*K1193+F1193*L1196+G1193*K1196)</f>
        <v>2.3200254</v>
      </c>
      <c r="S1193" s="59">
        <v>1</v>
      </c>
      <c r="T1193" s="60">
        <v>0</v>
      </c>
      <c r="U1193" s="61">
        <v>0</v>
      </c>
      <c r="V1193" s="62">
        <f t="shared" ref="V1193" si="5360">$T$8*$B1193</f>
        <v>2.3200254</v>
      </c>
      <c r="X1193" s="59">
        <f t="shared" ref="X1193" si="5361">N1193*S1193+P1193*S1196-O1193*T1193-Q1193*T1196</f>
        <v>4.5089422610277703</v>
      </c>
      <c r="Y1193" s="63">
        <f t="shared" ref="Y1193" si="5362">(N1193*T1193+O1193*S1193+P1193*T1196+Q1193*S1196)</f>
        <v>0</v>
      </c>
      <c r="Z1193" s="61">
        <f t="shared" ref="Z1193" si="5363">N1193*U1193+P1193*U1196-O1193*V1193-Q1193*V1196</f>
        <v>0</v>
      </c>
      <c r="AA1193" s="62">
        <f t="shared" ref="AA1193" si="5364">(N1193*V1193+O1193*U1193+P1193*V1196+Q1193*U1196)</f>
        <v>12.780885972717858</v>
      </c>
      <c r="AB1193" s="10"/>
      <c r="AC1193" s="64">
        <v>1</v>
      </c>
      <c r="AD1193" s="65">
        <v>0</v>
      </c>
      <c r="AE1193" s="23">
        <v>0</v>
      </c>
      <c r="AF1193" s="66">
        <v>0</v>
      </c>
      <c r="AH1193" s="59">
        <f t="shared" ref="AH1193" si="5365">X1193*AC1193+Z1193*AC1196-Y1193*AD1193-AA1193*AD1196</f>
        <v>4.5089422610277703</v>
      </c>
      <c r="AI1193" s="63">
        <f t="shared" ref="AI1193" si="5366">(X1193*AD1193+Y1193*AC1193+Z1193*AD1196+AA1193*AC1196)</f>
        <v>12.780885972717858</v>
      </c>
      <c r="AJ1193" s="61">
        <f t="shared" ref="AJ1193" si="5367">X1193*AE1193+Z1193*AE1196-Y1193*AF1193-AA1193*AF1196</f>
        <v>0</v>
      </c>
      <c r="AK1193" s="62">
        <f t="shared" ref="AK1193" si="5368">(X1193*AF1193+Y1193*AE1193+Z1193*AF1196+AA1193*AE1196)</f>
        <v>12.780885972717858</v>
      </c>
      <c r="AM1193" s="67">
        <f t="shared" ref="AM1193" si="5369">20*LOG(((1+$AD$8)/$AD$8)/((AH1193+AH1196)^2+(AI1193+AI1196)^2)^0.5)</f>
        <v>-17.166286484458077</v>
      </c>
      <c r="AO1193" s="110">
        <f t="shared" ref="AO1193" si="5370">((AH1193^2+AI1193^2)^0.5)/((AH1196^2+AI1196^2)^0.5)</f>
        <v>2.8497375126524442</v>
      </c>
      <c r="AP1193" s="18"/>
      <c r="AQ1193" s="68"/>
      <c r="AR1193" s="68"/>
      <c r="AS1193" s="68"/>
      <c r="AT1193" s="68"/>
    </row>
    <row r="1194" spans="2:46" ht="18.600000000000001" customHeight="1" thickBot="1">
      <c r="D1194" s="69"/>
      <c r="G1194" s="70"/>
      <c r="I1194" s="69"/>
      <c r="L1194" s="70"/>
      <c r="N1194" s="69"/>
      <c r="Q1194" s="70"/>
      <c r="S1194" s="69"/>
      <c r="V1194" s="70"/>
      <c r="X1194" s="69"/>
      <c r="AA1194" s="70"/>
      <c r="AC1194" s="64"/>
      <c r="AD1194" s="23"/>
      <c r="AE1194" s="23"/>
      <c r="AF1194" s="71"/>
      <c r="AH1194" s="69"/>
      <c r="AK1194" s="70"/>
      <c r="AO1194" s="111"/>
      <c r="AP1194" s="18"/>
      <c r="AQ1194" s="68"/>
      <c r="AR1194" s="68"/>
      <c r="AS1194" s="68"/>
      <c r="AT1194" s="68"/>
    </row>
    <row r="1195" spans="2:46" ht="18.600000000000001" customHeight="1" thickBot="1">
      <c r="D1195" s="265" t="s">
        <v>11</v>
      </c>
      <c r="E1195" s="266"/>
      <c r="F1195" s="267" t="s">
        <v>84</v>
      </c>
      <c r="G1195" s="268"/>
      <c r="H1195" s="263"/>
      <c r="I1195" s="265" t="s">
        <v>85</v>
      </c>
      <c r="J1195" s="266"/>
      <c r="K1195" s="267" t="s">
        <v>86</v>
      </c>
      <c r="L1195" s="268"/>
      <c r="N1195" s="269" t="s">
        <v>12</v>
      </c>
      <c r="O1195" s="270"/>
      <c r="P1195" s="271" t="s">
        <v>13</v>
      </c>
      <c r="Q1195" s="272"/>
      <c r="S1195" s="265" t="s">
        <v>87</v>
      </c>
      <c r="T1195" s="266"/>
      <c r="U1195" s="267" t="s">
        <v>88</v>
      </c>
      <c r="V1195" s="268"/>
      <c r="W1195" s="10"/>
      <c r="X1195" s="269" t="s">
        <v>89</v>
      </c>
      <c r="Y1195" s="270"/>
      <c r="Z1195" s="271" t="s">
        <v>90</v>
      </c>
      <c r="AA1195" s="272"/>
      <c r="AB1195" s="10"/>
      <c r="AC1195" s="265" t="s">
        <v>14</v>
      </c>
      <c r="AD1195" s="266"/>
      <c r="AE1195" s="267" t="s">
        <v>15</v>
      </c>
      <c r="AF1195" s="268"/>
      <c r="AG1195" s="10"/>
      <c r="AH1195" s="269" t="s">
        <v>91</v>
      </c>
      <c r="AI1195" s="270"/>
      <c r="AJ1195" s="271" t="s">
        <v>92</v>
      </c>
      <c r="AK1195" s="272"/>
      <c r="AM1195" s="76" t="s">
        <v>16</v>
      </c>
      <c r="AO1195" s="112" t="s">
        <v>38</v>
      </c>
      <c r="AP1195" s="18"/>
      <c r="AQ1195" s="68"/>
      <c r="AR1195" s="68"/>
      <c r="AS1195" s="68"/>
      <c r="AT1195" s="68"/>
    </row>
    <row r="1196" spans="2:46" ht="18.600000000000001" customHeight="1" thickTop="1" thickBot="1">
      <c r="D1196" s="59">
        <v>0</v>
      </c>
      <c r="E1196" s="63">
        <v>0</v>
      </c>
      <c r="F1196" s="61">
        <v>1</v>
      </c>
      <c r="G1196" s="62">
        <v>0</v>
      </c>
      <c r="I1196" s="59">
        <v>0</v>
      </c>
      <c r="J1196" s="63">
        <f t="shared" ref="J1196" si="5371">IF(0=(1-$J$8*$K$8*$B1193^2),10^14,$B1193*$K$8/(1-$J$8*$K$8*$B1193^2))</f>
        <v>-1.512458553698494</v>
      </c>
      <c r="K1196" s="61">
        <v>1</v>
      </c>
      <c r="L1196" s="62">
        <v>0</v>
      </c>
      <c r="N1196" s="59">
        <f t="shared" ref="N1196" si="5372">D1196*I1193+F1196*I1196-E1196*J1193-G1196*J1196</f>
        <v>0</v>
      </c>
      <c r="O1196" s="63">
        <f t="shared" ref="O1196" si="5373">(D1196*J1193+E1196*I1193+F1196*J1196+G1196*I1196)</f>
        <v>-1.512458553698494</v>
      </c>
      <c r="P1196" s="61">
        <f t="shared" ref="P1196" si="5374">D1196*K1193+F1196*K1196-E1196*L1193-G1196*L1196</f>
        <v>1</v>
      </c>
      <c r="Q1196" s="62">
        <f t="shared" ref="Q1196" si="5375">(D1196*L1193+E1196*K1193+F1196*L1196+G1196*K1196)</f>
        <v>0</v>
      </c>
      <c r="S1196" s="59">
        <v>0</v>
      </c>
      <c r="T1196" s="63">
        <v>0</v>
      </c>
      <c r="U1196" s="61">
        <v>1</v>
      </c>
      <c r="V1196" s="62">
        <v>0</v>
      </c>
      <c r="X1196" s="59">
        <f t="shared" ref="X1196" si="5376">N1196*S1193+P1196*S1196-O1196*T1193-Q1196*T1196</f>
        <v>0</v>
      </c>
      <c r="Y1196" s="63">
        <f t="shared" ref="Y1196" si="5377">(N1196*T1193+O1196*S1193+P1196*T1196+Q1196*S1196)</f>
        <v>-1.512458553698494</v>
      </c>
      <c r="Z1196" s="61">
        <f t="shared" ref="Z1196" si="5378">N1196*U1193+P1196*U1196-O1196*V1193-Q1196*V1196</f>
        <v>4.5089422610277703</v>
      </c>
      <c r="AA1196" s="62">
        <f t="shared" ref="AA1196" si="5379">(N1196*V1193+O1196*U1193+P1196*V1196+Q1196*U1196)</f>
        <v>0</v>
      </c>
      <c r="AB1196" s="10"/>
      <c r="AC1196" s="46">
        <f t="shared" ref="AC1196" si="5380">1/$AD$8</f>
        <v>1</v>
      </c>
      <c r="AD1196" s="77">
        <v>0</v>
      </c>
      <c r="AE1196" s="78">
        <v>1</v>
      </c>
      <c r="AF1196" s="79">
        <v>0</v>
      </c>
      <c r="AH1196" s="59">
        <f t="shared" ref="AH1196" si="5381">X1196*AC1193+Z1196*AC1196-Y1196*AD1193-AA1196*AD1196</f>
        <v>4.5089422610277703</v>
      </c>
      <c r="AI1196" s="63">
        <f t="shared" ref="AI1196" si="5382">(X1196*AD1193+Y1196*AC1193+Z1196*AD1196+AA1196*AC1196)</f>
        <v>-1.512458553698494</v>
      </c>
      <c r="AJ1196" s="61">
        <f t="shared" ref="AJ1196" si="5383">X1196*AE1193+Z1196*AE1196-Y1196*AF1193-AA1196*AF1196</f>
        <v>4.5089422610277703</v>
      </c>
      <c r="AK1196" s="62">
        <f t="shared" ref="AK1196" si="5384">(X1196*AF1193+Y1196*AE1193+Z1196*AF1196+AA1196*AE1196)</f>
        <v>0</v>
      </c>
      <c r="AM1196" s="80">
        <f t="shared" ref="AM1196" si="5385">(180/PI())*ATAN(-1*(AI1193+AI1196)/(AH1193+AH1196))</f>
        <v>-51.330449845666479</v>
      </c>
      <c r="AO1196" s="113">
        <f t="shared" ref="AO1196" si="5386">20*LOG(((1-(10^(AM1193/20)^2)*(1-((1-AO1193)/(1+AO1193))^2))^0.5))</f>
        <v>-6.4622745678151405E-2</v>
      </c>
      <c r="AP1196" s="18"/>
      <c r="AQ1196" s="68"/>
      <c r="AR1196" s="68"/>
      <c r="AS1196" s="68"/>
      <c r="AT1196" s="68"/>
    </row>
    <row r="1197" spans="2:46" ht="18.600000000000001" customHeight="1"/>
    <row r="1198" spans="2:46" ht="18.600000000000001" customHeight="1" thickBot="1">
      <c r="D1198" s="10" t="s">
        <v>63</v>
      </c>
      <c r="E1198" s="10"/>
      <c r="F1198" s="10"/>
      <c r="G1198" s="10"/>
      <c r="H1198" s="10"/>
      <c r="I1198" s="10" t="s">
        <v>64</v>
      </c>
      <c r="J1198" s="10"/>
      <c r="K1198" s="10"/>
      <c r="L1198" s="10"/>
      <c r="M1198" s="55"/>
      <c r="N1198" s="55"/>
      <c r="O1198" s="54" t="s">
        <v>65</v>
      </c>
      <c r="P1198" s="55"/>
      <c r="Q1198" s="55"/>
      <c r="R1198" s="55"/>
      <c r="S1198" s="10"/>
      <c r="T1198" s="10" t="s">
        <v>66</v>
      </c>
      <c r="U1198" s="55"/>
      <c r="V1198" s="55"/>
      <c r="W1198" s="55"/>
      <c r="X1198" s="55"/>
      <c r="Y1198" s="54" t="s">
        <v>67</v>
      </c>
      <c r="Z1198" s="55"/>
      <c r="AA1198" s="55"/>
      <c r="AB1198" s="55"/>
      <c r="AC1198" s="54" t="s">
        <v>68</v>
      </c>
      <c r="AD1198" s="10"/>
      <c r="AE1198" s="10"/>
      <c r="AF1198" s="10"/>
      <c r="AG1198" s="10"/>
      <c r="AH1198" s="55"/>
      <c r="AI1198" s="54" t="s">
        <v>69</v>
      </c>
      <c r="AJ1198" s="55"/>
      <c r="AK1198" s="55"/>
    </row>
    <row r="1199" spans="2:46" ht="18.600000000000001" customHeight="1" thickBot="1">
      <c r="B1199" s="52"/>
      <c r="D1199" s="273" t="s">
        <v>70</v>
      </c>
      <c r="E1199" s="274"/>
      <c r="F1199" s="275" t="s">
        <v>71</v>
      </c>
      <c r="G1199" s="276"/>
      <c r="H1199" s="263"/>
      <c r="I1199" s="273" t="s">
        <v>72</v>
      </c>
      <c r="J1199" s="274"/>
      <c r="K1199" s="275" t="s">
        <v>73</v>
      </c>
      <c r="L1199" s="276"/>
      <c r="M1199" s="55"/>
      <c r="N1199" s="269" t="s">
        <v>74</v>
      </c>
      <c r="O1199" s="270"/>
      <c r="P1199" s="271" t="s">
        <v>75</v>
      </c>
      <c r="Q1199" s="272"/>
      <c r="R1199" s="55"/>
      <c r="S1199" s="273" t="s">
        <v>76</v>
      </c>
      <c r="T1199" s="274"/>
      <c r="U1199" s="275" t="s">
        <v>77</v>
      </c>
      <c r="V1199" s="276"/>
      <c r="W1199" s="10"/>
      <c r="X1199" s="269" t="s">
        <v>78</v>
      </c>
      <c r="Y1199" s="270"/>
      <c r="Z1199" s="271" t="s">
        <v>79</v>
      </c>
      <c r="AA1199" s="272"/>
      <c r="AB1199" s="10"/>
      <c r="AC1199" s="273" t="s">
        <v>80</v>
      </c>
      <c r="AD1199" s="274"/>
      <c r="AE1199" s="275" t="s">
        <v>81</v>
      </c>
      <c r="AF1199" s="276"/>
      <c r="AG1199" s="10"/>
      <c r="AH1199" s="269" t="s">
        <v>82</v>
      </c>
      <c r="AI1199" s="270"/>
      <c r="AJ1199" s="271" t="s">
        <v>83</v>
      </c>
      <c r="AK1199" s="272"/>
      <c r="AM1199" s="57" t="s">
        <v>10</v>
      </c>
      <c r="AO1199" s="109" t="s">
        <v>37</v>
      </c>
      <c r="AP1199" s="18"/>
      <c r="AQ1199" s="68"/>
      <c r="AR1199" s="68"/>
      <c r="AS1199" s="68"/>
      <c r="AT1199" s="68"/>
    </row>
    <row r="1200" spans="2:46" ht="18.600000000000001" customHeight="1" thickTop="1" thickBot="1">
      <c r="B1200" s="81">
        <v>3.44</v>
      </c>
      <c r="D1200" s="59">
        <v>1</v>
      </c>
      <c r="E1200" s="60">
        <v>0</v>
      </c>
      <c r="F1200" s="61">
        <v>0</v>
      </c>
      <c r="G1200" s="62">
        <f t="shared" ref="G1200" si="5387">$E$8*$B1200</f>
        <v>2.3335927999999999</v>
      </c>
      <c r="I1200" s="59">
        <v>1</v>
      </c>
      <c r="J1200" s="63">
        <v>0</v>
      </c>
      <c r="K1200" s="61">
        <v>0</v>
      </c>
      <c r="L1200" s="62">
        <v>0</v>
      </c>
      <c r="N1200" s="59">
        <f t="shared" ref="N1200" si="5388">D1200*I1200+F1200*I1203-E1200*J1200-G1200*J1203</f>
        <v>4.4868258490247417</v>
      </c>
      <c r="O1200" s="63">
        <f t="shared" ref="O1200" si="5389">(D1200*J1200+E1200*I1200+F1200*J1203+G1200*I1203)</f>
        <v>0</v>
      </c>
      <c r="P1200" s="61">
        <f t="shared" ref="P1200" si="5390">D1200*K1200+F1200*K1203-E1200*L1200-G1200*L1203</f>
        <v>0</v>
      </c>
      <c r="Q1200" s="62">
        <f t="shared" ref="Q1200" si="5391">(D1200*L1200+E1200*K1200+F1200*L1203+G1200*K1203)</f>
        <v>2.3335927999999999</v>
      </c>
      <c r="S1200" s="59">
        <v>1</v>
      </c>
      <c r="T1200" s="60">
        <v>0</v>
      </c>
      <c r="U1200" s="61">
        <v>0</v>
      </c>
      <c r="V1200" s="62">
        <f t="shared" ref="V1200" si="5392">$T$8*$B1200</f>
        <v>2.3335927999999999</v>
      </c>
      <c r="X1200" s="59">
        <f t="shared" ref="X1200" si="5393">N1200*S1200+P1200*S1203-O1200*T1200-Q1200*T1203</f>
        <v>4.4868258490247417</v>
      </c>
      <c r="Y1200" s="63">
        <f t="shared" ref="Y1200" si="5394">(N1200*T1200+O1200*S1200+P1200*T1203+Q1200*S1203)</f>
        <v>0</v>
      </c>
      <c r="Z1200" s="61">
        <f t="shared" ref="Z1200" si="5395">N1200*U1200+P1200*U1203-O1200*V1200-Q1200*V1203</f>
        <v>0</v>
      </c>
      <c r="AA1200" s="62">
        <f t="shared" ref="AA1200" si="5396">(N1200*V1200+O1200*U1200+P1200*V1203+Q1200*U1203)</f>
        <v>12.804017296138024</v>
      </c>
      <c r="AB1200" s="10"/>
      <c r="AC1200" s="64">
        <v>1</v>
      </c>
      <c r="AD1200" s="65">
        <v>0</v>
      </c>
      <c r="AE1200" s="23">
        <v>0</v>
      </c>
      <c r="AF1200" s="66">
        <v>0</v>
      </c>
      <c r="AH1200" s="59">
        <f t="shared" ref="AH1200" si="5397">X1200*AC1200+Z1200*AC1203-Y1200*AD1200-AA1200*AD1203</f>
        <v>4.4868258490247417</v>
      </c>
      <c r="AI1200" s="63">
        <f t="shared" ref="AI1200" si="5398">(X1200*AD1200+Y1200*AC1200+Z1200*AD1203+AA1200*AC1203)</f>
        <v>12.804017296138024</v>
      </c>
      <c r="AJ1200" s="61">
        <f t="shared" ref="AJ1200" si="5399">X1200*AE1200+Z1200*AE1203-Y1200*AF1200-AA1200*AF1203</f>
        <v>0</v>
      </c>
      <c r="AK1200" s="62">
        <f t="shared" ref="AK1200" si="5400">(X1200*AF1200+Y1200*AE1200+Z1200*AF1203+AA1200*AE1203)</f>
        <v>12.804017296138024</v>
      </c>
      <c r="AM1200" s="67">
        <f t="shared" ref="AM1200" si="5401">20*LOG(((1+$AD$8)/$AD$8)/((AH1200+AH1203)^2+(AI1200+AI1203)^2)^0.5)</f>
        <v>-17.169182988018289</v>
      </c>
      <c r="AO1200" s="110">
        <f t="shared" ref="AO1200" si="5402">((AH1200^2+AI1200^2)^0.5)/((AH1203^2+AI1203^2)^0.5)</f>
        <v>2.8689306982466189</v>
      </c>
      <c r="AP1200" s="18"/>
      <c r="AQ1200" s="68"/>
      <c r="AR1200" s="68"/>
      <c r="AS1200" s="68"/>
      <c r="AT1200" s="68"/>
    </row>
    <row r="1201" spans="2:46" ht="18.600000000000001" customHeight="1" thickBot="1">
      <c r="D1201" s="69"/>
      <c r="G1201" s="70"/>
      <c r="I1201" s="69"/>
      <c r="L1201" s="70"/>
      <c r="N1201" s="69"/>
      <c r="Q1201" s="70"/>
      <c r="S1201" s="69"/>
      <c r="V1201" s="70"/>
      <c r="X1201" s="69"/>
      <c r="AA1201" s="70"/>
      <c r="AC1201" s="64"/>
      <c r="AD1201" s="23"/>
      <c r="AE1201" s="23"/>
      <c r="AF1201" s="71"/>
      <c r="AH1201" s="69"/>
      <c r="AK1201" s="70"/>
      <c r="AO1201" s="111"/>
      <c r="AP1201" s="18"/>
      <c r="AQ1201" s="68"/>
      <c r="AR1201" s="68"/>
      <c r="AS1201" s="68"/>
      <c r="AT1201" s="68"/>
    </row>
    <row r="1202" spans="2:46" ht="18.600000000000001" customHeight="1" thickBot="1">
      <c r="D1202" s="265" t="s">
        <v>11</v>
      </c>
      <c r="E1202" s="266"/>
      <c r="F1202" s="267" t="s">
        <v>84</v>
      </c>
      <c r="G1202" s="268"/>
      <c r="H1202" s="263"/>
      <c r="I1202" s="265" t="s">
        <v>85</v>
      </c>
      <c r="J1202" s="266"/>
      <c r="K1202" s="267" t="s">
        <v>86</v>
      </c>
      <c r="L1202" s="268"/>
      <c r="N1202" s="269" t="s">
        <v>12</v>
      </c>
      <c r="O1202" s="270"/>
      <c r="P1202" s="271" t="s">
        <v>13</v>
      </c>
      <c r="Q1202" s="272"/>
      <c r="S1202" s="265" t="s">
        <v>87</v>
      </c>
      <c r="T1202" s="266"/>
      <c r="U1202" s="267" t="s">
        <v>88</v>
      </c>
      <c r="V1202" s="268"/>
      <c r="W1202" s="10"/>
      <c r="X1202" s="269" t="s">
        <v>89</v>
      </c>
      <c r="Y1202" s="270"/>
      <c r="Z1202" s="271" t="s">
        <v>90</v>
      </c>
      <c r="AA1202" s="272"/>
      <c r="AB1202" s="10"/>
      <c r="AC1202" s="265" t="s">
        <v>14</v>
      </c>
      <c r="AD1202" s="266"/>
      <c r="AE1202" s="267" t="s">
        <v>15</v>
      </c>
      <c r="AF1202" s="268"/>
      <c r="AG1202" s="10"/>
      <c r="AH1202" s="269" t="s">
        <v>91</v>
      </c>
      <c r="AI1202" s="270"/>
      <c r="AJ1202" s="271" t="s">
        <v>92</v>
      </c>
      <c r="AK1202" s="272"/>
      <c r="AM1202" s="76" t="s">
        <v>16</v>
      </c>
      <c r="AO1202" s="112" t="s">
        <v>38</v>
      </c>
      <c r="AP1202" s="18"/>
      <c r="AQ1202" s="68"/>
      <c r="AR1202" s="68"/>
      <c r="AS1202" s="68"/>
      <c r="AT1202" s="68"/>
    </row>
    <row r="1203" spans="2:46" ht="18.600000000000001" customHeight="1" thickTop="1" thickBot="1">
      <c r="D1203" s="59">
        <v>0</v>
      </c>
      <c r="E1203" s="63">
        <v>0</v>
      </c>
      <c r="F1203" s="61">
        <v>1</v>
      </c>
      <c r="G1203" s="62">
        <v>0</v>
      </c>
      <c r="I1203" s="59">
        <v>0</v>
      </c>
      <c r="J1203" s="63">
        <f t="shared" ref="J1203" si="5403">IF(0=(1-$J$8*$K$8*$B1200^2),10^14,$B1200*$K$8/(1-$J$8*$K$8*$B1200^2))</f>
        <v>-1.4941877816150024</v>
      </c>
      <c r="K1203" s="61">
        <v>1</v>
      </c>
      <c r="L1203" s="62">
        <v>0</v>
      </c>
      <c r="N1203" s="59">
        <f t="shared" ref="N1203" si="5404">D1203*I1200+F1203*I1203-E1203*J1200-G1203*J1203</f>
        <v>0</v>
      </c>
      <c r="O1203" s="63">
        <f t="shared" ref="O1203" si="5405">(D1203*J1200+E1203*I1200+F1203*J1203+G1203*I1203)</f>
        <v>-1.4941877816150024</v>
      </c>
      <c r="P1203" s="61">
        <f t="shared" ref="P1203" si="5406">D1203*K1200+F1203*K1203-E1203*L1200-G1203*L1203</f>
        <v>1</v>
      </c>
      <c r="Q1203" s="62">
        <f t="shared" ref="Q1203" si="5407">(D1203*L1200+E1203*K1200+F1203*L1203+G1203*K1203)</f>
        <v>0</v>
      </c>
      <c r="S1203" s="59">
        <v>0</v>
      </c>
      <c r="T1203" s="63">
        <v>0</v>
      </c>
      <c r="U1203" s="61">
        <v>1</v>
      </c>
      <c r="V1203" s="62">
        <v>0</v>
      </c>
      <c r="X1203" s="59">
        <f t="shared" ref="X1203" si="5408">N1203*S1200+P1203*S1203-O1203*T1200-Q1203*T1203</f>
        <v>0</v>
      </c>
      <c r="Y1203" s="63">
        <f t="shared" ref="Y1203" si="5409">(N1203*T1200+O1203*S1200+P1203*T1203+Q1203*S1203)</f>
        <v>-1.4941877816150024</v>
      </c>
      <c r="Z1203" s="61">
        <f t="shared" ref="Z1203" si="5410">N1203*U1200+P1203*U1203-O1203*V1200-Q1203*V1203</f>
        <v>4.4868258490247417</v>
      </c>
      <c r="AA1203" s="62">
        <f t="shared" ref="AA1203" si="5411">(N1203*V1200+O1203*U1200+P1203*V1203+Q1203*U1203)</f>
        <v>0</v>
      </c>
      <c r="AB1203" s="10"/>
      <c r="AC1203" s="46">
        <f t="shared" ref="AC1203" si="5412">1/$AD$8</f>
        <v>1</v>
      </c>
      <c r="AD1203" s="77">
        <v>0</v>
      </c>
      <c r="AE1203" s="78">
        <v>1</v>
      </c>
      <c r="AF1203" s="79">
        <v>0</v>
      </c>
      <c r="AH1203" s="59">
        <f t="shared" ref="AH1203" si="5413">X1203*AC1200+Z1203*AC1203-Y1203*AD1200-AA1203*AD1203</f>
        <v>4.4868258490247417</v>
      </c>
      <c r="AI1203" s="63">
        <f t="shared" ref="AI1203" si="5414">(X1203*AD1200+Y1203*AC1200+Z1203*AD1203+AA1203*AC1203)</f>
        <v>-1.4941877816150024</v>
      </c>
      <c r="AJ1203" s="61">
        <f t="shared" ref="AJ1203" si="5415">X1203*AE1200+Z1203*AE1203-Y1203*AF1200-AA1203*AF1203</f>
        <v>4.4868258490247417</v>
      </c>
      <c r="AK1203" s="62">
        <f t="shared" ref="AK1203" si="5416">(X1203*AF1200+Y1203*AE1200+Z1203*AF1203+AA1203*AE1203)</f>
        <v>0</v>
      </c>
      <c r="AM1203" s="80">
        <f t="shared" ref="AM1203" si="5417">(180/PI())*ATAN(-1*(AI1200+AI1203)/(AH1200+AH1203))</f>
        <v>-51.570169781268</v>
      </c>
      <c r="AO1203" s="113">
        <f t="shared" ref="AO1203" si="5418">20*LOG(((1-(10^(AM1200/20)^2)*(1-((1-AO1200)/(1+AO1200))^2))^0.5))</f>
        <v>-6.4369279660274503E-2</v>
      </c>
      <c r="AP1203" s="18"/>
      <c r="AQ1203" s="68"/>
      <c r="AR1203" s="68"/>
      <c r="AS1203" s="68"/>
      <c r="AT1203" s="68"/>
    </row>
    <row r="1204" spans="2:46" ht="18.600000000000001" customHeight="1"/>
    <row r="1205" spans="2:46" ht="18.600000000000001" customHeight="1" thickBot="1">
      <c r="D1205" s="10" t="s">
        <v>63</v>
      </c>
      <c r="E1205" s="10"/>
      <c r="F1205" s="10"/>
      <c r="G1205" s="10"/>
      <c r="H1205" s="10"/>
      <c r="I1205" s="10" t="s">
        <v>64</v>
      </c>
      <c r="J1205" s="10"/>
      <c r="K1205" s="10"/>
      <c r="L1205" s="10"/>
      <c r="M1205" s="55"/>
      <c r="N1205" s="55"/>
      <c r="O1205" s="54" t="s">
        <v>65</v>
      </c>
      <c r="P1205" s="55"/>
      <c r="Q1205" s="55"/>
      <c r="R1205" s="55"/>
      <c r="S1205" s="10"/>
      <c r="T1205" s="10" t="s">
        <v>66</v>
      </c>
      <c r="U1205" s="55"/>
      <c r="V1205" s="55"/>
      <c r="W1205" s="55"/>
      <c r="X1205" s="55"/>
      <c r="Y1205" s="54" t="s">
        <v>67</v>
      </c>
      <c r="Z1205" s="55"/>
      <c r="AA1205" s="55"/>
      <c r="AB1205" s="55"/>
      <c r="AC1205" s="54" t="s">
        <v>68</v>
      </c>
      <c r="AD1205" s="10"/>
      <c r="AE1205" s="10"/>
      <c r="AF1205" s="10"/>
      <c r="AG1205" s="10"/>
      <c r="AH1205" s="55"/>
      <c r="AI1205" s="54" t="s">
        <v>69</v>
      </c>
      <c r="AJ1205" s="55"/>
      <c r="AK1205" s="55"/>
    </row>
    <row r="1206" spans="2:46" ht="18.600000000000001" customHeight="1" thickBot="1">
      <c r="B1206" s="52"/>
      <c r="D1206" s="273" t="s">
        <v>70</v>
      </c>
      <c r="E1206" s="274"/>
      <c r="F1206" s="275" t="s">
        <v>71</v>
      </c>
      <c r="G1206" s="276"/>
      <c r="H1206" s="263"/>
      <c r="I1206" s="273" t="s">
        <v>72</v>
      </c>
      <c r="J1206" s="274"/>
      <c r="K1206" s="275" t="s">
        <v>73</v>
      </c>
      <c r="L1206" s="276"/>
      <c r="M1206" s="55"/>
      <c r="N1206" s="269" t="s">
        <v>74</v>
      </c>
      <c r="O1206" s="270"/>
      <c r="P1206" s="271" t="s">
        <v>75</v>
      </c>
      <c r="Q1206" s="272"/>
      <c r="R1206" s="55"/>
      <c r="S1206" s="273" t="s">
        <v>76</v>
      </c>
      <c r="T1206" s="274"/>
      <c r="U1206" s="275" t="s">
        <v>77</v>
      </c>
      <c r="V1206" s="276"/>
      <c r="W1206" s="10"/>
      <c r="X1206" s="269" t="s">
        <v>78</v>
      </c>
      <c r="Y1206" s="270"/>
      <c r="Z1206" s="271" t="s">
        <v>79</v>
      </c>
      <c r="AA1206" s="272"/>
      <c r="AB1206" s="10"/>
      <c r="AC1206" s="273" t="s">
        <v>80</v>
      </c>
      <c r="AD1206" s="274"/>
      <c r="AE1206" s="275" t="s">
        <v>81</v>
      </c>
      <c r="AF1206" s="276"/>
      <c r="AG1206" s="10"/>
      <c r="AH1206" s="269" t="s">
        <v>82</v>
      </c>
      <c r="AI1206" s="270"/>
      <c r="AJ1206" s="271" t="s">
        <v>83</v>
      </c>
      <c r="AK1206" s="272"/>
      <c r="AM1206" s="57" t="s">
        <v>10</v>
      </c>
      <c r="AO1206" s="109" t="s">
        <v>37</v>
      </c>
      <c r="AP1206" s="18"/>
      <c r="AQ1206" s="68"/>
      <c r="AR1206" s="68"/>
      <c r="AS1206" s="68"/>
      <c r="AT1206" s="68"/>
    </row>
    <row r="1207" spans="2:46" ht="18.600000000000001" customHeight="1" thickTop="1" thickBot="1">
      <c r="B1207" s="81">
        <v>3.46</v>
      </c>
      <c r="D1207" s="59">
        <v>1</v>
      </c>
      <c r="E1207" s="60">
        <v>0</v>
      </c>
      <c r="F1207" s="61">
        <v>0</v>
      </c>
      <c r="G1207" s="62">
        <f t="shared" ref="G1207" si="5419">$E$8*$B1207</f>
        <v>2.3471602000000003</v>
      </c>
      <c r="I1207" s="59">
        <v>1</v>
      </c>
      <c r="J1207" s="63">
        <v>0</v>
      </c>
      <c r="K1207" s="61">
        <v>0</v>
      </c>
      <c r="L1207" s="62">
        <v>0</v>
      </c>
      <c r="N1207" s="59">
        <f t="shared" ref="N1207" si="5420">D1207*I1207+F1207*I1210-E1207*J1207-G1207*J1210</f>
        <v>4.4653617817602917</v>
      </c>
      <c r="O1207" s="63">
        <f t="shared" ref="O1207" si="5421">(D1207*J1207+E1207*I1207+F1207*J1210+G1207*I1210)</f>
        <v>0</v>
      </c>
      <c r="P1207" s="61">
        <f t="shared" ref="P1207" si="5422">D1207*K1207+F1207*K1210-E1207*L1207-G1207*L1210</f>
        <v>0</v>
      </c>
      <c r="Q1207" s="62">
        <f t="shared" ref="Q1207" si="5423">(D1207*L1207+E1207*K1207+F1207*L1210+G1207*K1210)</f>
        <v>2.3471602000000003</v>
      </c>
      <c r="S1207" s="59">
        <v>1</v>
      </c>
      <c r="T1207" s="60">
        <v>0</v>
      </c>
      <c r="U1207" s="61">
        <v>0</v>
      </c>
      <c r="V1207" s="62">
        <f t="shared" ref="V1207" si="5424">$T$8*$B1207</f>
        <v>2.3471602000000003</v>
      </c>
      <c r="X1207" s="59">
        <f t="shared" ref="X1207" si="5425">N1207*S1207+P1207*S1210-O1207*T1207-Q1207*T1210</f>
        <v>4.4653617817602917</v>
      </c>
      <c r="Y1207" s="63">
        <f t="shared" ref="Y1207" si="5426">(N1207*T1207+O1207*S1207+P1207*T1210+Q1207*S1210)</f>
        <v>0</v>
      </c>
      <c r="Z1207" s="61">
        <f t="shared" ref="Z1207" si="5427">N1207*U1207+P1207*U1210-O1207*V1207-Q1207*V1210</f>
        <v>0</v>
      </c>
      <c r="AA1207" s="62">
        <f t="shared" ref="AA1207" si="5428">(N1207*V1207+O1207*U1207+P1207*V1210+Q1207*U1210)</f>
        <v>12.828079652748844</v>
      </c>
      <c r="AB1207" s="10"/>
      <c r="AC1207" s="64">
        <v>1</v>
      </c>
      <c r="AD1207" s="65">
        <v>0</v>
      </c>
      <c r="AE1207" s="23">
        <v>0</v>
      </c>
      <c r="AF1207" s="66">
        <v>0</v>
      </c>
      <c r="AH1207" s="59">
        <f t="shared" ref="AH1207" si="5429">X1207*AC1207+Z1207*AC1210-Y1207*AD1207-AA1207*AD1210</f>
        <v>4.4653617817602917</v>
      </c>
      <c r="AI1207" s="63">
        <f t="shared" ref="AI1207" si="5430">(X1207*AD1207+Y1207*AC1207+Z1207*AD1210+AA1207*AC1210)</f>
        <v>12.828079652748844</v>
      </c>
      <c r="AJ1207" s="61">
        <f t="shared" ref="AJ1207" si="5431">X1207*AE1207+Z1207*AE1210-Y1207*AF1207-AA1207*AF1210</f>
        <v>0</v>
      </c>
      <c r="AK1207" s="62">
        <f t="shared" ref="AK1207" si="5432">(X1207*AF1207+Y1207*AE1207+Z1207*AF1210+AA1207*AE1210)</f>
        <v>12.828079652748844</v>
      </c>
      <c r="AM1207" s="67">
        <f t="shared" ref="AM1207" si="5433">20*LOG(((1+$AD$8)/$AD$8)/((AH1207+AH1210)^2+(AI1207+AI1210)^2)^0.5)</f>
        <v>-17.172924407610061</v>
      </c>
      <c r="AO1207" s="110">
        <f t="shared" ref="AO1207" si="5434">((AH1207^2+AI1207^2)^0.5)/((AH1210^2+AI1210^2)^0.5)</f>
        <v>2.8880991215090939</v>
      </c>
      <c r="AP1207" s="18"/>
      <c r="AQ1207" s="68"/>
      <c r="AR1207" s="68"/>
      <c r="AS1207" s="68"/>
      <c r="AT1207" s="68"/>
    </row>
    <row r="1208" spans="2:46" ht="18.600000000000001" customHeight="1" thickBot="1">
      <c r="D1208" s="69"/>
      <c r="G1208" s="70"/>
      <c r="I1208" s="69"/>
      <c r="L1208" s="70"/>
      <c r="N1208" s="69"/>
      <c r="Q1208" s="70"/>
      <c r="S1208" s="69"/>
      <c r="V1208" s="70"/>
      <c r="X1208" s="69"/>
      <c r="AA1208" s="70"/>
      <c r="AC1208" s="64"/>
      <c r="AD1208" s="23"/>
      <c r="AE1208" s="23"/>
      <c r="AF1208" s="71"/>
      <c r="AH1208" s="69"/>
      <c r="AK1208" s="70"/>
      <c r="AO1208" s="111"/>
      <c r="AP1208" s="18"/>
      <c r="AQ1208" s="68"/>
      <c r="AR1208" s="68"/>
      <c r="AS1208" s="68"/>
      <c r="AT1208" s="68"/>
    </row>
    <row r="1209" spans="2:46" ht="18.600000000000001" customHeight="1" thickBot="1">
      <c r="D1209" s="265" t="s">
        <v>11</v>
      </c>
      <c r="E1209" s="266"/>
      <c r="F1209" s="267" t="s">
        <v>84</v>
      </c>
      <c r="G1209" s="268"/>
      <c r="H1209" s="263"/>
      <c r="I1209" s="265" t="s">
        <v>85</v>
      </c>
      <c r="J1209" s="266"/>
      <c r="K1209" s="267" t="s">
        <v>86</v>
      </c>
      <c r="L1209" s="268"/>
      <c r="N1209" s="269" t="s">
        <v>12</v>
      </c>
      <c r="O1209" s="270"/>
      <c r="P1209" s="271" t="s">
        <v>13</v>
      </c>
      <c r="Q1209" s="272"/>
      <c r="S1209" s="265" t="s">
        <v>87</v>
      </c>
      <c r="T1209" s="266"/>
      <c r="U1209" s="267" t="s">
        <v>88</v>
      </c>
      <c r="V1209" s="268"/>
      <c r="W1209" s="10"/>
      <c r="X1209" s="269" t="s">
        <v>89</v>
      </c>
      <c r="Y1209" s="270"/>
      <c r="Z1209" s="271" t="s">
        <v>90</v>
      </c>
      <c r="AA1209" s="272"/>
      <c r="AB1209" s="10"/>
      <c r="AC1209" s="265" t="s">
        <v>14</v>
      </c>
      <c r="AD1209" s="266"/>
      <c r="AE1209" s="267" t="s">
        <v>15</v>
      </c>
      <c r="AF1209" s="268"/>
      <c r="AG1209" s="10"/>
      <c r="AH1209" s="269" t="s">
        <v>91</v>
      </c>
      <c r="AI1209" s="270"/>
      <c r="AJ1209" s="271" t="s">
        <v>92</v>
      </c>
      <c r="AK1209" s="272"/>
      <c r="AM1209" s="76" t="s">
        <v>16</v>
      </c>
      <c r="AO1209" s="112" t="s">
        <v>38</v>
      </c>
      <c r="AP1209" s="18"/>
      <c r="AQ1209" s="68"/>
      <c r="AR1209" s="68"/>
      <c r="AS1209" s="68"/>
      <c r="AT1209" s="68"/>
    </row>
    <row r="1210" spans="2:46" ht="18.600000000000001" customHeight="1" thickTop="1" thickBot="1">
      <c r="D1210" s="59">
        <v>0</v>
      </c>
      <c r="E1210" s="63">
        <v>0</v>
      </c>
      <c r="F1210" s="61">
        <v>1</v>
      </c>
      <c r="G1210" s="62">
        <v>0</v>
      </c>
      <c r="I1210" s="59">
        <v>0</v>
      </c>
      <c r="J1210" s="63">
        <f t="shared" ref="J1210" si="5435">IF(0=(1-$J$8*$K$8*$B1207^2),10^14,$B1207*$K$8/(1-$J$8*$K$8*$B1207^2))</f>
        <v>-1.4764061616928796</v>
      </c>
      <c r="K1210" s="61">
        <v>1</v>
      </c>
      <c r="L1210" s="62">
        <v>0</v>
      </c>
      <c r="N1210" s="59">
        <f t="shared" ref="N1210" si="5436">D1210*I1207+F1210*I1210-E1210*J1207-G1210*J1210</f>
        <v>0</v>
      </c>
      <c r="O1210" s="63">
        <f t="shared" ref="O1210" si="5437">(D1210*J1207+E1210*I1207+F1210*J1210+G1210*I1210)</f>
        <v>-1.4764061616928796</v>
      </c>
      <c r="P1210" s="61">
        <f t="shared" ref="P1210" si="5438">D1210*K1207+F1210*K1210-E1210*L1207-G1210*L1210</f>
        <v>1</v>
      </c>
      <c r="Q1210" s="62">
        <f t="shared" ref="Q1210" si="5439">(D1210*L1207+E1210*K1207+F1210*L1210+G1210*K1210)</f>
        <v>0</v>
      </c>
      <c r="S1210" s="59">
        <v>0</v>
      </c>
      <c r="T1210" s="63">
        <v>0</v>
      </c>
      <c r="U1210" s="61">
        <v>1</v>
      </c>
      <c r="V1210" s="62">
        <v>0</v>
      </c>
      <c r="X1210" s="59">
        <f t="shared" ref="X1210" si="5440">N1210*S1207+P1210*S1210-O1210*T1207-Q1210*T1210</f>
        <v>0</v>
      </c>
      <c r="Y1210" s="63">
        <f t="shared" ref="Y1210" si="5441">(N1210*T1207+O1210*S1207+P1210*T1210+Q1210*S1210)</f>
        <v>-1.4764061616928796</v>
      </c>
      <c r="Z1210" s="61">
        <f t="shared" ref="Z1210" si="5442">N1210*U1207+P1210*U1210-O1210*V1207-Q1210*V1210</f>
        <v>4.4653617817602917</v>
      </c>
      <c r="AA1210" s="62">
        <f t="shared" ref="AA1210" si="5443">(N1210*V1207+O1210*U1207+P1210*V1210+Q1210*U1210)</f>
        <v>0</v>
      </c>
      <c r="AB1210" s="10"/>
      <c r="AC1210" s="46">
        <f t="shared" ref="AC1210" si="5444">1/$AD$8</f>
        <v>1</v>
      </c>
      <c r="AD1210" s="77">
        <v>0</v>
      </c>
      <c r="AE1210" s="78">
        <v>1</v>
      </c>
      <c r="AF1210" s="79">
        <v>0</v>
      </c>
      <c r="AH1210" s="59">
        <f t="shared" ref="AH1210" si="5445">X1210*AC1207+Z1210*AC1210-Y1210*AD1207-AA1210*AD1210</f>
        <v>4.4653617817602917</v>
      </c>
      <c r="AI1210" s="63">
        <f t="shared" ref="AI1210" si="5446">(X1210*AD1207+Y1210*AC1207+Z1210*AD1210+AA1210*AC1210)</f>
        <v>-1.4764061616928796</v>
      </c>
      <c r="AJ1210" s="61">
        <f t="shared" ref="AJ1210" si="5447">X1210*AE1207+Z1210*AE1210-Y1210*AF1207-AA1210*AF1210</f>
        <v>4.4653617817602917</v>
      </c>
      <c r="AK1210" s="62">
        <f t="shared" ref="AK1210" si="5448">(X1210*AF1207+Y1210*AE1207+Z1210*AF1210+AA1210*AE1210)</f>
        <v>0</v>
      </c>
      <c r="AM1210" s="80">
        <f t="shared" ref="AM1210" si="5449">(180/PI())*ATAN(-1*(AI1207+AI1210)/(AH1207+AH1210))</f>
        <v>-51.806741730160518</v>
      </c>
      <c r="AO1210" s="113">
        <f t="shared" ref="AO1210" si="5450">20*LOG(((1-(10^(AM1207/20)^2)*(1-((1-AO1207)/(1+AO1207))^2))^0.5))</f>
        <v>-6.4104807121115034E-2</v>
      </c>
      <c r="AP1210" s="18"/>
      <c r="AQ1210" s="68"/>
      <c r="AR1210" s="68"/>
      <c r="AS1210" s="68"/>
      <c r="AT1210" s="68"/>
    </row>
    <row r="1211" spans="2:46" ht="18.600000000000001" customHeight="1"/>
    <row r="1212" spans="2:46" ht="18.600000000000001" customHeight="1" thickBot="1">
      <c r="D1212" s="10" t="s">
        <v>63</v>
      </c>
      <c r="E1212" s="10"/>
      <c r="F1212" s="10"/>
      <c r="G1212" s="10"/>
      <c r="H1212" s="10"/>
      <c r="I1212" s="10" t="s">
        <v>64</v>
      </c>
      <c r="J1212" s="10"/>
      <c r="K1212" s="10"/>
      <c r="L1212" s="10"/>
      <c r="M1212" s="55"/>
      <c r="N1212" s="55"/>
      <c r="O1212" s="54" t="s">
        <v>65</v>
      </c>
      <c r="P1212" s="55"/>
      <c r="Q1212" s="55"/>
      <c r="R1212" s="55"/>
      <c r="S1212" s="10"/>
      <c r="T1212" s="10" t="s">
        <v>66</v>
      </c>
      <c r="U1212" s="55"/>
      <c r="V1212" s="55"/>
      <c r="W1212" s="55"/>
      <c r="X1212" s="55"/>
      <c r="Y1212" s="54" t="s">
        <v>67</v>
      </c>
      <c r="Z1212" s="55"/>
      <c r="AA1212" s="55"/>
      <c r="AB1212" s="55"/>
      <c r="AC1212" s="54" t="s">
        <v>68</v>
      </c>
      <c r="AD1212" s="10"/>
      <c r="AE1212" s="10"/>
      <c r="AF1212" s="10"/>
      <c r="AG1212" s="10"/>
      <c r="AH1212" s="55"/>
      <c r="AI1212" s="54" t="s">
        <v>69</v>
      </c>
      <c r="AJ1212" s="55"/>
      <c r="AK1212" s="55"/>
    </row>
    <row r="1213" spans="2:46" ht="18.600000000000001" customHeight="1" thickBot="1">
      <c r="B1213" s="52"/>
      <c r="D1213" s="273" t="s">
        <v>70</v>
      </c>
      <c r="E1213" s="274"/>
      <c r="F1213" s="275" t="s">
        <v>71</v>
      </c>
      <c r="G1213" s="276"/>
      <c r="H1213" s="263"/>
      <c r="I1213" s="273" t="s">
        <v>72</v>
      </c>
      <c r="J1213" s="274"/>
      <c r="K1213" s="275" t="s">
        <v>73</v>
      </c>
      <c r="L1213" s="276"/>
      <c r="M1213" s="55"/>
      <c r="N1213" s="269" t="s">
        <v>74</v>
      </c>
      <c r="O1213" s="270"/>
      <c r="P1213" s="271" t="s">
        <v>75</v>
      </c>
      <c r="Q1213" s="272"/>
      <c r="R1213" s="55"/>
      <c r="S1213" s="273" t="s">
        <v>76</v>
      </c>
      <c r="T1213" s="274"/>
      <c r="U1213" s="275" t="s">
        <v>77</v>
      </c>
      <c r="V1213" s="276"/>
      <c r="W1213" s="10"/>
      <c r="X1213" s="269" t="s">
        <v>78</v>
      </c>
      <c r="Y1213" s="270"/>
      <c r="Z1213" s="271" t="s">
        <v>79</v>
      </c>
      <c r="AA1213" s="272"/>
      <c r="AB1213" s="10"/>
      <c r="AC1213" s="273" t="s">
        <v>80</v>
      </c>
      <c r="AD1213" s="274"/>
      <c r="AE1213" s="275" t="s">
        <v>81</v>
      </c>
      <c r="AF1213" s="276"/>
      <c r="AG1213" s="10"/>
      <c r="AH1213" s="269" t="s">
        <v>82</v>
      </c>
      <c r="AI1213" s="270"/>
      <c r="AJ1213" s="271" t="s">
        <v>83</v>
      </c>
      <c r="AK1213" s="272"/>
      <c r="AM1213" s="57" t="s">
        <v>10</v>
      </c>
      <c r="AO1213" s="109" t="s">
        <v>37</v>
      </c>
      <c r="AP1213" s="18"/>
      <c r="AQ1213" s="68"/>
      <c r="AR1213" s="68"/>
      <c r="AS1213" s="68"/>
      <c r="AT1213" s="68"/>
    </row>
    <row r="1214" spans="2:46" ht="18.600000000000001" customHeight="1" thickTop="1" thickBot="1">
      <c r="B1214" s="81">
        <v>3.48</v>
      </c>
      <c r="D1214" s="59">
        <v>1</v>
      </c>
      <c r="E1214" s="60">
        <v>0</v>
      </c>
      <c r="F1214" s="61">
        <v>0</v>
      </c>
      <c r="G1214" s="62">
        <f t="shared" ref="G1214" si="5451">$E$8*$B1214</f>
        <v>2.3607276000000001</v>
      </c>
      <c r="I1214" s="59">
        <v>1</v>
      </c>
      <c r="J1214" s="63">
        <v>0</v>
      </c>
      <c r="K1214" s="61">
        <v>0</v>
      </c>
      <c r="L1214" s="62">
        <v>0</v>
      </c>
      <c r="N1214" s="59">
        <f t="shared" ref="N1214" si="5452">D1214*I1214+F1214*I1217-E1214*J1214-G1214*J1217</f>
        <v>4.4445226516690699</v>
      </c>
      <c r="O1214" s="63">
        <f t="shared" ref="O1214" si="5453">(D1214*J1214+E1214*I1214+F1214*J1217+G1214*I1217)</f>
        <v>0</v>
      </c>
      <c r="P1214" s="61">
        <f t="shared" ref="P1214" si="5454">D1214*K1214+F1214*K1217-E1214*L1214-G1214*L1217</f>
        <v>0</v>
      </c>
      <c r="Q1214" s="62">
        <f t="shared" ref="Q1214" si="5455">(D1214*L1214+E1214*K1214+F1214*L1217+G1214*K1217)</f>
        <v>2.3607276000000001</v>
      </c>
      <c r="S1214" s="59">
        <v>1</v>
      </c>
      <c r="T1214" s="60">
        <v>0</v>
      </c>
      <c r="U1214" s="61">
        <v>0</v>
      </c>
      <c r="V1214" s="62">
        <f t="shared" ref="V1214" si="5456">$T$8*$B1214</f>
        <v>2.3607276000000001</v>
      </c>
      <c r="X1214" s="59">
        <f t="shared" ref="X1214" si="5457">N1214*S1214+P1214*S1217-O1214*T1214-Q1214*T1217</f>
        <v>4.4445226516690699</v>
      </c>
      <c r="Y1214" s="63">
        <f t="shared" ref="Y1214" si="5458">(N1214*T1214+O1214*S1214+P1214*T1217+Q1214*S1217)</f>
        <v>0</v>
      </c>
      <c r="Z1214" s="61">
        <f t="shared" ref="Z1214" si="5459">N1214*U1214+P1214*U1217-O1214*V1214-Q1214*V1217</f>
        <v>0</v>
      </c>
      <c r="AA1214" s="62">
        <f t="shared" ref="AA1214" si="5460">(N1214*V1214+O1214*U1214+P1214*V1217+Q1214*U1217)</f>
        <v>12.853034892620361</v>
      </c>
      <c r="AB1214" s="10"/>
      <c r="AC1214" s="64">
        <v>1</v>
      </c>
      <c r="AD1214" s="65">
        <v>0</v>
      </c>
      <c r="AE1214" s="23">
        <v>0</v>
      </c>
      <c r="AF1214" s="66">
        <v>0</v>
      </c>
      <c r="AH1214" s="59">
        <f t="shared" ref="AH1214" si="5461">X1214*AC1214+Z1214*AC1217-Y1214*AD1214-AA1214*AD1217</f>
        <v>4.4445226516690699</v>
      </c>
      <c r="AI1214" s="63">
        <f t="shared" ref="AI1214" si="5462">(X1214*AD1214+Y1214*AC1214+Z1214*AD1217+AA1214*AC1217)</f>
        <v>12.853034892620361</v>
      </c>
      <c r="AJ1214" s="61">
        <f t="shared" ref="AJ1214" si="5463">X1214*AE1214+Z1214*AE1217-Y1214*AF1214-AA1214*AF1217</f>
        <v>0</v>
      </c>
      <c r="AK1214" s="62">
        <f t="shared" ref="AK1214" si="5464">(X1214*AF1214+Y1214*AE1214+Z1214*AF1217+AA1214*AE1217)</f>
        <v>12.853034892620361</v>
      </c>
      <c r="AM1214" s="67">
        <f t="shared" ref="AM1214" si="5465">20*LOG(((1+$AD$8)/$AD$8)/((AH1214+AH1217)^2+(AI1214+AI1217)^2)^0.5)</f>
        <v>-17.177475032311985</v>
      </c>
      <c r="AO1214" s="110">
        <f t="shared" ref="AO1214" si="5466">((AH1214^2+AI1214^2)^0.5)/((AH1217^2+AI1217^2)^0.5)</f>
        <v>2.907243394444623</v>
      </c>
      <c r="AP1214" s="18"/>
      <c r="AQ1214" s="68"/>
      <c r="AR1214" s="68"/>
      <c r="AS1214" s="68"/>
      <c r="AT1214" s="68"/>
    </row>
    <row r="1215" spans="2:46" ht="18.600000000000001" customHeight="1" thickBot="1">
      <c r="D1215" s="69"/>
      <c r="G1215" s="70"/>
      <c r="I1215" s="69"/>
      <c r="L1215" s="70"/>
      <c r="N1215" s="69"/>
      <c r="Q1215" s="70"/>
      <c r="S1215" s="69"/>
      <c r="V1215" s="70"/>
      <c r="X1215" s="69"/>
      <c r="AA1215" s="70"/>
      <c r="AC1215" s="64"/>
      <c r="AD1215" s="23"/>
      <c r="AE1215" s="23"/>
      <c r="AF1215" s="71"/>
      <c r="AH1215" s="69"/>
      <c r="AK1215" s="70"/>
      <c r="AO1215" s="111"/>
      <c r="AP1215" s="18"/>
      <c r="AQ1215" s="68"/>
      <c r="AR1215" s="68"/>
      <c r="AS1215" s="68"/>
      <c r="AT1215" s="68"/>
    </row>
    <row r="1216" spans="2:46" ht="18.600000000000001" customHeight="1" thickBot="1">
      <c r="D1216" s="265" t="s">
        <v>11</v>
      </c>
      <c r="E1216" s="266"/>
      <c r="F1216" s="267" t="s">
        <v>84</v>
      </c>
      <c r="G1216" s="268"/>
      <c r="H1216" s="263"/>
      <c r="I1216" s="265" t="s">
        <v>85</v>
      </c>
      <c r="J1216" s="266"/>
      <c r="K1216" s="267" t="s">
        <v>86</v>
      </c>
      <c r="L1216" s="268"/>
      <c r="N1216" s="269" t="s">
        <v>12</v>
      </c>
      <c r="O1216" s="270"/>
      <c r="P1216" s="271" t="s">
        <v>13</v>
      </c>
      <c r="Q1216" s="272"/>
      <c r="S1216" s="265" t="s">
        <v>87</v>
      </c>
      <c r="T1216" s="266"/>
      <c r="U1216" s="267" t="s">
        <v>88</v>
      </c>
      <c r="V1216" s="268"/>
      <c r="W1216" s="10"/>
      <c r="X1216" s="269" t="s">
        <v>89</v>
      </c>
      <c r="Y1216" s="270"/>
      <c r="Z1216" s="271" t="s">
        <v>90</v>
      </c>
      <c r="AA1216" s="272"/>
      <c r="AB1216" s="10"/>
      <c r="AC1216" s="265" t="s">
        <v>14</v>
      </c>
      <c r="AD1216" s="266"/>
      <c r="AE1216" s="267" t="s">
        <v>15</v>
      </c>
      <c r="AF1216" s="268"/>
      <c r="AG1216" s="10"/>
      <c r="AH1216" s="269" t="s">
        <v>91</v>
      </c>
      <c r="AI1216" s="270"/>
      <c r="AJ1216" s="271" t="s">
        <v>92</v>
      </c>
      <c r="AK1216" s="272"/>
      <c r="AM1216" s="76" t="s">
        <v>16</v>
      </c>
      <c r="AO1216" s="112" t="s">
        <v>38</v>
      </c>
      <c r="AP1216" s="18"/>
      <c r="AQ1216" s="68"/>
      <c r="AR1216" s="68"/>
      <c r="AS1216" s="68"/>
      <c r="AT1216" s="68"/>
    </row>
    <row r="1217" spans="2:46" ht="18.600000000000001" customHeight="1" thickTop="1" thickBot="1">
      <c r="D1217" s="59">
        <v>0</v>
      </c>
      <c r="E1217" s="63">
        <v>0</v>
      </c>
      <c r="F1217" s="61">
        <v>1</v>
      </c>
      <c r="G1217" s="62">
        <v>0</v>
      </c>
      <c r="I1217" s="59">
        <v>0</v>
      </c>
      <c r="J1217" s="63">
        <f t="shared" ref="J1217" si="5467">IF(0=(1-$J$8*$K$8*$B1214^2),10^14,$B1214*$K$8/(1-$J$8*$K$8*$B1214^2))</f>
        <v>-1.459093650478382</v>
      </c>
      <c r="K1217" s="61">
        <v>1</v>
      </c>
      <c r="L1217" s="62">
        <v>0</v>
      </c>
      <c r="N1217" s="59">
        <f t="shared" ref="N1217" si="5468">D1217*I1214+F1217*I1217-E1217*J1214-G1217*J1217</f>
        <v>0</v>
      </c>
      <c r="O1217" s="63">
        <f t="shared" ref="O1217" si="5469">(D1217*J1214+E1217*I1214+F1217*J1217+G1217*I1217)</f>
        <v>-1.459093650478382</v>
      </c>
      <c r="P1217" s="61">
        <f t="shared" ref="P1217" si="5470">D1217*K1214+F1217*K1217-E1217*L1214-G1217*L1217</f>
        <v>1</v>
      </c>
      <c r="Q1217" s="62">
        <f t="shared" ref="Q1217" si="5471">(D1217*L1214+E1217*K1214+F1217*L1217+G1217*K1217)</f>
        <v>0</v>
      </c>
      <c r="S1217" s="59">
        <v>0</v>
      </c>
      <c r="T1217" s="63">
        <v>0</v>
      </c>
      <c r="U1217" s="61">
        <v>1</v>
      </c>
      <c r="V1217" s="62">
        <v>0</v>
      </c>
      <c r="X1217" s="59">
        <f t="shared" ref="X1217" si="5472">N1217*S1214+P1217*S1217-O1217*T1214-Q1217*T1217</f>
        <v>0</v>
      </c>
      <c r="Y1217" s="63">
        <f t="shared" ref="Y1217" si="5473">(N1217*T1214+O1217*S1214+P1217*T1217+Q1217*S1217)</f>
        <v>-1.459093650478382</v>
      </c>
      <c r="Z1217" s="61">
        <f t="shared" ref="Z1217" si="5474">N1217*U1214+P1217*U1217-O1217*V1214-Q1217*V1217</f>
        <v>4.4445226516690699</v>
      </c>
      <c r="AA1217" s="62">
        <f t="shared" ref="AA1217" si="5475">(N1217*V1214+O1217*U1214+P1217*V1217+Q1217*U1217)</f>
        <v>0</v>
      </c>
      <c r="AB1217" s="10"/>
      <c r="AC1217" s="46">
        <f t="shared" ref="AC1217" si="5476">1/$AD$8</f>
        <v>1</v>
      </c>
      <c r="AD1217" s="77">
        <v>0</v>
      </c>
      <c r="AE1217" s="78">
        <v>1</v>
      </c>
      <c r="AF1217" s="79">
        <v>0</v>
      </c>
      <c r="AH1217" s="59">
        <f t="shared" ref="AH1217" si="5477">X1217*AC1214+Z1217*AC1217-Y1217*AD1214-AA1217*AD1217</f>
        <v>4.4445226516690699</v>
      </c>
      <c r="AI1217" s="63">
        <f t="shared" ref="AI1217" si="5478">(X1217*AD1214+Y1217*AC1214+Z1217*AD1217+AA1217*AC1217)</f>
        <v>-1.459093650478382</v>
      </c>
      <c r="AJ1217" s="61">
        <f t="shared" ref="AJ1217" si="5479">X1217*AE1214+Z1217*AE1217-Y1217*AF1214-AA1217*AF1217</f>
        <v>4.4445226516690699</v>
      </c>
      <c r="AK1217" s="62">
        <f t="shared" ref="AK1217" si="5480">(X1217*AF1214+Y1217*AE1214+Z1217*AF1217+AA1217*AE1217)</f>
        <v>0</v>
      </c>
      <c r="AM1217" s="80">
        <f t="shared" ref="AM1217" si="5481">(180/PI())*ATAN(-1*(AI1214+AI1217)/(AH1214+AH1217))</f>
        <v>-52.040232139339842</v>
      </c>
      <c r="AO1217" s="113">
        <f t="shared" ref="AO1217" si="5482">20*LOG(((1-(10^(AM1214/20)^2)*(1-((1-AO1214)/(1+AO1214))^2))^0.5))</f>
        <v>-6.383000107247809E-2</v>
      </c>
      <c r="AP1217" s="18"/>
      <c r="AQ1217" s="68"/>
      <c r="AR1217" s="68"/>
      <c r="AS1217" s="68"/>
      <c r="AT1217" s="68"/>
    </row>
    <row r="1218" spans="2:46" ht="18.600000000000001" customHeight="1"/>
    <row r="1219" spans="2:46" ht="18.600000000000001" customHeight="1" thickBot="1">
      <c r="D1219" s="10" t="s">
        <v>63</v>
      </c>
      <c r="E1219" s="10"/>
      <c r="F1219" s="10"/>
      <c r="G1219" s="10"/>
      <c r="H1219" s="10"/>
      <c r="I1219" s="10" t="s">
        <v>64</v>
      </c>
      <c r="J1219" s="10"/>
      <c r="K1219" s="10"/>
      <c r="L1219" s="10"/>
      <c r="M1219" s="55"/>
      <c r="N1219" s="55"/>
      <c r="O1219" s="54" t="s">
        <v>65</v>
      </c>
      <c r="P1219" s="55"/>
      <c r="Q1219" s="55"/>
      <c r="R1219" s="55"/>
      <c r="S1219" s="10"/>
      <c r="T1219" s="10" t="s">
        <v>66</v>
      </c>
      <c r="U1219" s="55"/>
      <c r="V1219" s="55"/>
      <c r="W1219" s="55"/>
      <c r="X1219" s="55"/>
      <c r="Y1219" s="54" t="s">
        <v>67</v>
      </c>
      <c r="Z1219" s="55"/>
      <c r="AA1219" s="55"/>
      <c r="AB1219" s="55"/>
      <c r="AC1219" s="54" t="s">
        <v>68</v>
      </c>
      <c r="AD1219" s="10"/>
      <c r="AE1219" s="10"/>
      <c r="AF1219" s="10"/>
      <c r="AG1219" s="10"/>
      <c r="AH1219" s="55"/>
      <c r="AI1219" s="54" t="s">
        <v>69</v>
      </c>
      <c r="AJ1219" s="55"/>
      <c r="AK1219" s="55"/>
    </row>
    <row r="1220" spans="2:46" ht="18.600000000000001" customHeight="1" thickBot="1">
      <c r="B1220" s="52"/>
      <c r="D1220" s="273" t="s">
        <v>70</v>
      </c>
      <c r="E1220" s="274"/>
      <c r="F1220" s="275" t="s">
        <v>71</v>
      </c>
      <c r="G1220" s="276"/>
      <c r="H1220" s="263"/>
      <c r="I1220" s="273" t="s">
        <v>72</v>
      </c>
      <c r="J1220" s="274"/>
      <c r="K1220" s="275" t="s">
        <v>73</v>
      </c>
      <c r="L1220" s="276"/>
      <c r="M1220" s="55"/>
      <c r="N1220" s="269" t="s">
        <v>74</v>
      </c>
      <c r="O1220" s="270"/>
      <c r="P1220" s="271" t="s">
        <v>75</v>
      </c>
      <c r="Q1220" s="272"/>
      <c r="R1220" s="55"/>
      <c r="S1220" s="273" t="s">
        <v>76</v>
      </c>
      <c r="T1220" s="274"/>
      <c r="U1220" s="275" t="s">
        <v>77</v>
      </c>
      <c r="V1220" s="276"/>
      <c r="W1220" s="10"/>
      <c r="X1220" s="269" t="s">
        <v>78</v>
      </c>
      <c r="Y1220" s="270"/>
      <c r="Z1220" s="271" t="s">
        <v>79</v>
      </c>
      <c r="AA1220" s="272"/>
      <c r="AB1220" s="10"/>
      <c r="AC1220" s="273" t="s">
        <v>80</v>
      </c>
      <c r="AD1220" s="274"/>
      <c r="AE1220" s="275" t="s">
        <v>81</v>
      </c>
      <c r="AF1220" s="276"/>
      <c r="AG1220" s="10"/>
      <c r="AH1220" s="269" t="s">
        <v>82</v>
      </c>
      <c r="AI1220" s="270"/>
      <c r="AJ1220" s="271" t="s">
        <v>83</v>
      </c>
      <c r="AK1220" s="272"/>
      <c r="AM1220" s="57" t="s">
        <v>10</v>
      </c>
      <c r="AO1220" s="109" t="s">
        <v>37</v>
      </c>
      <c r="AP1220" s="18"/>
      <c r="AQ1220" s="68"/>
      <c r="AR1220" s="68"/>
      <c r="AS1220" s="68"/>
      <c r="AT1220" s="68"/>
    </row>
    <row r="1221" spans="2:46" ht="18.600000000000001" customHeight="1" thickTop="1" thickBot="1">
      <c r="B1221" s="81">
        <v>3.5</v>
      </c>
      <c r="D1221" s="59">
        <v>1</v>
      </c>
      <c r="E1221" s="60">
        <v>0</v>
      </c>
      <c r="F1221" s="61">
        <v>0</v>
      </c>
      <c r="G1221" s="62">
        <f t="shared" ref="G1221" si="5483">$E$8*$B1221</f>
        <v>2.374295</v>
      </c>
      <c r="I1221" s="59">
        <v>1</v>
      </c>
      <c r="J1221" s="63">
        <v>0</v>
      </c>
      <c r="K1221" s="61">
        <v>0</v>
      </c>
      <c r="L1221" s="62">
        <v>0</v>
      </c>
      <c r="N1221" s="59">
        <f t="shared" ref="N1221" si="5484">D1221*I1221+F1221*I1224-E1221*J1221-G1221*J1224</f>
        <v>4.4242825514612196</v>
      </c>
      <c r="O1221" s="63">
        <f t="shared" ref="O1221" si="5485">(D1221*J1221+E1221*I1221+F1221*J1224+G1221*I1224)</f>
        <v>0</v>
      </c>
      <c r="P1221" s="61">
        <f t="shared" ref="P1221" si="5486">D1221*K1221+F1221*K1224-E1221*L1221-G1221*L1224</f>
        <v>0</v>
      </c>
      <c r="Q1221" s="62">
        <f t="shared" ref="Q1221" si="5487">(D1221*L1221+E1221*K1221+F1221*L1224+G1221*K1224)</f>
        <v>2.374295</v>
      </c>
      <c r="S1221" s="59">
        <v>1</v>
      </c>
      <c r="T1221" s="60">
        <v>0</v>
      </c>
      <c r="U1221" s="61">
        <v>0</v>
      </c>
      <c r="V1221" s="62">
        <f t="shared" ref="V1221" si="5488">$T$8*$B1221</f>
        <v>2.374295</v>
      </c>
      <c r="X1221" s="59">
        <f t="shared" ref="X1221" si="5489">N1221*S1221+P1221*S1224-O1221*T1221-Q1221*T1224</f>
        <v>4.4242825514612196</v>
      </c>
      <c r="Y1221" s="63">
        <f t="shared" ref="Y1221" si="5490">(N1221*T1221+O1221*S1221+P1221*T1224+Q1221*S1224)</f>
        <v>0</v>
      </c>
      <c r="Z1221" s="61">
        <f t="shared" ref="Z1221" si="5491">N1221*U1221+P1221*U1224-O1221*V1221-Q1221*V1224</f>
        <v>0</v>
      </c>
      <c r="AA1221" s="62">
        <f t="shared" ref="AA1221" si="5492">(N1221*V1221+O1221*U1221+P1221*V1224+Q1221*U1224)</f>
        <v>12.878846940521617</v>
      </c>
      <c r="AB1221" s="10"/>
      <c r="AC1221" s="64">
        <v>1</v>
      </c>
      <c r="AD1221" s="65">
        <v>0</v>
      </c>
      <c r="AE1221" s="23">
        <v>0</v>
      </c>
      <c r="AF1221" s="66">
        <v>0</v>
      </c>
      <c r="AH1221" s="59">
        <f t="shared" ref="AH1221" si="5493">X1221*AC1221+Z1221*AC1224-Y1221*AD1221-AA1221*AD1224</f>
        <v>4.4242825514612196</v>
      </c>
      <c r="AI1221" s="63">
        <f t="shared" ref="AI1221" si="5494">(X1221*AD1221+Y1221*AC1221+Z1221*AD1224+AA1221*AC1224)</f>
        <v>12.878846940521617</v>
      </c>
      <c r="AJ1221" s="61">
        <f t="shared" ref="AJ1221" si="5495">X1221*AE1221+Z1221*AE1224-Y1221*AF1221-AA1221*AF1224</f>
        <v>0</v>
      </c>
      <c r="AK1221" s="62">
        <f t="shared" ref="AK1221" si="5496">(X1221*AF1221+Y1221*AE1221+Z1221*AF1224+AA1221*AE1224)</f>
        <v>12.878846940521617</v>
      </c>
      <c r="AM1221" s="67">
        <f t="shared" ref="AM1221" si="5497">20*LOG(((1+$AD$8)/$AD$8)/((AH1221+AH1224)^2+(AI1221+AI1224)^2)^0.5)</f>
        <v>-17.182800877943613</v>
      </c>
      <c r="AO1221" s="110">
        <f t="shared" ref="AO1221" si="5498">((AH1221^2+AI1221^2)^0.5)/((AH1224^2+AI1224^2)^0.5)</f>
        <v>2.9263641095964772</v>
      </c>
      <c r="AP1221" s="18"/>
      <c r="AQ1221" s="68"/>
      <c r="AR1221" s="68"/>
      <c r="AS1221" s="68"/>
      <c r="AT1221" s="68"/>
    </row>
    <row r="1222" spans="2:46" ht="18.600000000000001" customHeight="1" thickBot="1">
      <c r="D1222" s="69"/>
      <c r="G1222" s="70"/>
      <c r="I1222" s="69"/>
      <c r="L1222" s="70"/>
      <c r="N1222" s="69"/>
      <c r="Q1222" s="70"/>
      <c r="S1222" s="69"/>
      <c r="V1222" s="70"/>
      <c r="X1222" s="69"/>
      <c r="AA1222" s="70"/>
      <c r="AC1222" s="64"/>
      <c r="AD1222" s="23"/>
      <c r="AE1222" s="23"/>
      <c r="AF1222" s="71"/>
      <c r="AH1222" s="69"/>
      <c r="AK1222" s="70"/>
      <c r="AO1222" s="111"/>
      <c r="AP1222" s="18"/>
      <c r="AQ1222" s="68"/>
      <c r="AR1222" s="68"/>
      <c r="AS1222" s="68"/>
      <c r="AT1222" s="68"/>
    </row>
    <row r="1223" spans="2:46" ht="18.600000000000001" customHeight="1" thickBot="1">
      <c r="D1223" s="265" t="s">
        <v>11</v>
      </c>
      <c r="E1223" s="266"/>
      <c r="F1223" s="267" t="s">
        <v>84</v>
      </c>
      <c r="G1223" s="268"/>
      <c r="H1223" s="263"/>
      <c r="I1223" s="265" t="s">
        <v>85</v>
      </c>
      <c r="J1223" s="266"/>
      <c r="K1223" s="267" t="s">
        <v>86</v>
      </c>
      <c r="L1223" s="268"/>
      <c r="N1223" s="269" t="s">
        <v>12</v>
      </c>
      <c r="O1223" s="270"/>
      <c r="P1223" s="271" t="s">
        <v>13</v>
      </c>
      <c r="Q1223" s="272"/>
      <c r="S1223" s="265" t="s">
        <v>87</v>
      </c>
      <c r="T1223" s="266"/>
      <c r="U1223" s="267" t="s">
        <v>88</v>
      </c>
      <c r="V1223" s="268"/>
      <c r="W1223" s="10"/>
      <c r="X1223" s="269" t="s">
        <v>89</v>
      </c>
      <c r="Y1223" s="270"/>
      <c r="Z1223" s="271" t="s">
        <v>90</v>
      </c>
      <c r="AA1223" s="272"/>
      <c r="AB1223" s="10"/>
      <c r="AC1223" s="265" t="s">
        <v>14</v>
      </c>
      <c r="AD1223" s="266"/>
      <c r="AE1223" s="267" t="s">
        <v>15</v>
      </c>
      <c r="AF1223" s="268"/>
      <c r="AG1223" s="10"/>
      <c r="AH1223" s="269" t="s">
        <v>91</v>
      </c>
      <c r="AI1223" s="270"/>
      <c r="AJ1223" s="271" t="s">
        <v>92</v>
      </c>
      <c r="AK1223" s="272"/>
      <c r="AM1223" s="76" t="s">
        <v>16</v>
      </c>
      <c r="AO1223" s="112" t="s">
        <v>38</v>
      </c>
      <c r="AP1223" s="18"/>
      <c r="AQ1223" s="68"/>
      <c r="AR1223" s="68"/>
      <c r="AS1223" s="68"/>
      <c r="AT1223" s="68"/>
    </row>
    <row r="1224" spans="2:46" ht="18.600000000000001" customHeight="1" thickTop="1" thickBot="1">
      <c r="D1224" s="59">
        <v>0</v>
      </c>
      <c r="E1224" s="63">
        <v>0</v>
      </c>
      <c r="F1224" s="61">
        <v>1</v>
      </c>
      <c r="G1224" s="62">
        <v>0</v>
      </c>
      <c r="I1224" s="59">
        <v>0</v>
      </c>
      <c r="J1224" s="63">
        <f t="shared" ref="J1224" si="5499">IF(0=(1-$J$8*$K$8*$B1221^2),10^14,$B1221*$K$8/(1-$J$8*$K$8*$B1221^2))</f>
        <v>-1.4422312945363651</v>
      </c>
      <c r="K1224" s="61">
        <v>1</v>
      </c>
      <c r="L1224" s="62">
        <v>0</v>
      </c>
      <c r="N1224" s="59">
        <f t="shared" ref="N1224" si="5500">D1224*I1221+F1224*I1224-E1224*J1221-G1224*J1224</f>
        <v>0</v>
      </c>
      <c r="O1224" s="63">
        <f t="shared" ref="O1224" si="5501">(D1224*J1221+E1224*I1221+F1224*J1224+G1224*I1224)</f>
        <v>-1.4422312945363651</v>
      </c>
      <c r="P1224" s="61">
        <f t="shared" ref="P1224" si="5502">D1224*K1221+F1224*K1224-E1224*L1221-G1224*L1224</f>
        <v>1</v>
      </c>
      <c r="Q1224" s="62">
        <f t="shared" ref="Q1224" si="5503">(D1224*L1221+E1224*K1221+F1224*L1224+G1224*K1224)</f>
        <v>0</v>
      </c>
      <c r="S1224" s="59">
        <v>0</v>
      </c>
      <c r="T1224" s="63">
        <v>0</v>
      </c>
      <c r="U1224" s="61">
        <v>1</v>
      </c>
      <c r="V1224" s="62">
        <v>0</v>
      </c>
      <c r="X1224" s="59">
        <f t="shared" ref="X1224" si="5504">N1224*S1221+P1224*S1224-O1224*T1221-Q1224*T1224</f>
        <v>0</v>
      </c>
      <c r="Y1224" s="63">
        <f t="shared" ref="Y1224" si="5505">(N1224*T1221+O1224*S1221+P1224*T1224+Q1224*S1224)</f>
        <v>-1.4422312945363651</v>
      </c>
      <c r="Z1224" s="61">
        <f t="shared" ref="Z1224" si="5506">N1224*U1221+P1224*U1224-O1224*V1221-Q1224*V1224</f>
        <v>4.4242825514612196</v>
      </c>
      <c r="AA1224" s="62">
        <f t="shared" ref="AA1224" si="5507">(N1224*V1221+O1224*U1221+P1224*V1224+Q1224*U1224)</f>
        <v>0</v>
      </c>
      <c r="AB1224" s="10"/>
      <c r="AC1224" s="46">
        <f t="shared" ref="AC1224" si="5508">1/$AD$8</f>
        <v>1</v>
      </c>
      <c r="AD1224" s="77">
        <v>0</v>
      </c>
      <c r="AE1224" s="78">
        <v>1</v>
      </c>
      <c r="AF1224" s="79">
        <v>0</v>
      </c>
      <c r="AH1224" s="59">
        <f t="shared" ref="AH1224" si="5509">X1224*AC1221+Z1224*AC1224-Y1224*AD1221-AA1224*AD1224</f>
        <v>4.4242825514612196</v>
      </c>
      <c r="AI1224" s="63">
        <f t="shared" ref="AI1224" si="5510">(X1224*AD1221+Y1224*AC1221+Z1224*AD1224+AA1224*AC1224)</f>
        <v>-1.4422312945363651</v>
      </c>
      <c r="AJ1224" s="61">
        <f t="shared" ref="AJ1224" si="5511">X1224*AE1221+Z1224*AE1224-Y1224*AF1221-AA1224*AF1224</f>
        <v>4.4242825514612196</v>
      </c>
      <c r="AK1224" s="62">
        <f t="shared" ref="AK1224" si="5512">(X1224*AF1221+Y1224*AE1221+Z1224*AF1224+AA1224*AE1224)</f>
        <v>0</v>
      </c>
      <c r="AM1224" s="80">
        <f t="shared" ref="AM1224" si="5513">(180/PI())*ATAN(-1*(AI1221+AI1224)/(AH1221+AH1224))</f>
        <v>-52.270705463246223</v>
      </c>
      <c r="AO1224" s="113">
        <f t="shared" ref="AO1224" si="5514">20*LOG(((1-(10^(AM1221/20)^2)*(1-((1-AO1221)/(1+AO1221))^2))^0.5))</f>
        <v>-6.3545504976421308E-2</v>
      </c>
      <c r="AP1224" s="18"/>
      <c r="AQ1224" s="68"/>
      <c r="AR1224" s="68"/>
      <c r="AS1224" s="68"/>
      <c r="AT1224" s="68"/>
    </row>
    <row r="1225" spans="2:46" ht="18.600000000000001" customHeight="1"/>
    <row r="1226" spans="2:46" ht="18.600000000000001" customHeight="1" thickBot="1">
      <c r="D1226" s="10" t="s">
        <v>63</v>
      </c>
      <c r="E1226" s="10"/>
      <c r="F1226" s="10"/>
      <c r="G1226" s="10"/>
      <c r="H1226" s="10"/>
      <c r="I1226" s="10" t="s">
        <v>64</v>
      </c>
      <c r="J1226" s="10"/>
      <c r="K1226" s="10"/>
      <c r="L1226" s="10"/>
      <c r="M1226" s="55"/>
      <c r="N1226" s="55"/>
      <c r="O1226" s="54" t="s">
        <v>65</v>
      </c>
      <c r="P1226" s="55"/>
      <c r="Q1226" s="55"/>
      <c r="R1226" s="55"/>
      <c r="S1226" s="10"/>
      <c r="T1226" s="10" t="s">
        <v>66</v>
      </c>
      <c r="U1226" s="55"/>
      <c r="V1226" s="55"/>
      <c r="W1226" s="55"/>
      <c r="X1226" s="55"/>
      <c r="Y1226" s="54" t="s">
        <v>67</v>
      </c>
      <c r="Z1226" s="55"/>
      <c r="AA1226" s="55"/>
      <c r="AB1226" s="55"/>
      <c r="AC1226" s="54" t="s">
        <v>68</v>
      </c>
      <c r="AD1226" s="10"/>
      <c r="AE1226" s="10"/>
      <c r="AF1226" s="10"/>
      <c r="AG1226" s="10"/>
      <c r="AH1226" s="55"/>
      <c r="AI1226" s="54" t="s">
        <v>69</v>
      </c>
      <c r="AJ1226" s="55"/>
      <c r="AK1226" s="55"/>
    </row>
    <row r="1227" spans="2:46" ht="18.600000000000001" customHeight="1" thickBot="1">
      <c r="B1227" s="52"/>
      <c r="D1227" s="273" t="s">
        <v>70</v>
      </c>
      <c r="E1227" s="274"/>
      <c r="F1227" s="275" t="s">
        <v>71</v>
      </c>
      <c r="G1227" s="276"/>
      <c r="H1227" s="263"/>
      <c r="I1227" s="273" t="s">
        <v>72</v>
      </c>
      <c r="J1227" s="274"/>
      <c r="K1227" s="275" t="s">
        <v>73</v>
      </c>
      <c r="L1227" s="276"/>
      <c r="M1227" s="55"/>
      <c r="N1227" s="269" t="s">
        <v>74</v>
      </c>
      <c r="O1227" s="270"/>
      <c r="P1227" s="271" t="s">
        <v>75</v>
      </c>
      <c r="Q1227" s="272"/>
      <c r="R1227" s="55"/>
      <c r="S1227" s="273" t="s">
        <v>76</v>
      </c>
      <c r="T1227" s="274"/>
      <c r="U1227" s="275" t="s">
        <v>77</v>
      </c>
      <c r="V1227" s="276"/>
      <c r="W1227" s="10"/>
      <c r="X1227" s="269" t="s">
        <v>78</v>
      </c>
      <c r="Y1227" s="270"/>
      <c r="Z1227" s="271" t="s">
        <v>79</v>
      </c>
      <c r="AA1227" s="272"/>
      <c r="AB1227" s="10"/>
      <c r="AC1227" s="273" t="s">
        <v>80</v>
      </c>
      <c r="AD1227" s="274"/>
      <c r="AE1227" s="275" t="s">
        <v>81</v>
      </c>
      <c r="AF1227" s="276"/>
      <c r="AG1227" s="10"/>
      <c r="AH1227" s="269" t="s">
        <v>82</v>
      </c>
      <c r="AI1227" s="270"/>
      <c r="AJ1227" s="271" t="s">
        <v>83</v>
      </c>
      <c r="AK1227" s="272"/>
      <c r="AM1227" s="57" t="s">
        <v>10</v>
      </c>
      <c r="AO1227" s="109" t="s">
        <v>37</v>
      </c>
      <c r="AP1227" s="18"/>
      <c r="AQ1227" s="68"/>
      <c r="AR1227" s="68"/>
      <c r="AS1227" s="68"/>
      <c r="AT1227" s="68"/>
    </row>
    <row r="1228" spans="2:46" ht="18.600000000000001" customHeight="1" thickTop="1" thickBot="1">
      <c r="B1228" s="81">
        <v>3.52</v>
      </c>
      <c r="D1228" s="59">
        <v>1</v>
      </c>
      <c r="E1228" s="60">
        <v>0</v>
      </c>
      <c r="F1228" s="61">
        <v>0</v>
      </c>
      <c r="G1228" s="62">
        <f t="shared" ref="G1228" si="5515">$E$8*$B1228</f>
        <v>2.3878623999999999</v>
      </c>
      <c r="I1228" s="59">
        <v>1</v>
      </c>
      <c r="J1228" s="63">
        <v>0</v>
      </c>
      <c r="K1228" s="61">
        <v>0</v>
      </c>
      <c r="L1228" s="62">
        <v>0</v>
      </c>
      <c r="N1228" s="59">
        <f t="shared" ref="N1228" si="5516">D1228*I1228+F1228*I1231-E1228*J1228-G1228*J1231</f>
        <v>4.4046169730926188</v>
      </c>
      <c r="O1228" s="63">
        <f t="shared" ref="O1228" si="5517">(D1228*J1228+E1228*I1228+F1228*J1231+G1228*I1231)</f>
        <v>0</v>
      </c>
      <c r="P1228" s="61">
        <f t="shared" ref="P1228" si="5518">D1228*K1228+F1228*K1231-E1228*L1228-G1228*L1231</f>
        <v>0</v>
      </c>
      <c r="Q1228" s="62">
        <f t="shared" ref="Q1228" si="5519">(D1228*L1228+E1228*K1228+F1228*L1231+G1228*K1231)</f>
        <v>2.3878623999999999</v>
      </c>
      <c r="S1228" s="59">
        <v>1</v>
      </c>
      <c r="T1228" s="60">
        <v>0</v>
      </c>
      <c r="U1228" s="61">
        <v>0</v>
      </c>
      <c r="V1228" s="62">
        <f t="shared" ref="V1228" si="5520">$T$8*$B1228</f>
        <v>2.3878623999999999</v>
      </c>
      <c r="X1228" s="59">
        <f t="shared" ref="X1228" si="5521">N1228*S1228+P1228*S1231-O1228*T1228-Q1228*T1231</f>
        <v>4.4046169730926188</v>
      </c>
      <c r="Y1228" s="63">
        <f t="shared" ref="Y1228" si="5522">(N1228*T1228+O1228*S1228+P1228*T1231+Q1228*S1231)</f>
        <v>0</v>
      </c>
      <c r="Z1228" s="61">
        <f t="shared" ref="Z1228" si="5523">N1228*U1228+P1228*U1231-O1228*V1228-Q1228*V1231</f>
        <v>0</v>
      </c>
      <c r="AA1228" s="62">
        <f t="shared" ref="AA1228" si="5524">(N1228*V1228+O1228*U1228+P1228*V1231+Q1228*U1231)</f>
        <v>12.905481656449675</v>
      </c>
      <c r="AB1228" s="10"/>
      <c r="AC1228" s="64">
        <v>1</v>
      </c>
      <c r="AD1228" s="65">
        <v>0</v>
      </c>
      <c r="AE1228" s="23">
        <v>0</v>
      </c>
      <c r="AF1228" s="66">
        <v>0</v>
      </c>
      <c r="AH1228" s="59">
        <f t="shared" ref="AH1228" si="5525">X1228*AC1228+Z1228*AC1231-Y1228*AD1228-AA1228*AD1231</f>
        <v>4.4046169730926188</v>
      </c>
      <c r="AI1228" s="63">
        <f t="shared" ref="AI1228" si="5526">(X1228*AD1228+Y1228*AC1228+Z1228*AD1231+AA1228*AC1231)</f>
        <v>12.905481656449675</v>
      </c>
      <c r="AJ1228" s="61">
        <f t="shared" ref="AJ1228" si="5527">X1228*AE1228+Z1228*AE1231-Y1228*AF1228-AA1228*AF1231</f>
        <v>0</v>
      </c>
      <c r="AK1228" s="62">
        <f t="shared" ref="AK1228" si="5528">(X1228*AF1228+Y1228*AE1228+Z1228*AF1231+AA1228*AE1231)</f>
        <v>12.905481656449675</v>
      </c>
      <c r="AM1228" s="67">
        <f t="shared" ref="AM1228" si="5529">20*LOG(((1+$AD$8)/$AD$8)/((AH1228+AH1231)^2+(AI1228+AI1231)^2)^0.5)</f>
        <v>-17.188869586063561</v>
      </c>
      <c r="AO1228" s="110">
        <f t="shared" ref="AO1228" si="5530">((AH1228^2+AI1228^2)^0.5)/((AH1231^2+AI1231^2)^0.5)</f>
        <v>2.9454618407889717</v>
      </c>
      <c r="AP1228" s="18"/>
      <c r="AQ1228" s="68"/>
      <c r="AR1228" s="68"/>
      <c r="AS1228" s="68"/>
      <c r="AT1228" s="68"/>
    </row>
    <row r="1229" spans="2:46" ht="18.600000000000001" customHeight="1" thickBot="1">
      <c r="D1229" s="69"/>
      <c r="G1229" s="70"/>
      <c r="I1229" s="69"/>
      <c r="L1229" s="70"/>
      <c r="N1229" s="69"/>
      <c r="Q1229" s="70"/>
      <c r="S1229" s="69"/>
      <c r="V1229" s="70"/>
      <c r="X1229" s="69"/>
      <c r="AA1229" s="70"/>
      <c r="AC1229" s="64"/>
      <c r="AD1229" s="23"/>
      <c r="AE1229" s="23"/>
      <c r="AF1229" s="71"/>
      <c r="AH1229" s="69"/>
      <c r="AK1229" s="70"/>
      <c r="AO1229" s="111"/>
      <c r="AP1229" s="18"/>
      <c r="AQ1229" s="68"/>
      <c r="AR1229" s="68"/>
      <c r="AS1229" s="68"/>
      <c r="AT1229" s="68"/>
    </row>
    <row r="1230" spans="2:46" ht="18.600000000000001" customHeight="1" thickBot="1">
      <c r="D1230" s="265" t="s">
        <v>11</v>
      </c>
      <c r="E1230" s="266"/>
      <c r="F1230" s="267" t="s">
        <v>84</v>
      </c>
      <c r="G1230" s="268"/>
      <c r="H1230" s="263"/>
      <c r="I1230" s="265" t="s">
        <v>85</v>
      </c>
      <c r="J1230" s="266"/>
      <c r="K1230" s="267" t="s">
        <v>86</v>
      </c>
      <c r="L1230" s="268"/>
      <c r="N1230" s="269" t="s">
        <v>12</v>
      </c>
      <c r="O1230" s="270"/>
      <c r="P1230" s="271" t="s">
        <v>13</v>
      </c>
      <c r="Q1230" s="272"/>
      <c r="S1230" s="265" t="s">
        <v>87</v>
      </c>
      <c r="T1230" s="266"/>
      <c r="U1230" s="267" t="s">
        <v>88</v>
      </c>
      <c r="V1230" s="268"/>
      <c r="W1230" s="10"/>
      <c r="X1230" s="269" t="s">
        <v>89</v>
      </c>
      <c r="Y1230" s="270"/>
      <c r="Z1230" s="271" t="s">
        <v>90</v>
      </c>
      <c r="AA1230" s="272"/>
      <c r="AB1230" s="10"/>
      <c r="AC1230" s="265" t="s">
        <v>14</v>
      </c>
      <c r="AD1230" s="266"/>
      <c r="AE1230" s="267" t="s">
        <v>15</v>
      </c>
      <c r="AF1230" s="268"/>
      <c r="AG1230" s="10"/>
      <c r="AH1230" s="269" t="s">
        <v>91</v>
      </c>
      <c r="AI1230" s="270"/>
      <c r="AJ1230" s="271" t="s">
        <v>92</v>
      </c>
      <c r="AK1230" s="272"/>
      <c r="AM1230" s="76" t="s">
        <v>16</v>
      </c>
      <c r="AO1230" s="112" t="s">
        <v>38</v>
      </c>
      <c r="AP1230" s="18"/>
      <c r="AQ1230" s="68"/>
      <c r="AR1230" s="68"/>
      <c r="AS1230" s="68"/>
      <c r="AT1230" s="68"/>
    </row>
    <row r="1231" spans="2:46" ht="18.600000000000001" customHeight="1" thickTop="1" thickBot="1">
      <c r="D1231" s="59">
        <v>0</v>
      </c>
      <c r="E1231" s="63">
        <v>0</v>
      </c>
      <c r="F1231" s="61">
        <v>1</v>
      </c>
      <c r="G1231" s="62">
        <v>0</v>
      </c>
      <c r="I1231" s="59">
        <v>0</v>
      </c>
      <c r="J1231" s="63">
        <f t="shared" ref="J1231" si="5531">IF(0=(1-$J$8*$K$8*$B1228^2),10^14,$B1228*$K$8/(1-$J$8*$K$8*$B1228^2))</f>
        <v>-1.4258011571741398</v>
      </c>
      <c r="K1231" s="61">
        <v>1</v>
      </c>
      <c r="L1231" s="62">
        <v>0</v>
      </c>
      <c r="N1231" s="59">
        <f t="shared" ref="N1231" si="5532">D1231*I1228+F1231*I1231-E1231*J1228-G1231*J1231</f>
        <v>0</v>
      </c>
      <c r="O1231" s="63">
        <f t="shared" ref="O1231" si="5533">(D1231*J1228+E1231*I1228+F1231*J1231+G1231*I1231)</f>
        <v>-1.4258011571741398</v>
      </c>
      <c r="P1231" s="61">
        <f t="shared" ref="P1231" si="5534">D1231*K1228+F1231*K1231-E1231*L1228-G1231*L1231</f>
        <v>1</v>
      </c>
      <c r="Q1231" s="62">
        <f t="shared" ref="Q1231" si="5535">(D1231*L1228+E1231*K1228+F1231*L1231+G1231*K1231)</f>
        <v>0</v>
      </c>
      <c r="S1231" s="59">
        <v>0</v>
      </c>
      <c r="T1231" s="63">
        <v>0</v>
      </c>
      <c r="U1231" s="61">
        <v>1</v>
      </c>
      <c r="V1231" s="62">
        <v>0</v>
      </c>
      <c r="X1231" s="59">
        <f t="shared" ref="X1231" si="5536">N1231*S1228+P1231*S1231-O1231*T1228-Q1231*T1231</f>
        <v>0</v>
      </c>
      <c r="Y1231" s="63">
        <f t="shared" ref="Y1231" si="5537">(N1231*T1228+O1231*S1228+P1231*T1231+Q1231*S1231)</f>
        <v>-1.4258011571741398</v>
      </c>
      <c r="Z1231" s="61">
        <f t="shared" ref="Z1231" si="5538">N1231*U1228+P1231*U1231-O1231*V1228-Q1231*V1231</f>
        <v>4.4046169730926188</v>
      </c>
      <c r="AA1231" s="62">
        <f t="shared" ref="AA1231" si="5539">(N1231*V1228+O1231*U1228+P1231*V1231+Q1231*U1231)</f>
        <v>0</v>
      </c>
      <c r="AB1231" s="10"/>
      <c r="AC1231" s="46">
        <f t="shared" ref="AC1231" si="5540">1/$AD$8</f>
        <v>1</v>
      </c>
      <c r="AD1231" s="77">
        <v>0</v>
      </c>
      <c r="AE1231" s="78">
        <v>1</v>
      </c>
      <c r="AF1231" s="79">
        <v>0</v>
      </c>
      <c r="AH1231" s="59">
        <f t="shared" ref="AH1231" si="5541">X1231*AC1228+Z1231*AC1231-Y1231*AD1228-AA1231*AD1231</f>
        <v>4.4046169730926188</v>
      </c>
      <c r="AI1231" s="63">
        <f t="shared" ref="AI1231" si="5542">(X1231*AD1228+Y1231*AC1228+Z1231*AD1231+AA1231*AC1231)</f>
        <v>-1.4258011571741398</v>
      </c>
      <c r="AJ1231" s="61">
        <f t="shared" ref="AJ1231" si="5543">X1231*AE1228+Z1231*AE1231-Y1231*AF1228-AA1231*AF1231</f>
        <v>4.4046169730926188</v>
      </c>
      <c r="AK1231" s="62">
        <f t="shared" ref="AK1231" si="5544">(X1231*AF1228+Y1231*AE1228+Z1231*AF1231+AA1231*AE1231)</f>
        <v>0</v>
      </c>
      <c r="AM1231" s="80">
        <f t="shared" ref="AM1231" si="5545">(180/PI())*ATAN(-1*(AI1228+AI1231)/(AH1228+AH1231))</f>
        <v>-52.498224241823031</v>
      </c>
      <c r="AO1231" s="113">
        <f t="shared" ref="AO1231" si="5546">20*LOG(((1-(10^(AM1228/20)^2)*(1-((1-AO1228)/(1+AO1228))^2))^0.5))</f>
        <v>-6.3251933876125044E-2</v>
      </c>
      <c r="AP1231" s="18"/>
      <c r="AQ1231" s="68"/>
      <c r="AR1231" s="68"/>
      <c r="AS1231" s="68"/>
      <c r="AT1231" s="68"/>
    </row>
    <row r="1232" spans="2:46" ht="18.600000000000001" customHeight="1"/>
    <row r="1233" spans="2:46" ht="18.600000000000001" customHeight="1" thickBot="1">
      <c r="D1233" s="10" t="s">
        <v>63</v>
      </c>
      <c r="E1233" s="10"/>
      <c r="F1233" s="10"/>
      <c r="G1233" s="10"/>
      <c r="H1233" s="10"/>
      <c r="I1233" s="10" t="s">
        <v>64</v>
      </c>
      <c r="J1233" s="10"/>
      <c r="K1233" s="10"/>
      <c r="L1233" s="10"/>
      <c r="M1233" s="55"/>
      <c r="N1233" s="55"/>
      <c r="O1233" s="54" t="s">
        <v>65</v>
      </c>
      <c r="P1233" s="55"/>
      <c r="Q1233" s="55"/>
      <c r="R1233" s="55"/>
      <c r="S1233" s="10"/>
      <c r="T1233" s="10" t="s">
        <v>66</v>
      </c>
      <c r="U1233" s="55"/>
      <c r="V1233" s="55"/>
      <c r="W1233" s="55"/>
      <c r="X1233" s="55"/>
      <c r="Y1233" s="54" t="s">
        <v>67</v>
      </c>
      <c r="Z1233" s="55"/>
      <c r="AA1233" s="55"/>
      <c r="AB1233" s="55"/>
      <c r="AC1233" s="54" t="s">
        <v>68</v>
      </c>
      <c r="AD1233" s="10"/>
      <c r="AE1233" s="10"/>
      <c r="AF1233" s="10"/>
      <c r="AG1233" s="10"/>
      <c r="AH1233" s="55"/>
      <c r="AI1233" s="54" t="s">
        <v>69</v>
      </c>
      <c r="AJ1233" s="55"/>
      <c r="AK1233" s="55"/>
    </row>
    <row r="1234" spans="2:46" ht="18.600000000000001" customHeight="1" thickBot="1">
      <c r="B1234" s="52"/>
      <c r="D1234" s="273" t="s">
        <v>70</v>
      </c>
      <c r="E1234" s="274"/>
      <c r="F1234" s="275" t="s">
        <v>71</v>
      </c>
      <c r="G1234" s="276"/>
      <c r="H1234" s="263"/>
      <c r="I1234" s="273" t="s">
        <v>72</v>
      </c>
      <c r="J1234" s="274"/>
      <c r="K1234" s="275" t="s">
        <v>73</v>
      </c>
      <c r="L1234" s="276"/>
      <c r="M1234" s="55"/>
      <c r="N1234" s="269" t="s">
        <v>74</v>
      </c>
      <c r="O1234" s="270"/>
      <c r="P1234" s="271" t="s">
        <v>75</v>
      </c>
      <c r="Q1234" s="272"/>
      <c r="R1234" s="55"/>
      <c r="S1234" s="273" t="s">
        <v>76</v>
      </c>
      <c r="T1234" s="274"/>
      <c r="U1234" s="275" t="s">
        <v>77</v>
      </c>
      <c r="V1234" s="276"/>
      <c r="W1234" s="10"/>
      <c r="X1234" s="269" t="s">
        <v>78</v>
      </c>
      <c r="Y1234" s="270"/>
      <c r="Z1234" s="271" t="s">
        <v>79</v>
      </c>
      <c r="AA1234" s="272"/>
      <c r="AB1234" s="10"/>
      <c r="AC1234" s="273" t="s">
        <v>80</v>
      </c>
      <c r="AD1234" s="274"/>
      <c r="AE1234" s="275" t="s">
        <v>81</v>
      </c>
      <c r="AF1234" s="276"/>
      <c r="AG1234" s="10"/>
      <c r="AH1234" s="269" t="s">
        <v>82</v>
      </c>
      <c r="AI1234" s="270"/>
      <c r="AJ1234" s="271" t="s">
        <v>83</v>
      </c>
      <c r="AK1234" s="272"/>
      <c r="AM1234" s="57" t="s">
        <v>10</v>
      </c>
      <c r="AO1234" s="109" t="s">
        <v>37</v>
      </c>
      <c r="AP1234" s="18"/>
      <c r="AQ1234" s="68"/>
      <c r="AR1234" s="68"/>
      <c r="AS1234" s="68"/>
      <c r="AT1234" s="68"/>
    </row>
    <row r="1235" spans="2:46" ht="18.600000000000001" customHeight="1" thickTop="1" thickBot="1">
      <c r="B1235" s="81">
        <v>3.54</v>
      </c>
      <c r="D1235" s="59">
        <v>1</v>
      </c>
      <c r="E1235" s="60">
        <v>0</v>
      </c>
      <c r="F1235" s="61">
        <v>0</v>
      </c>
      <c r="G1235" s="62">
        <f t="shared" ref="G1235" si="5547">$E$8*$B1235</f>
        <v>2.4014298000000003</v>
      </c>
      <c r="I1235" s="59">
        <v>1</v>
      </c>
      <c r="J1235" s="63">
        <v>0</v>
      </c>
      <c r="K1235" s="61">
        <v>0</v>
      </c>
      <c r="L1235" s="62">
        <v>0</v>
      </c>
      <c r="N1235" s="59">
        <f t="shared" ref="N1235" si="5548">D1235*I1235+F1235*I1238-E1235*J1235-G1235*J1238</f>
        <v>4.3855027147857415</v>
      </c>
      <c r="O1235" s="63">
        <f t="shared" ref="O1235" si="5549">(D1235*J1235+E1235*I1235+F1235*J1238+G1235*I1238)</f>
        <v>0</v>
      </c>
      <c r="P1235" s="61">
        <f t="shared" ref="P1235" si="5550">D1235*K1235+F1235*K1238-E1235*L1235-G1235*L1238</f>
        <v>0</v>
      </c>
      <c r="Q1235" s="62">
        <f t="shared" ref="Q1235" si="5551">(D1235*L1235+E1235*K1235+F1235*L1238+G1235*K1238)</f>
        <v>2.4014298000000003</v>
      </c>
      <c r="S1235" s="59">
        <v>1</v>
      </c>
      <c r="T1235" s="60">
        <v>0</v>
      </c>
      <c r="U1235" s="61">
        <v>0</v>
      </c>
      <c r="V1235" s="62">
        <f t="shared" ref="V1235" si="5552">$T$8*$B1235</f>
        <v>2.4014298000000003</v>
      </c>
      <c r="X1235" s="59">
        <f t="shared" ref="X1235" si="5553">N1235*S1235+P1235*S1238-O1235*T1235-Q1235*T1238</f>
        <v>4.3855027147857415</v>
      </c>
      <c r="Y1235" s="63">
        <f t="shared" ref="Y1235" si="5554">(N1235*T1235+O1235*S1235+P1235*T1238+Q1235*S1238)</f>
        <v>0</v>
      </c>
      <c r="Z1235" s="61">
        <f t="shared" ref="Z1235" si="5555">N1235*U1235+P1235*U1238-O1235*V1235-Q1235*V1238</f>
        <v>0</v>
      </c>
      <c r="AA1235" s="62">
        <f t="shared" ref="AA1235" si="5556">(N1235*V1235+O1235*U1235+P1235*V1238+Q1235*U1238)</f>
        <v>12.932906707267382</v>
      </c>
      <c r="AB1235" s="10"/>
      <c r="AC1235" s="64">
        <v>1</v>
      </c>
      <c r="AD1235" s="65">
        <v>0</v>
      </c>
      <c r="AE1235" s="23">
        <v>0</v>
      </c>
      <c r="AF1235" s="66">
        <v>0</v>
      </c>
      <c r="AH1235" s="59">
        <f t="shared" ref="AH1235" si="5557">X1235*AC1235+Z1235*AC1238-Y1235*AD1235-AA1235*AD1238</f>
        <v>4.3855027147857415</v>
      </c>
      <c r="AI1235" s="63">
        <f t="shared" ref="AI1235" si="5558">(X1235*AD1235+Y1235*AC1235+Z1235*AD1238+AA1235*AC1238)</f>
        <v>12.932906707267382</v>
      </c>
      <c r="AJ1235" s="61">
        <f t="shared" ref="AJ1235" si="5559">X1235*AE1235+Z1235*AE1238-Y1235*AF1235-AA1235*AF1238</f>
        <v>0</v>
      </c>
      <c r="AK1235" s="62">
        <f t="shared" ref="AK1235" si="5560">(X1235*AF1235+Y1235*AE1235+Z1235*AF1238+AA1235*AE1238)</f>
        <v>12.932906707267382</v>
      </c>
      <c r="AM1235" s="67">
        <f t="shared" ref="AM1235" si="5561">20*LOG(((1+$AD$8)/$AD$8)/((AH1235+AH1238)^2+(AI1235+AI1238)^2)^0.5)</f>
        <v>-17.195650329995161</v>
      </c>
      <c r="AO1235" s="110">
        <f t="shared" ref="AO1235" si="5562">((AH1235^2+AI1235^2)^0.5)/((AH1238^2+AI1238^2)^0.5)</f>
        <v>2.9645371438374553</v>
      </c>
      <c r="AP1235" s="18"/>
      <c r="AQ1235" s="68"/>
      <c r="AR1235" s="68"/>
      <c r="AS1235" s="68"/>
      <c r="AT1235" s="68"/>
    </row>
    <row r="1236" spans="2:46" ht="18.600000000000001" customHeight="1" thickBot="1">
      <c r="D1236" s="69"/>
      <c r="G1236" s="70"/>
      <c r="I1236" s="69"/>
      <c r="L1236" s="70"/>
      <c r="N1236" s="69"/>
      <c r="Q1236" s="70"/>
      <c r="S1236" s="69"/>
      <c r="V1236" s="70"/>
      <c r="X1236" s="69"/>
      <c r="AA1236" s="70"/>
      <c r="AC1236" s="64"/>
      <c r="AD1236" s="23"/>
      <c r="AE1236" s="23"/>
      <c r="AF1236" s="71"/>
      <c r="AH1236" s="69"/>
      <c r="AK1236" s="70"/>
      <c r="AO1236" s="111"/>
      <c r="AP1236" s="18"/>
      <c r="AQ1236" s="68"/>
      <c r="AR1236" s="68"/>
      <c r="AS1236" s="68"/>
      <c r="AT1236" s="68"/>
    </row>
    <row r="1237" spans="2:46" ht="18.600000000000001" customHeight="1" thickBot="1">
      <c r="D1237" s="265" t="s">
        <v>11</v>
      </c>
      <c r="E1237" s="266"/>
      <c r="F1237" s="267" t="s">
        <v>84</v>
      </c>
      <c r="G1237" s="268"/>
      <c r="H1237" s="263"/>
      <c r="I1237" s="265" t="s">
        <v>85</v>
      </c>
      <c r="J1237" s="266"/>
      <c r="K1237" s="267" t="s">
        <v>86</v>
      </c>
      <c r="L1237" s="268"/>
      <c r="N1237" s="269" t="s">
        <v>12</v>
      </c>
      <c r="O1237" s="270"/>
      <c r="P1237" s="271" t="s">
        <v>13</v>
      </c>
      <c r="Q1237" s="272"/>
      <c r="S1237" s="265" t="s">
        <v>87</v>
      </c>
      <c r="T1237" s="266"/>
      <c r="U1237" s="267" t="s">
        <v>88</v>
      </c>
      <c r="V1237" s="268"/>
      <c r="W1237" s="10"/>
      <c r="X1237" s="269" t="s">
        <v>89</v>
      </c>
      <c r="Y1237" s="270"/>
      <c r="Z1237" s="271" t="s">
        <v>90</v>
      </c>
      <c r="AA1237" s="272"/>
      <c r="AB1237" s="10"/>
      <c r="AC1237" s="265" t="s">
        <v>14</v>
      </c>
      <c r="AD1237" s="266"/>
      <c r="AE1237" s="267" t="s">
        <v>15</v>
      </c>
      <c r="AF1237" s="268"/>
      <c r="AG1237" s="10"/>
      <c r="AH1237" s="269" t="s">
        <v>91</v>
      </c>
      <c r="AI1237" s="270"/>
      <c r="AJ1237" s="271" t="s">
        <v>92</v>
      </c>
      <c r="AK1237" s="272"/>
      <c r="AM1237" s="76" t="s">
        <v>16</v>
      </c>
      <c r="AO1237" s="112" t="s">
        <v>38</v>
      </c>
      <c r="AP1237" s="18"/>
      <c r="AQ1237" s="68"/>
      <c r="AR1237" s="68"/>
      <c r="AS1237" s="68"/>
      <c r="AT1237" s="68"/>
    </row>
    <row r="1238" spans="2:46" ht="18.600000000000001" customHeight="1" thickTop="1" thickBot="1">
      <c r="D1238" s="59">
        <v>0</v>
      </c>
      <c r="E1238" s="63">
        <v>0</v>
      </c>
      <c r="F1238" s="61">
        <v>1</v>
      </c>
      <c r="G1238" s="62">
        <v>0</v>
      </c>
      <c r="I1238" s="59">
        <v>0</v>
      </c>
      <c r="J1238" s="63">
        <f t="shared" ref="J1238" si="5563">IF(0=(1-$J$8*$K$8*$B1235^2),10^14,$B1235*$K$8/(1-$J$8*$K$8*$B1235^2))</f>
        <v>-1.4097862510016912</v>
      </c>
      <c r="K1238" s="61">
        <v>1</v>
      </c>
      <c r="L1238" s="62">
        <v>0</v>
      </c>
      <c r="N1238" s="59">
        <f t="shared" ref="N1238" si="5564">D1238*I1235+F1238*I1238-E1238*J1235-G1238*J1238</f>
        <v>0</v>
      </c>
      <c r="O1238" s="63">
        <f t="shared" ref="O1238" si="5565">(D1238*J1235+E1238*I1235+F1238*J1238+G1238*I1238)</f>
        <v>-1.4097862510016912</v>
      </c>
      <c r="P1238" s="61">
        <f t="shared" ref="P1238" si="5566">D1238*K1235+F1238*K1238-E1238*L1235-G1238*L1238</f>
        <v>1</v>
      </c>
      <c r="Q1238" s="62">
        <f t="shared" ref="Q1238" si="5567">(D1238*L1235+E1238*K1235+F1238*L1238+G1238*K1238)</f>
        <v>0</v>
      </c>
      <c r="S1238" s="59">
        <v>0</v>
      </c>
      <c r="T1238" s="63">
        <v>0</v>
      </c>
      <c r="U1238" s="61">
        <v>1</v>
      </c>
      <c r="V1238" s="62">
        <v>0</v>
      </c>
      <c r="X1238" s="59">
        <f t="shared" ref="X1238" si="5568">N1238*S1235+P1238*S1238-O1238*T1235-Q1238*T1238</f>
        <v>0</v>
      </c>
      <c r="Y1238" s="63">
        <f t="shared" ref="Y1238" si="5569">(N1238*T1235+O1238*S1235+P1238*T1238+Q1238*S1238)</f>
        <v>-1.4097862510016912</v>
      </c>
      <c r="Z1238" s="61">
        <f t="shared" ref="Z1238" si="5570">N1238*U1235+P1238*U1238-O1238*V1235-Q1238*V1238</f>
        <v>4.3855027147857415</v>
      </c>
      <c r="AA1238" s="62">
        <f t="shared" ref="AA1238" si="5571">(N1238*V1235+O1238*U1235+P1238*V1238+Q1238*U1238)</f>
        <v>0</v>
      </c>
      <c r="AB1238" s="10"/>
      <c r="AC1238" s="46">
        <f t="shared" ref="AC1238" si="5572">1/$AD$8</f>
        <v>1</v>
      </c>
      <c r="AD1238" s="77">
        <v>0</v>
      </c>
      <c r="AE1238" s="78">
        <v>1</v>
      </c>
      <c r="AF1238" s="79">
        <v>0</v>
      </c>
      <c r="AH1238" s="59">
        <f t="shared" ref="AH1238" si="5573">X1238*AC1235+Z1238*AC1238-Y1238*AD1235-AA1238*AD1238</f>
        <v>4.3855027147857415</v>
      </c>
      <c r="AI1238" s="63">
        <f t="shared" ref="AI1238" si="5574">(X1238*AD1235+Y1238*AC1235+Z1238*AD1238+AA1238*AC1238)</f>
        <v>-1.4097862510016912</v>
      </c>
      <c r="AJ1238" s="61">
        <f t="shared" ref="AJ1238" si="5575">X1238*AE1235+Z1238*AE1238-Y1238*AF1235-AA1238*AF1238</f>
        <v>4.3855027147857415</v>
      </c>
      <c r="AK1238" s="62">
        <f t="shared" ref="AK1238" si="5576">(X1238*AF1235+Y1238*AE1235+Z1238*AF1238+AA1238*AE1238)</f>
        <v>0</v>
      </c>
      <c r="AM1238" s="80">
        <f t="shared" ref="AM1238" si="5577">(180/PI())*ATAN(-1*(AI1235+AI1238)/(AH1235+AH1238))</f>
        <v>-52.722849174825754</v>
      </c>
      <c r="AO1238" s="113">
        <f t="shared" ref="AO1238" si="5578">20*LOG(((1-(10^(AM1235/20)^2)*(1-((1-AO1235)/(1+AO1235))^2))^0.5))</f>
        <v>-6.2949875495866933E-2</v>
      </c>
      <c r="AP1238" s="18"/>
      <c r="AQ1238" s="68"/>
      <c r="AR1238" s="68"/>
      <c r="AS1238" s="68"/>
      <c r="AT1238" s="68"/>
    </row>
    <row r="1239" spans="2:46" ht="18.600000000000001" customHeight="1"/>
    <row r="1240" spans="2:46" ht="18.600000000000001" customHeight="1" thickBot="1">
      <c r="D1240" s="10" t="s">
        <v>63</v>
      </c>
      <c r="E1240" s="10"/>
      <c r="F1240" s="10"/>
      <c r="G1240" s="10"/>
      <c r="H1240" s="10"/>
      <c r="I1240" s="10" t="s">
        <v>64</v>
      </c>
      <c r="J1240" s="10"/>
      <c r="K1240" s="10"/>
      <c r="L1240" s="10"/>
      <c r="M1240" s="55"/>
      <c r="N1240" s="55"/>
      <c r="O1240" s="54" t="s">
        <v>65</v>
      </c>
      <c r="P1240" s="55"/>
      <c r="Q1240" s="55"/>
      <c r="R1240" s="55"/>
      <c r="S1240" s="10"/>
      <c r="T1240" s="10" t="s">
        <v>66</v>
      </c>
      <c r="U1240" s="55"/>
      <c r="V1240" s="55"/>
      <c r="W1240" s="55"/>
      <c r="X1240" s="55"/>
      <c r="Y1240" s="54" t="s">
        <v>67</v>
      </c>
      <c r="Z1240" s="55"/>
      <c r="AA1240" s="55"/>
      <c r="AB1240" s="55"/>
      <c r="AC1240" s="54" t="s">
        <v>68</v>
      </c>
      <c r="AD1240" s="10"/>
      <c r="AE1240" s="10"/>
      <c r="AF1240" s="10"/>
      <c r="AG1240" s="10"/>
      <c r="AH1240" s="55"/>
      <c r="AI1240" s="54" t="s">
        <v>69</v>
      </c>
      <c r="AJ1240" s="55"/>
      <c r="AK1240" s="55"/>
    </row>
    <row r="1241" spans="2:46" ht="18.600000000000001" customHeight="1" thickBot="1">
      <c r="B1241" s="52"/>
      <c r="D1241" s="273" t="s">
        <v>70</v>
      </c>
      <c r="E1241" s="274"/>
      <c r="F1241" s="275" t="s">
        <v>71</v>
      </c>
      <c r="G1241" s="276"/>
      <c r="H1241" s="263"/>
      <c r="I1241" s="273" t="s">
        <v>72</v>
      </c>
      <c r="J1241" s="274"/>
      <c r="K1241" s="275" t="s">
        <v>73</v>
      </c>
      <c r="L1241" s="276"/>
      <c r="M1241" s="55"/>
      <c r="N1241" s="269" t="s">
        <v>74</v>
      </c>
      <c r="O1241" s="270"/>
      <c r="P1241" s="271" t="s">
        <v>75</v>
      </c>
      <c r="Q1241" s="272"/>
      <c r="R1241" s="55"/>
      <c r="S1241" s="273" t="s">
        <v>76</v>
      </c>
      <c r="T1241" s="274"/>
      <c r="U1241" s="275" t="s">
        <v>77</v>
      </c>
      <c r="V1241" s="276"/>
      <c r="W1241" s="10"/>
      <c r="X1241" s="269" t="s">
        <v>78</v>
      </c>
      <c r="Y1241" s="270"/>
      <c r="Z1241" s="271" t="s">
        <v>79</v>
      </c>
      <c r="AA1241" s="272"/>
      <c r="AB1241" s="10"/>
      <c r="AC1241" s="273" t="s">
        <v>80</v>
      </c>
      <c r="AD1241" s="274"/>
      <c r="AE1241" s="275" t="s">
        <v>81</v>
      </c>
      <c r="AF1241" s="276"/>
      <c r="AG1241" s="10"/>
      <c r="AH1241" s="269" t="s">
        <v>82</v>
      </c>
      <c r="AI1241" s="270"/>
      <c r="AJ1241" s="271" t="s">
        <v>83</v>
      </c>
      <c r="AK1241" s="272"/>
      <c r="AM1241" s="57" t="s">
        <v>10</v>
      </c>
      <c r="AO1241" s="109" t="s">
        <v>37</v>
      </c>
      <c r="AP1241" s="18"/>
      <c r="AQ1241" s="68"/>
      <c r="AR1241" s="68"/>
      <c r="AS1241" s="68"/>
      <c r="AT1241" s="68"/>
    </row>
    <row r="1242" spans="2:46" ht="18.600000000000001" customHeight="1" thickTop="1" thickBot="1">
      <c r="B1242" s="81">
        <v>3.56</v>
      </c>
      <c r="D1242" s="59">
        <v>1</v>
      </c>
      <c r="E1242" s="60">
        <v>0</v>
      </c>
      <c r="F1242" s="61">
        <v>0</v>
      </c>
      <c r="G1242" s="62">
        <f t="shared" ref="G1242" si="5579">$E$8*$B1242</f>
        <v>2.4149972000000002</v>
      </c>
      <c r="I1242" s="59">
        <v>1</v>
      </c>
      <c r="J1242" s="63">
        <v>0</v>
      </c>
      <c r="K1242" s="61">
        <v>0</v>
      </c>
      <c r="L1242" s="62">
        <v>0</v>
      </c>
      <c r="N1242" s="59">
        <f t="shared" ref="N1242" si="5580">D1242*I1242+F1242*I1245-E1242*J1242-G1242*J1245</f>
        <v>4.3669177953626104</v>
      </c>
      <c r="O1242" s="63">
        <f t="shared" ref="O1242" si="5581">(D1242*J1242+E1242*I1242+F1242*J1245+G1242*I1245)</f>
        <v>0</v>
      </c>
      <c r="P1242" s="61">
        <f t="shared" ref="P1242" si="5582">D1242*K1242+F1242*K1245-E1242*L1242-G1242*L1245</f>
        <v>0</v>
      </c>
      <c r="Q1242" s="62">
        <f t="shared" ref="Q1242" si="5583">(D1242*L1242+E1242*K1242+F1242*L1245+G1242*K1245)</f>
        <v>2.4149972000000002</v>
      </c>
      <c r="S1242" s="59">
        <v>1</v>
      </c>
      <c r="T1242" s="60">
        <v>0</v>
      </c>
      <c r="U1242" s="61">
        <v>0</v>
      </c>
      <c r="V1242" s="62">
        <f t="shared" ref="V1242" si="5584">$T$8*$B1242</f>
        <v>2.4149972000000002</v>
      </c>
      <c r="X1242" s="59">
        <f t="shared" ref="X1242" si="5585">N1242*S1242+P1242*S1245-O1242*T1242-Q1242*T1245</f>
        <v>4.3669177953626104</v>
      </c>
      <c r="Y1242" s="63">
        <f t="shared" ref="Y1242" si="5586">(N1242*T1242+O1242*S1242+P1242*T1245+Q1242*S1245)</f>
        <v>0</v>
      </c>
      <c r="Z1242" s="61">
        <f t="shared" ref="Z1242" si="5587">N1242*U1242+P1242*U1245-O1242*V1242-Q1242*V1245</f>
        <v>0</v>
      </c>
      <c r="AA1242" s="62">
        <f t="shared" ref="AA1242" si="5588">(N1242*V1242+O1242*U1242+P1242*V1245+Q1242*U1245)</f>
        <v>12.961091448430878</v>
      </c>
      <c r="AB1242" s="10"/>
      <c r="AC1242" s="64">
        <v>1</v>
      </c>
      <c r="AD1242" s="65">
        <v>0</v>
      </c>
      <c r="AE1242" s="23">
        <v>0</v>
      </c>
      <c r="AF1242" s="66">
        <v>0</v>
      </c>
      <c r="AH1242" s="59">
        <f t="shared" ref="AH1242" si="5589">X1242*AC1242+Z1242*AC1245-Y1242*AD1242-AA1242*AD1245</f>
        <v>4.3669177953626104</v>
      </c>
      <c r="AI1242" s="63">
        <f t="shared" ref="AI1242" si="5590">(X1242*AD1242+Y1242*AC1242+Z1242*AD1245+AA1242*AC1245)</f>
        <v>12.961091448430878</v>
      </c>
      <c r="AJ1242" s="61">
        <f t="shared" ref="AJ1242" si="5591">X1242*AE1242+Z1242*AE1245-Y1242*AF1242-AA1242*AF1245</f>
        <v>0</v>
      </c>
      <c r="AK1242" s="62">
        <f t="shared" ref="AK1242" si="5592">(X1242*AF1242+Y1242*AE1242+Z1242*AF1245+AA1242*AE1245)</f>
        <v>12.961091448430878</v>
      </c>
      <c r="AM1242" s="67">
        <f t="shared" ref="AM1242" si="5593">20*LOG(((1+$AD$8)/$AD$8)/((AH1242+AH1245)^2+(AI1242+AI1245)^2)^0.5)</f>
        <v>-17.203113727311099</v>
      </c>
      <c r="AO1242" s="110">
        <f t="shared" ref="AO1242" si="5594">((AH1242^2+AI1242^2)^0.5)/((AH1245^2+AI1245^2)^0.5)</f>
        <v>2.9835905572273216</v>
      </c>
      <c r="AP1242" s="18"/>
      <c r="AQ1242" s="68"/>
      <c r="AR1242" s="68"/>
      <c r="AS1242" s="68"/>
      <c r="AT1242" s="68"/>
    </row>
    <row r="1243" spans="2:46" ht="18.600000000000001" customHeight="1" thickBot="1">
      <c r="D1243" s="69"/>
      <c r="G1243" s="70"/>
      <c r="I1243" s="69"/>
      <c r="L1243" s="70"/>
      <c r="N1243" s="69"/>
      <c r="Q1243" s="70"/>
      <c r="S1243" s="69"/>
      <c r="V1243" s="70"/>
      <c r="X1243" s="69"/>
      <c r="AA1243" s="70"/>
      <c r="AC1243" s="64"/>
      <c r="AD1243" s="23"/>
      <c r="AE1243" s="23"/>
      <c r="AF1243" s="71"/>
      <c r="AH1243" s="69"/>
      <c r="AK1243" s="70"/>
      <c r="AO1243" s="111"/>
      <c r="AP1243" s="18"/>
      <c r="AQ1243" s="68"/>
      <c r="AR1243" s="68"/>
      <c r="AS1243" s="68"/>
      <c r="AT1243" s="68"/>
    </row>
    <row r="1244" spans="2:46" ht="18.600000000000001" customHeight="1" thickBot="1">
      <c r="D1244" s="265" t="s">
        <v>11</v>
      </c>
      <c r="E1244" s="266"/>
      <c r="F1244" s="267" t="s">
        <v>84</v>
      </c>
      <c r="G1244" s="268"/>
      <c r="H1244" s="263"/>
      <c r="I1244" s="265" t="s">
        <v>85</v>
      </c>
      <c r="J1244" s="266"/>
      <c r="K1244" s="267" t="s">
        <v>86</v>
      </c>
      <c r="L1244" s="268"/>
      <c r="N1244" s="269" t="s">
        <v>12</v>
      </c>
      <c r="O1244" s="270"/>
      <c r="P1244" s="271" t="s">
        <v>13</v>
      </c>
      <c r="Q1244" s="272"/>
      <c r="S1244" s="265" t="s">
        <v>87</v>
      </c>
      <c r="T1244" s="266"/>
      <c r="U1244" s="267" t="s">
        <v>88</v>
      </c>
      <c r="V1244" s="268"/>
      <c r="W1244" s="10"/>
      <c r="X1244" s="269" t="s">
        <v>89</v>
      </c>
      <c r="Y1244" s="270"/>
      <c r="Z1244" s="271" t="s">
        <v>90</v>
      </c>
      <c r="AA1244" s="272"/>
      <c r="AB1244" s="10"/>
      <c r="AC1244" s="265" t="s">
        <v>14</v>
      </c>
      <c r="AD1244" s="266"/>
      <c r="AE1244" s="267" t="s">
        <v>15</v>
      </c>
      <c r="AF1244" s="268"/>
      <c r="AG1244" s="10"/>
      <c r="AH1244" s="269" t="s">
        <v>91</v>
      </c>
      <c r="AI1244" s="270"/>
      <c r="AJ1244" s="271" t="s">
        <v>92</v>
      </c>
      <c r="AK1244" s="272"/>
      <c r="AM1244" s="76" t="s">
        <v>16</v>
      </c>
      <c r="AO1244" s="112" t="s">
        <v>38</v>
      </c>
      <c r="AP1244" s="18"/>
      <c r="AQ1244" s="68"/>
      <c r="AR1244" s="68"/>
      <c r="AS1244" s="68"/>
      <c r="AT1244" s="68"/>
    </row>
    <row r="1245" spans="2:46" ht="18.600000000000001" customHeight="1" thickTop="1" thickBot="1">
      <c r="D1245" s="59">
        <v>0</v>
      </c>
      <c r="E1245" s="63">
        <v>0</v>
      </c>
      <c r="F1245" s="61">
        <v>1</v>
      </c>
      <c r="G1245" s="62">
        <v>0</v>
      </c>
      <c r="I1245" s="59">
        <v>0</v>
      </c>
      <c r="J1245" s="63">
        <f t="shared" ref="J1245" si="5595">IF(0=(1-$J$8*$K$8*$B1242^2),10^14,$B1242*$K$8/(1-$J$8*$K$8*$B1242^2))</f>
        <v>-1.394170475792937</v>
      </c>
      <c r="K1245" s="61">
        <v>1</v>
      </c>
      <c r="L1245" s="62">
        <v>0</v>
      </c>
      <c r="N1245" s="59">
        <f t="shared" ref="N1245" si="5596">D1245*I1242+F1245*I1245-E1245*J1242-G1245*J1245</f>
        <v>0</v>
      </c>
      <c r="O1245" s="63">
        <f t="shared" ref="O1245" si="5597">(D1245*J1242+E1245*I1242+F1245*J1245+G1245*I1245)</f>
        <v>-1.394170475792937</v>
      </c>
      <c r="P1245" s="61">
        <f t="shared" ref="P1245" si="5598">D1245*K1242+F1245*K1245-E1245*L1242-G1245*L1245</f>
        <v>1</v>
      </c>
      <c r="Q1245" s="62">
        <f t="shared" ref="Q1245" si="5599">(D1245*L1242+E1245*K1242+F1245*L1245+G1245*K1245)</f>
        <v>0</v>
      </c>
      <c r="S1245" s="59">
        <v>0</v>
      </c>
      <c r="T1245" s="63">
        <v>0</v>
      </c>
      <c r="U1245" s="61">
        <v>1</v>
      </c>
      <c r="V1245" s="62">
        <v>0</v>
      </c>
      <c r="X1245" s="59">
        <f t="shared" ref="X1245" si="5600">N1245*S1242+P1245*S1245-O1245*T1242-Q1245*T1245</f>
        <v>0</v>
      </c>
      <c r="Y1245" s="63">
        <f t="shared" ref="Y1245" si="5601">(N1245*T1242+O1245*S1242+P1245*T1245+Q1245*S1245)</f>
        <v>-1.394170475792937</v>
      </c>
      <c r="Z1245" s="61">
        <f t="shared" ref="Z1245" si="5602">N1245*U1242+P1245*U1245-O1245*V1242-Q1245*V1245</f>
        <v>4.3669177953626104</v>
      </c>
      <c r="AA1245" s="62">
        <f t="shared" ref="AA1245" si="5603">(N1245*V1242+O1245*U1242+P1245*V1245+Q1245*U1245)</f>
        <v>0</v>
      </c>
      <c r="AB1245" s="10"/>
      <c r="AC1245" s="46">
        <f t="shared" ref="AC1245" si="5604">1/$AD$8</f>
        <v>1</v>
      </c>
      <c r="AD1245" s="77">
        <v>0</v>
      </c>
      <c r="AE1245" s="78">
        <v>1</v>
      </c>
      <c r="AF1245" s="79">
        <v>0</v>
      </c>
      <c r="AH1245" s="59">
        <f t="shared" ref="AH1245" si="5605">X1245*AC1242+Z1245*AC1245-Y1245*AD1242-AA1245*AD1245</f>
        <v>4.3669177953626104</v>
      </c>
      <c r="AI1245" s="63">
        <f t="shared" ref="AI1245" si="5606">(X1245*AD1242+Y1245*AC1242+Z1245*AD1245+AA1245*AC1245)</f>
        <v>-1.394170475792937</v>
      </c>
      <c r="AJ1245" s="61">
        <f t="shared" ref="AJ1245" si="5607">X1245*AE1242+Z1245*AE1245-Y1245*AF1242-AA1245*AF1245</f>
        <v>4.3669177953626104</v>
      </c>
      <c r="AK1245" s="62">
        <f t="shared" ref="AK1245" si="5608">(X1245*AF1242+Y1245*AE1242+Z1245*AF1245+AA1245*AE1245)</f>
        <v>0</v>
      </c>
      <c r="AM1245" s="80">
        <f t="shared" ref="AM1245" si="5609">(180/PI())*ATAN(-1*(AI1242+AI1245)/(AH1242+AH1245))</f>
        <v>-52.944639192592327</v>
      </c>
      <c r="AO1245" s="113">
        <f t="shared" ref="AO1245" si="5610">20*LOG(((1-(10^(AM1242/20)^2)*(1-((1-AO1242)/(1+AO1242))^2))^0.5))</f>
        <v>-6.2639891309387866E-2</v>
      </c>
      <c r="AP1245" s="18"/>
      <c r="AQ1245" s="68"/>
      <c r="AR1245" s="68"/>
      <c r="AS1245" s="68"/>
      <c r="AT1245" s="68"/>
    </row>
    <row r="1246" spans="2:46" ht="18.600000000000001" customHeight="1"/>
    <row r="1247" spans="2:46" ht="18.600000000000001" customHeight="1" thickBot="1">
      <c r="D1247" s="10" t="s">
        <v>63</v>
      </c>
      <c r="E1247" s="10"/>
      <c r="F1247" s="10"/>
      <c r="G1247" s="10"/>
      <c r="H1247" s="10"/>
      <c r="I1247" s="10" t="s">
        <v>64</v>
      </c>
      <c r="J1247" s="10"/>
      <c r="K1247" s="10"/>
      <c r="L1247" s="10"/>
      <c r="M1247" s="55"/>
      <c r="N1247" s="55"/>
      <c r="O1247" s="54" t="s">
        <v>65</v>
      </c>
      <c r="P1247" s="55"/>
      <c r="Q1247" s="55"/>
      <c r="R1247" s="55"/>
      <c r="S1247" s="10"/>
      <c r="T1247" s="10" t="s">
        <v>66</v>
      </c>
      <c r="U1247" s="55"/>
      <c r="V1247" s="55"/>
      <c r="W1247" s="55"/>
      <c r="X1247" s="55"/>
      <c r="Y1247" s="54" t="s">
        <v>67</v>
      </c>
      <c r="Z1247" s="55"/>
      <c r="AA1247" s="55"/>
      <c r="AB1247" s="55"/>
      <c r="AC1247" s="54" t="s">
        <v>68</v>
      </c>
      <c r="AD1247" s="10"/>
      <c r="AE1247" s="10"/>
      <c r="AF1247" s="10"/>
      <c r="AG1247" s="10"/>
      <c r="AH1247" s="55"/>
      <c r="AI1247" s="54" t="s">
        <v>69</v>
      </c>
      <c r="AJ1247" s="55"/>
      <c r="AK1247" s="55"/>
    </row>
    <row r="1248" spans="2:46" ht="18.600000000000001" customHeight="1" thickBot="1">
      <c r="B1248" s="52"/>
      <c r="D1248" s="273" t="s">
        <v>70</v>
      </c>
      <c r="E1248" s="274"/>
      <c r="F1248" s="275" t="s">
        <v>71</v>
      </c>
      <c r="G1248" s="276"/>
      <c r="H1248" s="263"/>
      <c r="I1248" s="273" t="s">
        <v>72</v>
      </c>
      <c r="J1248" s="274"/>
      <c r="K1248" s="275" t="s">
        <v>73</v>
      </c>
      <c r="L1248" s="276"/>
      <c r="M1248" s="55"/>
      <c r="N1248" s="269" t="s">
        <v>74</v>
      </c>
      <c r="O1248" s="270"/>
      <c r="P1248" s="271" t="s">
        <v>75</v>
      </c>
      <c r="Q1248" s="272"/>
      <c r="R1248" s="55"/>
      <c r="S1248" s="273" t="s">
        <v>76</v>
      </c>
      <c r="T1248" s="274"/>
      <c r="U1248" s="275" t="s">
        <v>77</v>
      </c>
      <c r="V1248" s="276"/>
      <c r="W1248" s="10"/>
      <c r="X1248" s="269" t="s">
        <v>78</v>
      </c>
      <c r="Y1248" s="270"/>
      <c r="Z1248" s="271" t="s">
        <v>79</v>
      </c>
      <c r="AA1248" s="272"/>
      <c r="AB1248" s="10"/>
      <c r="AC1248" s="273" t="s">
        <v>80</v>
      </c>
      <c r="AD1248" s="274"/>
      <c r="AE1248" s="275" t="s">
        <v>81</v>
      </c>
      <c r="AF1248" s="276"/>
      <c r="AG1248" s="10"/>
      <c r="AH1248" s="269" t="s">
        <v>82</v>
      </c>
      <c r="AI1248" s="270"/>
      <c r="AJ1248" s="271" t="s">
        <v>83</v>
      </c>
      <c r="AK1248" s="272"/>
      <c r="AM1248" s="57" t="s">
        <v>10</v>
      </c>
      <c r="AO1248" s="109" t="s">
        <v>37</v>
      </c>
      <c r="AP1248" s="18"/>
      <c r="AQ1248" s="68"/>
      <c r="AR1248" s="68"/>
      <c r="AS1248" s="68"/>
      <c r="AT1248" s="68"/>
    </row>
    <row r="1249" spans="2:46" ht="18.600000000000001" customHeight="1" thickTop="1" thickBot="1">
      <c r="B1249" s="81">
        <v>3.58</v>
      </c>
      <c r="D1249" s="59">
        <v>1</v>
      </c>
      <c r="E1249" s="60">
        <v>0</v>
      </c>
      <c r="F1249" s="61">
        <v>0</v>
      </c>
      <c r="G1249" s="62">
        <f t="shared" ref="G1249" si="5611">$E$8*$B1249</f>
        <v>2.4285646000000001</v>
      </c>
      <c r="I1249" s="59">
        <v>1</v>
      </c>
      <c r="J1249" s="63">
        <v>0</v>
      </c>
      <c r="K1249" s="61">
        <v>0</v>
      </c>
      <c r="L1249" s="62">
        <v>0</v>
      </c>
      <c r="N1249" s="59">
        <f t="shared" ref="N1249" si="5612">D1249*I1249+F1249*I1252-E1249*J1249-G1249*J1252</f>
        <v>4.3488413752277646</v>
      </c>
      <c r="O1249" s="63">
        <f t="shared" ref="O1249" si="5613">(D1249*J1249+E1249*I1249+F1249*J1252+G1249*I1252)</f>
        <v>0</v>
      </c>
      <c r="P1249" s="61">
        <f t="shared" ref="P1249" si="5614">D1249*K1249+F1249*K1252-E1249*L1249-G1249*L1252</f>
        <v>0</v>
      </c>
      <c r="Q1249" s="62">
        <f t="shared" ref="Q1249" si="5615">(D1249*L1249+E1249*K1249+F1249*L1252+G1249*K1252)</f>
        <v>2.4285646000000001</v>
      </c>
      <c r="S1249" s="59">
        <v>1</v>
      </c>
      <c r="T1249" s="60">
        <v>0</v>
      </c>
      <c r="U1249" s="61">
        <v>0</v>
      </c>
      <c r="V1249" s="62">
        <f t="shared" ref="V1249" si="5616">$T$8*$B1249</f>
        <v>2.4285646000000001</v>
      </c>
      <c r="X1249" s="59">
        <f t="shared" ref="X1249" si="5617">N1249*S1249+P1249*S1252-O1249*T1249-Q1249*T1252</f>
        <v>4.3488413752277646</v>
      </c>
      <c r="Y1249" s="63">
        <f t="shared" ref="Y1249" si="5618">(N1249*T1249+O1249*S1249+P1249*T1252+Q1249*S1252)</f>
        <v>0</v>
      </c>
      <c r="Z1249" s="61">
        <f t="shared" ref="Z1249" si="5619">N1249*U1249+P1249*U1252-O1249*V1249-Q1249*V1252</f>
        <v>0</v>
      </c>
      <c r="AA1249" s="62">
        <f t="shared" ref="AA1249" si="5620">(N1249*V1249+O1249*U1249+P1249*V1252+Q1249*U1252)</f>
        <v>12.990006814893466</v>
      </c>
      <c r="AB1249" s="10"/>
      <c r="AC1249" s="64">
        <v>1</v>
      </c>
      <c r="AD1249" s="65">
        <v>0</v>
      </c>
      <c r="AE1249" s="23">
        <v>0</v>
      </c>
      <c r="AF1249" s="66">
        <v>0</v>
      </c>
      <c r="AH1249" s="59">
        <f t="shared" ref="AH1249" si="5621">X1249*AC1249+Z1249*AC1252-Y1249*AD1249-AA1249*AD1252</f>
        <v>4.3488413752277646</v>
      </c>
      <c r="AI1249" s="63">
        <f t="shared" ref="AI1249" si="5622">(X1249*AD1249+Y1249*AC1249+Z1249*AD1252+AA1249*AC1252)</f>
        <v>12.990006814893466</v>
      </c>
      <c r="AJ1249" s="61">
        <f t="shared" ref="AJ1249" si="5623">X1249*AE1249+Z1249*AE1252-Y1249*AF1249-AA1249*AF1252</f>
        <v>0</v>
      </c>
      <c r="AK1249" s="62">
        <f t="shared" ref="AK1249" si="5624">(X1249*AF1249+Y1249*AE1249+Z1249*AF1252+AA1249*AE1252)</f>
        <v>12.990006814893466</v>
      </c>
      <c r="AM1249" s="67">
        <f t="shared" ref="AM1249" si="5625">20*LOG(((1+$AD$8)/$AD$8)/((AH1249+AH1252)^2+(AI1249+AI1252)^2)^0.5)</f>
        <v>-17.211231758260954</v>
      </c>
      <c r="AO1249" s="110">
        <f t="shared" ref="AO1249" si="5626">((AH1249^2+AI1249^2)^0.5)/((AH1252^2+AI1252^2)^0.5)</f>
        <v>3.0026226027635885</v>
      </c>
      <c r="AP1249" s="18"/>
      <c r="AQ1249" s="68"/>
      <c r="AR1249" s="68"/>
      <c r="AS1249" s="68"/>
      <c r="AT1249" s="68"/>
    </row>
    <row r="1250" spans="2:46" ht="18.600000000000001" customHeight="1" thickBot="1">
      <c r="D1250" s="69"/>
      <c r="G1250" s="70"/>
      <c r="I1250" s="69"/>
      <c r="L1250" s="70"/>
      <c r="N1250" s="69"/>
      <c r="Q1250" s="70"/>
      <c r="S1250" s="69"/>
      <c r="V1250" s="70"/>
      <c r="X1250" s="69"/>
      <c r="AA1250" s="70"/>
      <c r="AC1250" s="64"/>
      <c r="AD1250" s="23"/>
      <c r="AE1250" s="23"/>
      <c r="AF1250" s="71"/>
      <c r="AH1250" s="69"/>
      <c r="AK1250" s="70"/>
      <c r="AO1250" s="111"/>
      <c r="AP1250" s="18"/>
      <c r="AQ1250" s="68"/>
      <c r="AR1250" s="68"/>
      <c r="AS1250" s="68"/>
      <c r="AT1250" s="68"/>
    </row>
    <row r="1251" spans="2:46" ht="18.600000000000001" customHeight="1" thickBot="1">
      <c r="D1251" s="265" t="s">
        <v>11</v>
      </c>
      <c r="E1251" s="266"/>
      <c r="F1251" s="267" t="s">
        <v>84</v>
      </c>
      <c r="G1251" s="268"/>
      <c r="H1251" s="263"/>
      <c r="I1251" s="265" t="s">
        <v>85</v>
      </c>
      <c r="J1251" s="266"/>
      <c r="K1251" s="267" t="s">
        <v>86</v>
      </c>
      <c r="L1251" s="268"/>
      <c r="N1251" s="269" t="s">
        <v>12</v>
      </c>
      <c r="O1251" s="270"/>
      <c r="P1251" s="271" t="s">
        <v>13</v>
      </c>
      <c r="Q1251" s="272"/>
      <c r="S1251" s="265" t="s">
        <v>87</v>
      </c>
      <c r="T1251" s="266"/>
      <c r="U1251" s="267" t="s">
        <v>88</v>
      </c>
      <c r="V1251" s="268"/>
      <c r="W1251" s="10"/>
      <c r="X1251" s="269" t="s">
        <v>89</v>
      </c>
      <c r="Y1251" s="270"/>
      <c r="Z1251" s="271" t="s">
        <v>90</v>
      </c>
      <c r="AA1251" s="272"/>
      <c r="AB1251" s="10"/>
      <c r="AC1251" s="265" t="s">
        <v>14</v>
      </c>
      <c r="AD1251" s="266"/>
      <c r="AE1251" s="267" t="s">
        <v>15</v>
      </c>
      <c r="AF1251" s="268"/>
      <c r="AG1251" s="10"/>
      <c r="AH1251" s="269" t="s">
        <v>91</v>
      </c>
      <c r="AI1251" s="270"/>
      <c r="AJ1251" s="271" t="s">
        <v>92</v>
      </c>
      <c r="AK1251" s="272"/>
      <c r="AM1251" s="76" t="s">
        <v>16</v>
      </c>
      <c r="AO1251" s="112" t="s">
        <v>38</v>
      </c>
      <c r="AP1251" s="18"/>
      <c r="AQ1251" s="68"/>
      <c r="AR1251" s="68"/>
      <c r="AS1251" s="68"/>
      <c r="AT1251" s="68"/>
    </row>
    <row r="1252" spans="2:46" ht="18.600000000000001" customHeight="1" thickTop="1" thickBot="1">
      <c r="D1252" s="59">
        <v>0</v>
      </c>
      <c r="E1252" s="63">
        <v>0</v>
      </c>
      <c r="F1252" s="61">
        <v>1</v>
      </c>
      <c r="G1252" s="62">
        <v>0</v>
      </c>
      <c r="I1252" s="59">
        <v>0</v>
      </c>
      <c r="J1252" s="63">
        <f t="shared" ref="J1252" si="5627">IF(0=(1-$J$8*$K$8*$B1249^2),10^14,$B1249*$K$8/(1-$J$8*$K$8*$B1249^2))</f>
        <v>-1.3789385611680927</v>
      </c>
      <c r="K1252" s="61">
        <v>1</v>
      </c>
      <c r="L1252" s="62">
        <v>0</v>
      </c>
      <c r="N1252" s="59">
        <f t="shared" ref="N1252" si="5628">D1252*I1249+F1252*I1252-E1252*J1249-G1252*J1252</f>
        <v>0</v>
      </c>
      <c r="O1252" s="63">
        <f t="shared" ref="O1252" si="5629">(D1252*J1249+E1252*I1249+F1252*J1252+G1252*I1252)</f>
        <v>-1.3789385611680927</v>
      </c>
      <c r="P1252" s="61">
        <f t="shared" ref="P1252" si="5630">D1252*K1249+F1252*K1252-E1252*L1249-G1252*L1252</f>
        <v>1</v>
      </c>
      <c r="Q1252" s="62">
        <f t="shared" ref="Q1252" si="5631">(D1252*L1249+E1252*K1249+F1252*L1252+G1252*K1252)</f>
        <v>0</v>
      </c>
      <c r="S1252" s="59">
        <v>0</v>
      </c>
      <c r="T1252" s="63">
        <v>0</v>
      </c>
      <c r="U1252" s="61">
        <v>1</v>
      </c>
      <c r="V1252" s="62">
        <v>0</v>
      </c>
      <c r="X1252" s="59">
        <f t="shared" ref="X1252" si="5632">N1252*S1249+P1252*S1252-O1252*T1249-Q1252*T1252</f>
        <v>0</v>
      </c>
      <c r="Y1252" s="63">
        <f t="shared" ref="Y1252" si="5633">(N1252*T1249+O1252*S1249+P1252*T1252+Q1252*S1252)</f>
        <v>-1.3789385611680927</v>
      </c>
      <c r="Z1252" s="61">
        <f t="shared" ref="Z1252" si="5634">N1252*U1249+P1252*U1252-O1252*V1249-Q1252*V1252</f>
        <v>4.3488413752277646</v>
      </c>
      <c r="AA1252" s="62">
        <f t="shared" ref="AA1252" si="5635">(N1252*V1249+O1252*U1249+P1252*V1252+Q1252*U1252)</f>
        <v>0</v>
      </c>
      <c r="AB1252" s="10"/>
      <c r="AC1252" s="46">
        <f t="shared" ref="AC1252" si="5636">1/$AD$8</f>
        <v>1</v>
      </c>
      <c r="AD1252" s="77">
        <v>0</v>
      </c>
      <c r="AE1252" s="78">
        <v>1</v>
      </c>
      <c r="AF1252" s="79">
        <v>0</v>
      </c>
      <c r="AH1252" s="59">
        <f t="shared" ref="AH1252" si="5637">X1252*AC1249+Z1252*AC1252-Y1252*AD1249-AA1252*AD1252</f>
        <v>4.3488413752277646</v>
      </c>
      <c r="AI1252" s="63">
        <f t="shared" ref="AI1252" si="5638">(X1252*AD1249+Y1252*AC1249+Z1252*AD1252+AA1252*AC1252)</f>
        <v>-1.3789385611680927</v>
      </c>
      <c r="AJ1252" s="61">
        <f t="shared" ref="AJ1252" si="5639">X1252*AE1249+Z1252*AE1252-Y1252*AF1249-AA1252*AF1252</f>
        <v>4.3488413752277646</v>
      </c>
      <c r="AK1252" s="62">
        <f t="shared" ref="AK1252" si="5640">(X1252*AF1249+Y1252*AE1249+Z1252*AF1252+AA1252*AE1252)</f>
        <v>0</v>
      </c>
      <c r="AM1252" s="80">
        <f t="shared" ref="AM1252" si="5641">(180/PI())*ATAN(-1*(AI1249+AI1252)/(AH1249+AH1252))</f>
        <v>-53.163651523472289</v>
      </c>
      <c r="AO1252" s="113">
        <f t="shared" ref="AO1252" si="5642">20*LOG(((1-(10^(AM1249/20)^2)*(1-((1-AO1249)/(1+AO1249))^2))^0.5))</f>
        <v>-6.2322517576235026E-2</v>
      </c>
      <c r="AP1252" s="18"/>
      <c r="AQ1252" s="68"/>
      <c r="AR1252" s="68"/>
      <c r="AS1252" s="68"/>
      <c r="AT1252" s="68"/>
    </row>
    <row r="1253" spans="2:46" ht="18.600000000000001" customHeight="1"/>
    <row r="1254" spans="2:46" ht="18.600000000000001" customHeight="1" thickBot="1">
      <c r="D1254" s="10" t="s">
        <v>63</v>
      </c>
      <c r="E1254" s="10"/>
      <c r="F1254" s="10"/>
      <c r="G1254" s="10"/>
      <c r="H1254" s="10"/>
      <c r="I1254" s="10" t="s">
        <v>64</v>
      </c>
      <c r="J1254" s="10"/>
      <c r="K1254" s="10"/>
      <c r="L1254" s="10"/>
      <c r="M1254" s="55"/>
      <c r="N1254" s="55"/>
      <c r="O1254" s="54" t="s">
        <v>65</v>
      </c>
      <c r="P1254" s="55"/>
      <c r="Q1254" s="55"/>
      <c r="R1254" s="55"/>
      <c r="S1254" s="10"/>
      <c r="T1254" s="10" t="s">
        <v>66</v>
      </c>
      <c r="U1254" s="55"/>
      <c r="V1254" s="55"/>
      <c r="W1254" s="55"/>
      <c r="X1254" s="55"/>
      <c r="Y1254" s="54" t="s">
        <v>67</v>
      </c>
      <c r="Z1254" s="55"/>
      <c r="AA1254" s="55"/>
      <c r="AB1254" s="55"/>
      <c r="AC1254" s="54" t="s">
        <v>68</v>
      </c>
      <c r="AD1254" s="10"/>
      <c r="AE1254" s="10"/>
      <c r="AF1254" s="10"/>
      <c r="AG1254" s="10"/>
      <c r="AH1254" s="55"/>
      <c r="AI1254" s="54" t="s">
        <v>69</v>
      </c>
      <c r="AJ1254" s="55"/>
      <c r="AK1254" s="55"/>
    </row>
    <row r="1255" spans="2:46" ht="18.600000000000001" customHeight="1" thickBot="1">
      <c r="B1255" s="52"/>
      <c r="D1255" s="273" t="s">
        <v>70</v>
      </c>
      <c r="E1255" s="274"/>
      <c r="F1255" s="275" t="s">
        <v>71</v>
      </c>
      <c r="G1255" s="276"/>
      <c r="H1255" s="263"/>
      <c r="I1255" s="273" t="s">
        <v>72</v>
      </c>
      <c r="J1255" s="274"/>
      <c r="K1255" s="275" t="s">
        <v>73</v>
      </c>
      <c r="L1255" s="276"/>
      <c r="M1255" s="55"/>
      <c r="N1255" s="269" t="s">
        <v>74</v>
      </c>
      <c r="O1255" s="270"/>
      <c r="P1255" s="271" t="s">
        <v>75</v>
      </c>
      <c r="Q1255" s="272"/>
      <c r="R1255" s="55"/>
      <c r="S1255" s="273" t="s">
        <v>76</v>
      </c>
      <c r="T1255" s="274"/>
      <c r="U1255" s="275" t="s">
        <v>77</v>
      </c>
      <c r="V1255" s="276"/>
      <c r="W1255" s="10"/>
      <c r="X1255" s="269" t="s">
        <v>78</v>
      </c>
      <c r="Y1255" s="270"/>
      <c r="Z1255" s="271" t="s">
        <v>79</v>
      </c>
      <c r="AA1255" s="272"/>
      <c r="AB1255" s="10"/>
      <c r="AC1255" s="273" t="s">
        <v>80</v>
      </c>
      <c r="AD1255" s="274"/>
      <c r="AE1255" s="275" t="s">
        <v>81</v>
      </c>
      <c r="AF1255" s="276"/>
      <c r="AG1255" s="10"/>
      <c r="AH1255" s="269" t="s">
        <v>82</v>
      </c>
      <c r="AI1255" s="270"/>
      <c r="AJ1255" s="271" t="s">
        <v>83</v>
      </c>
      <c r="AK1255" s="272"/>
      <c r="AM1255" s="57" t="s">
        <v>10</v>
      </c>
      <c r="AO1255" s="109" t="s">
        <v>37</v>
      </c>
      <c r="AP1255" s="18"/>
      <c r="AQ1255" s="68"/>
      <c r="AR1255" s="68"/>
      <c r="AS1255" s="68"/>
      <c r="AT1255" s="68"/>
    </row>
    <row r="1256" spans="2:46" ht="18.600000000000001" customHeight="1" thickTop="1" thickBot="1">
      <c r="B1256" s="81">
        <v>3.6</v>
      </c>
      <c r="D1256" s="59">
        <v>1</v>
      </c>
      <c r="E1256" s="60">
        <v>0</v>
      </c>
      <c r="F1256" s="61">
        <v>0</v>
      </c>
      <c r="G1256" s="62">
        <f t="shared" ref="G1256" si="5643">$E$8*$B1256</f>
        <v>2.442132</v>
      </c>
      <c r="I1256" s="59">
        <v>1</v>
      </c>
      <c r="J1256" s="63">
        <v>0</v>
      </c>
      <c r="K1256" s="61">
        <v>0</v>
      </c>
      <c r="L1256" s="62">
        <v>0</v>
      </c>
      <c r="N1256" s="59">
        <f t="shared" ref="N1256" si="5644">D1256*I1256+F1256*I1259-E1256*J1256-G1256*J1259</f>
        <v>4.3312536834067998</v>
      </c>
      <c r="O1256" s="63">
        <f t="shared" ref="O1256" si="5645">(D1256*J1256+E1256*I1256+F1256*J1259+G1256*I1259)</f>
        <v>0</v>
      </c>
      <c r="P1256" s="61">
        <f t="shared" ref="P1256" si="5646">D1256*K1256+F1256*K1259-E1256*L1256-G1256*L1259</f>
        <v>0</v>
      </c>
      <c r="Q1256" s="62">
        <f t="shared" ref="Q1256" si="5647">(D1256*L1256+E1256*K1256+F1256*L1259+G1256*K1259)</f>
        <v>2.442132</v>
      </c>
      <c r="S1256" s="59">
        <v>1</v>
      </c>
      <c r="T1256" s="60">
        <v>0</v>
      </c>
      <c r="U1256" s="61">
        <v>0</v>
      </c>
      <c r="V1256" s="62">
        <f t="shared" ref="V1256" si="5648">$T$8*$B1256</f>
        <v>2.442132</v>
      </c>
      <c r="X1256" s="59">
        <f t="shared" ref="X1256" si="5649">N1256*S1256+P1256*S1259-O1256*T1256-Q1256*T1259</f>
        <v>4.3312536834067998</v>
      </c>
      <c r="Y1256" s="63">
        <f t="shared" ref="Y1256" si="5650">(N1256*T1256+O1256*S1256+P1256*T1259+Q1256*S1259)</f>
        <v>0</v>
      </c>
      <c r="Z1256" s="61">
        <f t="shared" ref="Z1256" si="5651">N1256*U1256+P1256*U1259-O1256*V1256-Q1256*V1259</f>
        <v>0</v>
      </c>
      <c r="AA1256" s="62">
        <f t="shared" ref="AA1256" si="5652">(N1256*V1256+O1256*U1256+P1256*V1259+Q1256*U1259)</f>
        <v>13.019625220365615</v>
      </c>
      <c r="AB1256" s="10"/>
      <c r="AC1256" s="64">
        <v>1</v>
      </c>
      <c r="AD1256" s="65">
        <v>0</v>
      </c>
      <c r="AE1256" s="23">
        <v>0</v>
      </c>
      <c r="AF1256" s="66">
        <v>0</v>
      </c>
      <c r="AH1256" s="59">
        <f t="shared" ref="AH1256" si="5653">X1256*AC1256+Z1256*AC1259-Y1256*AD1256-AA1256*AD1259</f>
        <v>4.3312536834067998</v>
      </c>
      <c r="AI1256" s="63">
        <f t="shared" ref="AI1256" si="5654">(X1256*AD1256+Y1256*AC1256+Z1256*AD1259+AA1256*AC1259)</f>
        <v>13.019625220365615</v>
      </c>
      <c r="AJ1256" s="61">
        <f t="shared" ref="AJ1256" si="5655">X1256*AE1256+Z1256*AE1259-Y1256*AF1256-AA1256*AF1259</f>
        <v>0</v>
      </c>
      <c r="AK1256" s="62">
        <f t="shared" ref="AK1256" si="5656">(X1256*AF1256+Y1256*AE1256+Z1256*AF1259+AA1256*AE1259)</f>
        <v>13.019625220365615</v>
      </c>
      <c r="AM1256" s="67">
        <f t="shared" ref="AM1256" si="5657">20*LOG(((1+$AD$8)/$AD$8)/((AH1256+AH1259)^2+(AI1256+AI1259)^2)^0.5)</f>
        <v>-17.219977689672554</v>
      </c>
      <c r="AO1256" s="110">
        <f t="shared" ref="AO1256" si="5658">((AH1256^2+AI1256^2)^0.5)/((AH1259^2+AI1259^2)^0.5)</f>
        <v>3.0216337861924316</v>
      </c>
      <c r="AP1256" s="18"/>
      <c r="AQ1256" s="68"/>
      <c r="AR1256" s="68"/>
      <c r="AS1256" s="68"/>
      <c r="AT1256" s="68"/>
    </row>
    <row r="1257" spans="2:46" ht="18.600000000000001" customHeight="1" thickBot="1">
      <c r="D1257" s="69"/>
      <c r="G1257" s="70"/>
      <c r="I1257" s="69"/>
      <c r="L1257" s="70"/>
      <c r="N1257" s="69"/>
      <c r="Q1257" s="70"/>
      <c r="S1257" s="69"/>
      <c r="V1257" s="70"/>
      <c r="X1257" s="69"/>
      <c r="AA1257" s="70"/>
      <c r="AC1257" s="64"/>
      <c r="AD1257" s="23"/>
      <c r="AE1257" s="23"/>
      <c r="AF1257" s="71"/>
      <c r="AH1257" s="69"/>
      <c r="AK1257" s="70"/>
      <c r="AO1257" s="111"/>
      <c r="AP1257" s="18"/>
      <c r="AQ1257" s="68"/>
      <c r="AR1257" s="68"/>
      <c r="AS1257" s="68"/>
      <c r="AT1257" s="68"/>
    </row>
    <row r="1258" spans="2:46" ht="18.600000000000001" customHeight="1" thickBot="1">
      <c r="D1258" s="265" t="s">
        <v>11</v>
      </c>
      <c r="E1258" s="266"/>
      <c r="F1258" s="267" t="s">
        <v>84</v>
      </c>
      <c r="G1258" s="268"/>
      <c r="H1258" s="263"/>
      <c r="I1258" s="265" t="s">
        <v>85</v>
      </c>
      <c r="J1258" s="266"/>
      <c r="K1258" s="267" t="s">
        <v>86</v>
      </c>
      <c r="L1258" s="268"/>
      <c r="N1258" s="269" t="s">
        <v>12</v>
      </c>
      <c r="O1258" s="270"/>
      <c r="P1258" s="271" t="s">
        <v>13</v>
      </c>
      <c r="Q1258" s="272"/>
      <c r="S1258" s="265" t="s">
        <v>87</v>
      </c>
      <c r="T1258" s="266"/>
      <c r="U1258" s="267" t="s">
        <v>88</v>
      </c>
      <c r="V1258" s="268"/>
      <c r="W1258" s="10"/>
      <c r="X1258" s="269" t="s">
        <v>89</v>
      </c>
      <c r="Y1258" s="270"/>
      <c r="Z1258" s="271" t="s">
        <v>90</v>
      </c>
      <c r="AA1258" s="272"/>
      <c r="AB1258" s="10"/>
      <c r="AC1258" s="265" t="s">
        <v>14</v>
      </c>
      <c r="AD1258" s="266"/>
      <c r="AE1258" s="267" t="s">
        <v>15</v>
      </c>
      <c r="AF1258" s="268"/>
      <c r="AG1258" s="10"/>
      <c r="AH1258" s="269" t="s">
        <v>91</v>
      </c>
      <c r="AI1258" s="270"/>
      <c r="AJ1258" s="271" t="s">
        <v>92</v>
      </c>
      <c r="AK1258" s="272"/>
      <c r="AM1258" s="76" t="s">
        <v>16</v>
      </c>
      <c r="AO1258" s="112" t="s">
        <v>38</v>
      </c>
      <c r="AP1258" s="18"/>
      <c r="AQ1258" s="68"/>
      <c r="AR1258" s="68"/>
      <c r="AS1258" s="68"/>
      <c r="AT1258" s="68"/>
    </row>
    <row r="1259" spans="2:46" ht="18.600000000000001" customHeight="1" thickTop="1" thickBot="1">
      <c r="D1259" s="59">
        <v>0</v>
      </c>
      <c r="E1259" s="63">
        <v>0</v>
      </c>
      <c r="F1259" s="61">
        <v>1</v>
      </c>
      <c r="G1259" s="62">
        <v>0</v>
      </c>
      <c r="I1259" s="59">
        <v>0</v>
      </c>
      <c r="J1259" s="63">
        <f t="shared" ref="J1259" si="5659">IF(0=(1-$J$8*$K$8*$B1256^2),10^14,$B1256*$K$8/(1-$J$8*$K$8*$B1256^2))</f>
        <v>-1.3640760136662557</v>
      </c>
      <c r="K1259" s="61">
        <v>1</v>
      </c>
      <c r="L1259" s="62">
        <v>0</v>
      </c>
      <c r="N1259" s="59">
        <f t="shared" ref="N1259" si="5660">D1259*I1256+F1259*I1259-E1259*J1256-G1259*J1259</f>
        <v>0</v>
      </c>
      <c r="O1259" s="63">
        <f t="shared" ref="O1259" si="5661">(D1259*J1256+E1259*I1256+F1259*J1259+G1259*I1259)</f>
        <v>-1.3640760136662557</v>
      </c>
      <c r="P1259" s="61">
        <f t="shared" ref="P1259" si="5662">D1259*K1256+F1259*K1259-E1259*L1256-G1259*L1259</f>
        <v>1</v>
      </c>
      <c r="Q1259" s="62">
        <f t="shared" ref="Q1259" si="5663">(D1259*L1256+E1259*K1256+F1259*L1259+G1259*K1259)</f>
        <v>0</v>
      </c>
      <c r="S1259" s="59">
        <v>0</v>
      </c>
      <c r="T1259" s="63">
        <v>0</v>
      </c>
      <c r="U1259" s="61">
        <v>1</v>
      </c>
      <c r="V1259" s="62">
        <v>0</v>
      </c>
      <c r="X1259" s="59">
        <f t="shared" ref="X1259" si="5664">N1259*S1256+P1259*S1259-O1259*T1256-Q1259*T1259</f>
        <v>0</v>
      </c>
      <c r="Y1259" s="63">
        <f t="shared" ref="Y1259" si="5665">(N1259*T1256+O1259*S1256+P1259*T1259+Q1259*S1259)</f>
        <v>-1.3640760136662557</v>
      </c>
      <c r="Z1259" s="61">
        <f t="shared" ref="Z1259" si="5666">N1259*U1256+P1259*U1259-O1259*V1256-Q1259*V1259</f>
        <v>4.3312536834067998</v>
      </c>
      <c r="AA1259" s="62">
        <f t="shared" ref="AA1259" si="5667">(N1259*V1256+O1259*U1256+P1259*V1259+Q1259*U1259)</f>
        <v>0</v>
      </c>
      <c r="AB1259" s="10"/>
      <c r="AC1259" s="46">
        <f t="shared" ref="AC1259" si="5668">1/$AD$8</f>
        <v>1</v>
      </c>
      <c r="AD1259" s="77">
        <v>0</v>
      </c>
      <c r="AE1259" s="78">
        <v>1</v>
      </c>
      <c r="AF1259" s="79">
        <v>0</v>
      </c>
      <c r="AH1259" s="59">
        <f t="shared" ref="AH1259" si="5669">X1259*AC1256+Z1259*AC1259-Y1259*AD1256-AA1259*AD1259</f>
        <v>4.3312536834067998</v>
      </c>
      <c r="AI1259" s="63">
        <f t="shared" ref="AI1259" si="5670">(X1259*AD1256+Y1259*AC1256+Z1259*AD1259+AA1259*AC1259)</f>
        <v>-1.3640760136662557</v>
      </c>
      <c r="AJ1259" s="61">
        <f t="shared" ref="AJ1259" si="5671">X1259*AE1256+Z1259*AE1259-Y1259*AF1256-AA1259*AF1259</f>
        <v>4.3312536834067998</v>
      </c>
      <c r="AK1259" s="62">
        <f t="shared" ref="AK1259" si="5672">(X1259*AF1256+Y1259*AE1256+Z1259*AF1259+AA1259*AE1259)</f>
        <v>0</v>
      </c>
      <c r="AM1259" s="80">
        <f t="shared" ref="AM1259" si="5673">(180/PI())*ATAN(-1*(AI1256+AI1259)/(AH1256+AH1259))</f>
        <v>-53.37994175809937</v>
      </c>
      <c r="AO1259" s="113">
        <f t="shared" ref="AO1259" si="5674">20*LOG(((1-(10^(AM1256/20)^2)*(1-((1-AO1256)/(1+AO1256))^2))^0.5))</f>
        <v>-6.1998266345831166E-2</v>
      </c>
      <c r="AP1259" s="18"/>
      <c r="AQ1259" s="68"/>
      <c r="AR1259" s="68"/>
      <c r="AS1259" s="68"/>
      <c r="AT1259" s="68"/>
    </row>
    <row r="1260" spans="2:46" ht="18.600000000000001" customHeight="1"/>
    <row r="1261" spans="2:46" ht="18.600000000000001" customHeight="1" thickBot="1">
      <c r="D1261" s="10" t="s">
        <v>63</v>
      </c>
      <c r="E1261" s="10"/>
      <c r="F1261" s="10"/>
      <c r="G1261" s="10"/>
      <c r="H1261" s="10"/>
      <c r="I1261" s="10" t="s">
        <v>64</v>
      </c>
      <c r="J1261" s="10"/>
      <c r="K1261" s="10"/>
      <c r="L1261" s="10"/>
      <c r="M1261" s="55"/>
      <c r="N1261" s="55"/>
      <c r="O1261" s="54" t="s">
        <v>65</v>
      </c>
      <c r="P1261" s="55"/>
      <c r="Q1261" s="55"/>
      <c r="R1261" s="55"/>
      <c r="S1261" s="10"/>
      <c r="T1261" s="10" t="s">
        <v>66</v>
      </c>
      <c r="U1261" s="55"/>
      <c r="V1261" s="55"/>
      <c r="W1261" s="55"/>
      <c r="X1261" s="55"/>
      <c r="Y1261" s="54" t="s">
        <v>67</v>
      </c>
      <c r="Z1261" s="55"/>
      <c r="AA1261" s="55"/>
      <c r="AB1261" s="55"/>
      <c r="AC1261" s="54" t="s">
        <v>68</v>
      </c>
      <c r="AD1261" s="10"/>
      <c r="AE1261" s="10"/>
      <c r="AF1261" s="10"/>
      <c r="AG1261" s="10"/>
      <c r="AH1261" s="55"/>
      <c r="AI1261" s="54" t="s">
        <v>69</v>
      </c>
      <c r="AJ1261" s="55"/>
      <c r="AK1261" s="55"/>
    </row>
    <row r="1262" spans="2:46" ht="18.600000000000001" customHeight="1" thickBot="1">
      <c r="B1262" s="52"/>
      <c r="D1262" s="273" t="s">
        <v>70</v>
      </c>
      <c r="E1262" s="274"/>
      <c r="F1262" s="275" t="s">
        <v>71</v>
      </c>
      <c r="G1262" s="276"/>
      <c r="H1262" s="263"/>
      <c r="I1262" s="273" t="s">
        <v>72</v>
      </c>
      <c r="J1262" s="274"/>
      <c r="K1262" s="275" t="s">
        <v>73</v>
      </c>
      <c r="L1262" s="276"/>
      <c r="M1262" s="55"/>
      <c r="N1262" s="269" t="s">
        <v>74</v>
      </c>
      <c r="O1262" s="270"/>
      <c r="P1262" s="271" t="s">
        <v>75</v>
      </c>
      <c r="Q1262" s="272"/>
      <c r="R1262" s="55"/>
      <c r="S1262" s="273" t="s">
        <v>76</v>
      </c>
      <c r="T1262" s="274"/>
      <c r="U1262" s="275" t="s">
        <v>77</v>
      </c>
      <c r="V1262" s="276"/>
      <c r="W1262" s="10"/>
      <c r="X1262" s="269" t="s">
        <v>78</v>
      </c>
      <c r="Y1262" s="270"/>
      <c r="Z1262" s="271" t="s">
        <v>79</v>
      </c>
      <c r="AA1262" s="272"/>
      <c r="AB1262" s="10"/>
      <c r="AC1262" s="273" t="s">
        <v>80</v>
      </c>
      <c r="AD1262" s="274"/>
      <c r="AE1262" s="275" t="s">
        <v>81</v>
      </c>
      <c r="AF1262" s="276"/>
      <c r="AG1262" s="10"/>
      <c r="AH1262" s="269" t="s">
        <v>82</v>
      </c>
      <c r="AI1262" s="270"/>
      <c r="AJ1262" s="271" t="s">
        <v>83</v>
      </c>
      <c r="AK1262" s="272"/>
      <c r="AM1262" s="57" t="s">
        <v>10</v>
      </c>
      <c r="AO1262" s="109" t="s">
        <v>37</v>
      </c>
      <c r="AP1262" s="18"/>
      <c r="AQ1262" s="68"/>
      <c r="AR1262" s="68"/>
      <c r="AS1262" s="68"/>
      <c r="AT1262" s="68"/>
    </row>
    <row r="1263" spans="2:46" ht="18.600000000000001" customHeight="1" thickTop="1" thickBot="1">
      <c r="B1263" s="81">
        <v>3.62</v>
      </c>
      <c r="D1263" s="59">
        <v>1</v>
      </c>
      <c r="E1263" s="60">
        <v>0</v>
      </c>
      <c r="F1263" s="61">
        <v>0</v>
      </c>
      <c r="G1263" s="62">
        <f t="shared" ref="G1263" si="5675">$E$8*$B1263</f>
        <v>2.4556994000000003</v>
      </c>
      <c r="I1263" s="59">
        <v>1</v>
      </c>
      <c r="J1263" s="63">
        <v>0</v>
      </c>
      <c r="K1263" s="61">
        <v>0</v>
      </c>
      <c r="L1263" s="62">
        <v>0</v>
      </c>
      <c r="N1263" s="59">
        <f t="shared" ref="N1263" si="5676">D1263*I1263+F1263*I1266-E1263*J1263-G1263*J1266</f>
        <v>4.3141359501059817</v>
      </c>
      <c r="O1263" s="63">
        <f t="shared" ref="O1263" si="5677">(D1263*J1263+E1263*I1263+F1263*J1266+G1263*I1266)</f>
        <v>0</v>
      </c>
      <c r="P1263" s="61">
        <f t="shared" ref="P1263" si="5678">D1263*K1263+F1263*K1266-E1263*L1263-G1263*L1266</f>
        <v>0</v>
      </c>
      <c r="Q1263" s="62">
        <f t="shared" ref="Q1263" si="5679">(D1263*L1263+E1263*K1263+F1263*L1266+G1263*K1266)</f>
        <v>2.4556994000000003</v>
      </c>
      <c r="S1263" s="59">
        <v>1</v>
      </c>
      <c r="T1263" s="60">
        <v>0</v>
      </c>
      <c r="U1263" s="61">
        <v>0</v>
      </c>
      <c r="V1263" s="62">
        <f t="shared" ref="V1263" si="5680">$T$8*$B1263</f>
        <v>2.4556994000000003</v>
      </c>
      <c r="X1263" s="59">
        <f t="shared" ref="X1263" si="5681">N1263*S1263+P1263*S1266-O1263*T1263-Q1263*T1266</f>
        <v>4.3141359501059817</v>
      </c>
      <c r="Y1263" s="63">
        <f t="shared" ref="Y1263" si="5682">(N1263*T1263+O1263*S1263+P1263*T1266+Q1263*S1266)</f>
        <v>0</v>
      </c>
      <c r="Z1263" s="61">
        <f t="shared" ref="Z1263" si="5683">N1263*U1263+P1263*U1266-O1263*V1263-Q1263*V1266</f>
        <v>0</v>
      </c>
      <c r="AA1263" s="62">
        <f t="shared" ref="AA1263" si="5684">(N1263*V1263+O1263*U1263+P1263*V1266+Q1263*U1266)</f>
        <v>13.049920464193692</v>
      </c>
      <c r="AB1263" s="10"/>
      <c r="AC1263" s="64">
        <v>1</v>
      </c>
      <c r="AD1263" s="65">
        <v>0</v>
      </c>
      <c r="AE1263" s="23">
        <v>0</v>
      </c>
      <c r="AF1263" s="66">
        <v>0</v>
      </c>
      <c r="AH1263" s="59">
        <f t="shared" ref="AH1263" si="5685">X1263*AC1263+Z1263*AC1266-Y1263*AD1263-AA1263*AD1266</f>
        <v>4.3141359501059817</v>
      </c>
      <c r="AI1263" s="63">
        <f t="shared" ref="AI1263" si="5686">(X1263*AD1263+Y1263*AC1263+Z1263*AD1266+AA1263*AC1266)</f>
        <v>13.049920464193692</v>
      </c>
      <c r="AJ1263" s="61">
        <f t="shared" ref="AJ1263" si="5687">X1263*AE1263+Z1263*AE1266-Y1263*AF1263-AA1263*AF1266</f>
        <v>0</v>
      </c>
      <c r="AK1263" s="62">
        <f t="shared" ref="AK1263" si="5688">(X1263*AF1263+Y1263*AE1263+Z1263*AF1266+AA1263*AE1266)</f>
        <v>13.049920464193692</v>
      </c>
      <c r="AM1263" s="67">
        <f t="shared" ref="AM1263" si="5689">20*LOG(((1+$AD$8)/$AD$8)/((AH1263+AH1266)^2+(AI1263+AI1266)^2)^0.5)</f>
        <v>-17.229326003900166</v>
      </c>
      <c r="AO1263" s="110">
        <f t="shared" ref="AO1263" si="5690">((AH1263^2+AI1263^2)^0.5)/((AH1266^2+AI1266^2)^0.5)</f>
        <v>3.040624597796036</v>
      </c>
      <c r="AP1263" s="18"/>
      <c r="AQ1263" s="68"/>
      <c r="AR1263" s="68"/>
      <c r="AS1263" s="68"/>
      <c r="AT1263" s="68"/>
    </row>
    <row r="1264" spans="2:46" ht="18.600000000000001" customHeight="1" thickBot="1">
      <c r="D1264" s="69"/>
      <c r="G1264" s="70"/>
      <c r="I1264" s="69"/>
      <c r="L1264" s="70"/>
      <c r="N1264" s="69"/>
      <c r="Q1264" s="70"/>
      <c r="S1264" s="69"/>
      <c r="V1264" s="70"/>
      <c r="X1264" s="69"/>
      <c r="AA1264" s="70"/>
      <c r="AC1264" s="64"/>
      <c r="AD1264" s="23"/>
      <c r="AE1264" s="23"/>
      <c r="AF1264" s="71"/>
      <c r="AH1264" s="69"/>
      <c r="AK1264" s="70"/>
      <c r="AO1264" s="111"/>
      <c r="AP1264" s="18"/>
      <c r="AQ1264" s="68"/>
      <c r="AR1264" s="68"/>
      <c r="AS1264" s="68"/>
      <c r="AT1264" s="68"/>
    </row>
    <row r="1265" spans="2:46" ht="18.600000000000001" customHeight="1" thickBot="1">
      <c r="D1265" s="265" t="s">
        <v>11</v>
      </c>
      <c r="E1265" s="266"/>
      <c r="F1265" s="267" t="s">
        <v>84</v>
      </c>
      <c r="G1265" s="268"/>
      <c r="H1265" s="263"/>
      <c r="I1265" s="265" t="s">
        <v>85</v>
      </c>
      <c r="J1265" s="266"/>
      <c r="K1265" s="267" t="s">
        <v>86</v>
      </c>
      <c r="L1265" s="268"/>
      <c r="N1265" s="269" t="s">
        <v>12</v>
      </c>
      <c r="O1265" s="270"/>
      <c r="P1265" s="271" t="s">
        <v>13</v>
      </c>
      <c r="Q1265" s="272"/>
      <c r="S1265" s="265" t="s">
        <v>87</v>
      </c>
      <c r="T1265" s="266"/>
      <c r="U1265" s="267" t="s">
        <v>88</v>
      </c>
      <c r="V1265" s="268"/>
      <c r="W1265" s="10"/>
      <c r="X1265" s="269" t="s">
        <v>89</v>
      </c>
      <c r="Y1265" s="270"/>
      <c r="Z1265" s="271" t="s">
        <v>90</v>
      </c>
      <c r="AA1265" s="272"/>
      <c r="AB1265" s="10"/>
      <c r="AC1265" s="265" t="s">
        <v>14</v>
      </c>
      <c r="AD1265" s="266"/>
      <c r="AE1265" s="267" t="s">
        <v>15</v>
      </c>
      <c r="AF1265" s="268"/>
      <c r="AG1265" s="10"/>
      <c r="AH1265" s="269" t="s">
        <v>91</v>
      </c>
      <c r="AI1265" s="270"/>
      <c r="AJ1265" s="271" t="s">
        <v>92</v>
      </c>
      <c r="AK1265" s="272"/>
      <c r="AM1265" s="76" t="s">
        <v>16</v>
      </c>
      <c r="AO1265" s="112" t="s">
        <v>38</v>
      </c>
      <c r="AP1265" s="18"/>
      <c r="AQ1265" s="68"/>
      <c r="AR1265" s="68"/>
      <c r="AS1265" s="68"/>
      <c r="AT1265" s="68"/>
    </row>
    <row r="1266" spans="2:46" ht="18.600000000000001" customHeight="1" thickTop="1" thickBot="1">
      <c r="D1266" s="59">
        <v>0</v>
      </c>
      <c r="E1266" s="63">
        <v>0</v>
      </c>
      <c r="F1266" s="61">
        <v>1</v>
      </c>
      <c r="G1266" s="62">
        <v>0</v>
      </c>
      <c r="I1266" s="59">
        <v>0</v>
      </c>
      <c r="J1266" s="63">
        <f t="shared" ref="J1266" si="5691">IF(0=(1-$J$8*$K$8*$B1263^2),10^14,$B1263*$K$8/(1-$J$8*$K$8*$B1263^2))</f>
        <v>-1.3495690678207526</v>
      </c>
      <c r="K1266" s="61">
        <v>1</v>
      </c>
      <c r="L1266" s="62">
        <v>0</v>
      </c>
      <c r="N1266" s="59">
        <f t="shared" ref="N1266" si="5692">D1266*I1263+F1266*I1266-E1266*J1263-G1266*J1266</f>
        <v>0</v>
      </c>
      <c r="O1266" s="63">
        <f t="shared" ref="O1266" si="5693">(D1266*J1263+E1266*I1263+F1266*J1266+G1266*I1266)</f>
        <v>-1.3495690678207526</v>
      </c>
      <c r="P1266" s="61">
        <f t="shared" ref="P1266" si="5694">D1266*K1263+F1266*K1266-E1266*L1263-G1266*L1266</f>
        <v>1</v>
      </c>
      <c r="Q1266" s="62">
        <f t="shared" ref="Q1266" si="5695">(D1266*L1263+E1266*K1263+F1266*L1266+G1266*K1266)</f>
        <v>0</v>
      </c>
      <c r="S1266" s="59">
        <v>0</v>
      </c>
      <c r="T1266" s="63">
        <v>0</v>
      </c>
      <c r="U1266" s="61">
        <v>1</v>
      </c>
      <c r="V1266" s="62">
        <v>0</v>
      </c>
      <c r="X1266" s="59">
        <f t="shared" ref="X1266" si="5696">N1266*S1263+P1266*S1266-O1266*T1263-Q1266*T1266</f>
        <v>0</v>
      </c>
      <c r="Y1266" s="63">
        <f t="shared" ref="Y1266" si="5697">(N1266*T1263+O1266*S1263+P1266*T1266+Q1266*S1266)</f>
        <v>-1.3495690678207526</v>
      </c>
      <c r="Z1266" s="61">
        <f t="shared" ref="Z1266" si="5698">N1266*U1263+P1266*U1266-O1266*V1263-Q1266*V1266</f>
        <v>4.3141359501059817</v>
      </c>
      <c r="AA1266" s="62">
        <f t="shared" ref="AA1266" si="5699">(N1266*V1263+O1266*U1263+P1266*V1266+Q1266*U1266)</f>
        <v>0</v>
      </c>
      <c r="AB1266" s="10"/>
      <c r="AC1266" s="46">
        <f t="shared" ref="AC1266" si="5700">1/$AD$8</f>
        <v>1</v>
      </c>
      <c r="AD1266" s="77">
        <v>0</v>
      </c>
      <c r="AE1266" s="78">
        <v>1</v>
      </c>
      <c r="AF1266" s="79">
        <v>0</v>
      </c>
      <c r="AH1266" s="59">
        <f t="shared" ref="AH1266" si="5701">X1266*AC1263+Z1266*AC1266-Y1266*AD1263-AA1266*AD1266</f>
        <v>4.3141359501059817</v>
      </c>
      <c r="AI1266" s="63">
        <f t="shared" ref="AI1266" si="5702">(X1266*AD1263+Y1266*AC1263+Z1266*AD1266+AA1266*AC1266)</f>
        <v>-1.3495690678207526</v>
      </c>
      <c r="AJ1266" s="61">
        <f t="shared" ref="AJ1266" si="5703">X1266*AE1263+Z1266*AE1266-Y1266*AF1263-AA1266*AF1266</f>
        <v>4.3141359501059817</v>
      </c>
      <c r="AK1266" s="62">
        <f t="shared" ref="AK1266" si="5704">(X1266*AF1263+Y1266*AE1263+Z1266*AF1266+AA1266*AE1266)</f>
        <v>0</v>
      </c>
      <c r="AM1266" s="80">
        <f t="shared" ref="AM1266" si="5705">(180/PI())*ATAN(-1*(AI1263+AI1266)/(AH1263+AH1266))</f>
        <v>-53.593563910680906</v>
      </c>
      <c r="AO1266" s="113">
        <f t="shared" ref="AO1266" si="5706">20*LOG(((1-(10^(AM1263/20)^2)*(1-((1-AO1263)/(1+AO1263))^2))^0.5))</f>
        <v>-6.1667626429268353E-2</v>
      </c>
      <c r="AP1266" s="18"/>
      <c r="AQ1266" s="68"/>
      <c r="AR1266" s="68"/>
      <c r="AS1266" s="68"/>
      <c r="AT1266" s="68"/>
    </row>
    <row r="1267" spans="2:46" ht="18.600000000000001" customHeight="1"/>
    <row r="1268" spans="2:46" ht="18.600000000000001" customHeight="1" thickBot="1">
      <c r="D1268" s="10" t="s">
        <v>63</v>
      </c>
      <c r="E1268" s="10"/>
      <c r="F1268" s="10"/>
      <c r="G1268" s="10"/>
      <c r="H1268" s="10"/>
      <c r="I1268" s="10" t="s">
        <v>64</v>
      </c>
      <c r="J1268" s="10"/>
      <c r="K1268" s="10"/>
      <c r="L1268" s="10"/>
      <c r="M1268" s="55"/>
      <c r="N1268" s="55"/>
      <c r="O1268" s="54" t="s">
        <v>65</v>
      </c>
      <c r="P1268" s="55"/>
      <c r="Q1268" s="55"/>
      <c r="R1268" s="55"/>
      <c r="S1268" s="10"/>
      <c r="T1268" s="10" t="s">
        <v>66</v>
      </c>
      <c r="U1268" s="55"/>
      <c r="V1268" s="55"/>
      <c r="W1268" s="55"/>
      <c r="X1268" s="55"/>
      <c r="Y1268" s="54" t="s">
        <v>67</v>
      </c>
      <c r="Z1268" s="55"/>
      <c r="AA1268" s="55"/>
      <c r="AB1268" s="55"/>
      <c r="AC1268" s="54" t="s">
        <v>68</v>
      </c>
      <c r="AD1268" s="10"/>
      <c r="AE1268" s="10"/>
      <c r="AF1268" s="10"/>
      <c r="AG1268" s="10"/>
      <c r="AH1268" s="55"/>
      <c r="AI1268" s="54" t="s">
        <v>69</v>
      </c>
      <c r="AJ1268" s="55"/>
      <c r="AK1268" s="55"/>
    </row>
    <row r="1269" spans="2:46" ht="18.600000000000001" customHeight="1" thickBot="1">
      <c r="B1269" s="52"/>
      <c r="D1269" s="273" t="s">
        <v>70</v>
      </c>
      <c r="E1269" s="274"/>
      <c r="F1269" s="275" t="s">
        <v>71</v>
      </c>
      <c r="G1269" s="276"/>
      <c r="H1269" s="263"/>
      <c r="I1269" s="273" t="s">
        <v>72</v>
      </c>
      <c r="J1269" s="274"/>
      <c r="K1269" s="275" t="s">
        <v>73</v>
      </c>
      <c r="L1269" s="276"/>
      <c r="M1269" s="55"/>
      <c r="N1269" s="269" t="s">
        <v>74</v>
      </c>
      <c r="O1269" s="270"/>
      <c r="P1269" s="271" t="s">
        <v>75</v>
      </c>
      <c r="Q1269" s="272"/>
      <c r="R1269" s="55"/>
      <c r="S1269" s="273" t="s">
        <v>76</v>
      </c>
      <c r="T1269" s="274"/>
      <c r="U1269" s="275" t="s">
        <v>77</v>
      </c>
      <c r="V1269" s="276"/>
      <c r="W1269" s="10"/>
      <c r="X1269" s="269" t="s">
        <v>78</v>
      </c>
      <c r="Y1269" s="270"/>
      <c r="Z1269" s="271" t="s">
        <v>79</v>
      </c>
      <c r="AA1269" s="272"/>
      <c r="AB1269" s="10"/>
      <c r="AC1269" s="273" t="s">
        <v>80</v>
      </c>
      <c r="AD1269" s="274"/>
      <c r="AE1269" s="275" t="s">
        <v>81</v>
      </c>
      <c r="AF1269" s="276"/>
      <c r="AG1269" s="10"/>
      <c r="AH1269" s="269" t="s">
        <v>82</v>
      </c>
      <c r="AI1269" s="270"/>
      <c r="AJ1269" s="271" t="s">
        <v>83</v>
      </c>
      <c r="AK1269" s="272"/>
      <c r="AM1269" s="57" t="s">
        <v>10</v>
      </c>
      <c r="AO1269" s="109" t="s">
        <v>37</v>
      </c>
      <c r="AP1269" s="18"/>
      <c r="AQ1269" s="68"/>
      <c r="AR1269" s="68"/>
      <c r="AS1269" s="68"/>
      <c r="AT1269" s="68"/>
    </row>
    <row r="1270" spans="2:46" ht="18.600000000000001" customHeight="1" thickTop="1" thickBot="1">
      <c r="B1270" s="81">
        <v>3.64</v>
      </c>
      <c r="D1270" s="59">
        <v>1</v>
      </c>
      <c r="E1270" s="60">
        <v>0</v>
      </c>
      <c r="F1270" s="61">
        <v>0</v>
      </c>
      <c r="G1270" s="62">
        <f t="shared" ref="G1270" si="5707">$E$8*$B1270</f>
        <v>2.4692668000000002</v>
      </c>
      <c r="I1270" s="59">
        <v>1</v>
      </c>
      <c r="J1270" s="63">
        <v>0</v>
      </c>
      <c r="K1270" s="61">
        <v>0</v>
      </c>
      <c r="L1270" s="62">
        <v>0</v>
      </c>
      <c r="N1270" s="59">
        <f t="shared" ref="N1270" si="5708">D1270*I1270+F1270*I1273-E1270*J1270-G1270*J1273</f>
        <v>4.2974703443116749</v>
      </c>
      <c r="O1270" s="63">
        <f t="shared" ref="O1270" si="5709">(D1270*J1270+E1270*I1270+F1270*J1273+G1270*I1273)</f>
        <v>0</v>
      </c>
      <c r="P1270" s="61">
        <f t="shared" ref="P1270" si="5710">D1270*K1270+F1270*K1273-E1270*L1270-G1270*L1273</f>
        <v>0</v>
      </c>
      <c r="Q1270" s="62">
        <f t="shared" ref="Q1270" si="5711">(D1270*L1270+E1270*K1270+F1270*L1273+G1270*K1273)</f>
        <v>2.4692668000000002</v>
      </c>
      <c r="S1270" s="59">
        <v>1</v>
      </c>
      <c r="T1270" s="60">
        <v>0</v>
      </c>
      <c r="U1270" s="61">
        <v>0</v>
      </c>
      <c r="V1270" s="62">
        <f t="shared" ref="V1270" si="5712">$T$8*$B1270</f>
        <v>2.4692668000000002</v>
      </c>
      <c r="X1270" s="59">
        <f t="shared" ref="X1270" si="5713">N1270*S1270+P1270*S1273-O1270*T1270-Q1270*T1273</f>
        <v>4.2974703443116749</v>
      </c>
      <c r="Y1270" s="63">
        <f t="shared" ref="Y1270" si="5714">(N1270*T1270+O1270*S1270+P1270*T1273+Q1270*S1273)</f>
        <v>0</v>
      </c>
      <c r="Z1270" s="61">
        <f t="shared" ref="Z1270" si="5715">N1270*U1270+P1270*U1273-O1270*V1270-Q1270*V1273</f>
        <v>0</v>
      </c>
      <c r="AA1270" s="62">
        <f t="shared" ref="AA1270" si="5716">(N1270*V1270+O1270*U1270+P1270*V1273+Q1270*U1273)</f>
        <v>13.080867645193388</v>
      </c>
      <c r="AB1270" s="10"/>
      <c r="AC1270" s="64">
        <v>1</v>
      </c>
      <c r="AD1270" s="65">
        <v>0</v>
      </c>
      <c r="AE1270" s="23">
        <v>0</v>
      </c>
      <c r="AF1270" s="66">
        <v>0</v>
      </c>
      <c r="AH1270" s="59">
        <f t="shared" ref="AH1270" si="5717">X1270*AC1270+Z1270*AC1273-Y1270*AD1270-AA1270*AD1273</f>
        <v>4.2974703443116749</v>
      </c>
      <c r="AI1270" s="63">
        <f t="shared" ref="AI1270" si="5718">(X1270*AD1270+Y1270*AC1270+Z1270*AD1273+AA1270*AC1273)</f>
        <v>13.080867645193388</v>
      </c>
      <c r="AJ1270" s="61">
        <f t="shared" ref="AJ1270" si="5719">X1270*AE1270+Z1270*AE1273-Y1270*AF1270-AA1270*AF1273</f>
        <v>0</v>
      </c>
      <c r="AK1270" s="62">
        <f t="shared" ref="AK1270" si="5720">(X1270*AF1270+Y1270*AE1270+Z1270*AF1273+AA1270*AE1273)</f>
        <v>13.080867645193388</v>
      </c>
      <c r="AM1270" s="67">
        <f t="shared" ref="AM1270" si="5721">20*LOG(((1+$AD$8)/$AD$8)/((AH1270+AH1273)^2+(AI1270+AI1273)^2)^0.5)</f>
        <v>-17.239252332430631</v>
      </c>
      <c r="AO1270" s="110">
        <f t="shared" ref="AO1270" si="5722">((AH1270^2+AI1270^2)^0.5)/((AH1273^2+AI1273^2)^0.5)</f>
        <v>3.0595955129620527</v>
      </c>
      <c r="AP1270" s="18"/>
      <c r="AQ1270" s="68"/>
      <c r="AR1270" s="68"/>
      <c r="AS1270" s="68"/>
      <c r="AT1270" s="68"/>
    </row>
    <row r="1271" spans="2:46" ht="18.600000000000001" customHeight="1" thickBot="1">
      <c r="D1271" s="69"/>
      <c r="G1271" s="70"/>
      <c r="I1271" s="69"/>
      <c r="L1271" s="70"/>
      <c r="N1271" s="69"/>
      <c r="Q1271" s="70"/>
      <c r="S1271" s="69"/>
      <c r="V1271" s="70"/>
      <c r="X1271" s="69"/>
      <c r="AA1271" s="70"/>
      <c r="AC1271" s="64"/>
      <c r="AD1271" s="23"/>
      <c r="AE1271" s="23"/>
      <c r="AF1271" s="71"/>
      <c r="AH1271" s="69"/>
      <c r="AK1271" s="70"/>
      <c r="AO1271" s="111"/>
      <c r="AP1271" s="18"/>
      <c r="AQ1271" s="68"/>
      <c r="AR1271" s="68"/>
      <c r="AS1271" s="68"/>
      <c r="AT1271" s="68"/>
    </row>
    <row r="1272" spans="2:46" ht="18.600000000000001" customHeight="1" thickBot="1">
      <c r="D1272" s="265" t="s">
        <v>11</v>
      </c>
      <c r="E1272" s="266"/>
      <c r="F1272" s="267" t="s">
        <v>84</v>
      </c>
      <c r="G1272" s="268"/>
      <c r="H1272" s="263"/>
      <c r="I1272" s="265" t="s">
        <v>85</v>
      </c>
      <c r="J1272" s="266"/>
      <c r="K1272" s="267" t="s">
        <v>86</v>
      </c>
      <c r="L1272" s="268"/>
      <c r="N1272" s="269" t="s">
        <v>12</v>
      </c>
      <c r="O1272" s="270"/>
      <c r="P1272" s="271" t="s">
        <v>13</v>
      </c>
      <c r="Q1272" s="272"/>
      <c r="S1272" s="265" t="s">
        <v>87</v>
      </c>
      <c r="T1272" s="266"/>
      <c r="U1272" s="267" t="s">
        <v>88</v>
      </c>
      <c r="V1272" s="268"/>
      <c r="W1272" s="10"/>
      <c r="X1272" s="269" t="s">
        <v>89</v>
      </c>
      <c r="Y1272" s="270"/>
      <c r="Z1272" s="271" t="s">
        <v>90</v>
      </c>
      <c r="AA1272" s="272"/>
      <c r="AB1272" s="10"/>
      <c r="AC1272" s="265" t="s">
        <v>14</v>
      </c>
      <c r="AD1272" s="266"/>
      <c r="AE1272" s="267" t="s">
        <v>15</v>
      </c>
      <c r="AF1272" s="268"/>
      <c r="AG1272" s="10"/>
      <c r="AH1272" s="269" t="s">
        <v>91</v>
      </c>
      <c r="AI1272" s="270"/>
      <c r="AJ1272" s="271" t="s">
        <v>92</v>
      </c>
      <c r="AK1272" s="272"/>
      <c r="AM1272" s="76" t="s">
        <v>16</v>
      </c>
      <c r="AO1272" s="112" t="s">
        <v>38</v>
      </c>
      <c r="AP1272" s="18"/>
      <c r="AQ1272" s="68"/>
      <c r="AR1272" s="68"/>
      <c r="AS1272" s="68"/>
      <c r="AT1272" s="68"/>
    </row>
    <row r="1273" spans="2:46" ht="18.600000000000001" customHeight="1" thickTop="1" thickBot="1">
      <c r="D1273" s="59">
        <v>0</v>
      </c>
      <c r="E1273" s="63">
        <v>0</v>
      </c>
      <c r="F1273" s="61">
        <v>1</v>
      </c>
      <c r="G1273" s="62">
        <v>0</v>
      </c>
      <c r="I1273" s="59">
        <v>0</v>
      </c>
      <c r="J1273" s="63">
        <f t="shared" ref="J1273" si="5723">IF(0=(1-$J$8*$K$8*$B1270^2),10^14,$B1270*$K$8/(1-$J$8*$K$8*$B1270^2))</f>
        <v>-1.3354046408884104</v>
      </c>
      <c r="K1273" s="61">
        <v>1</v>
      </c>
      <c r="L1273" s="62">
        <v>0</v>
      </c>
      <c r="N1273" s="59">
        <f t="shared" ref="N1273" si="5724">D1273*I1270+F1273*I1273-E1273*J1270-G1273*J1273</f>
        <v>0</v>
      </c>
      <c r="O1273" s="63">
        <f t="shared" ref="O1273" si="5725">(D1273*J1270+E1273*I1270+F1273*J1273+G1273*I1273)</f>
        <v>-1.3354046408884104</v>
      </c>
      <c r="P1273" s="61">
        <f t="shared" ref="P1273" si="5726">D1273*K1270+F1273*K1273-E1273*L1270-G1273*L1273</f>
        <v>1</v>
      </c>
      <c r="Q1273" s="62">
        <f t="shared" ref="Q1273" si="5727">(D1273*L1270+E1273*K1270+F1273*L1273+G1273*K1273)</f>
        <v>0</v>
      </c>
      <c r="S1273" s="59">
        <v>0</v>
      </c>
      <c r="T1273" s="63">
        <v>0</v>
      </c>
      <c r="U1273" s="61">
        <v>1</v>
      </c>
      <c r="V1273" s="62">
        <v>0</v>
      </c>
      <c r="X1273" s="59">
        <f t="shared" ref="X1273" si="5728">N1273*S1270+P1273*S1273-O1273*T1270-Q1273*T1273</f>
        <v>0</v>
      </c>
      <c r="Y1273" s="63">
        <f t="shared" ref="Y1273" si="5729">(N1273*T1270+O1273*S1270+P1273*T1273+Q1273*S1273)</f>
        <v>-1.3354046408884104</v>
      </c>
      <c r="Z1273" s="61">
        <f t="shared" ref="Z1273" si="5730">N1273*U1270+P1273*U1273-O1273*V1270-Q1273*V1273</f>
        <v>4.2974703443116749</v>
      </c>
      <c r="AA1273" s="62">
        <f t="shared" ref="AA1273" si="5731">(N1273*V1270+O1273*U1270+P1273*V1273+Q1273*U1273)</f>
        <v>0</v>
      </c>
      <c r="AB1273" s="10"/>
      <c r="AC1273" s="46">
        <f t="shared" ref="AC1273" si="5732">1/$AD$8</f>
        <v>1</v>
      </c>
      <c r="AD1273" s="77">
        <v>0</v>
      </c>
      <c r="AE1273" s="78">
        <v>1</v>
      </c>
      <c r="AF1273" s="79">
        <v>0</v>
      </c>
      <c r="AH1273" s="59">
        <f t="shared" ref="AH1273" si="5733">X1273*AC1270+Z1273*AC1273-Y1273*AD1270-AA1273*AD1273</f>
        <v>4.2974703443116749</v>
      </c>
      <c r="AI1273" s="63">
        <f t="shared" ref="AI1273" si="5734">(X1273*AD1270+Y1273*AC1270+Z1273*AD1273+AA1273*AC1273)</f>
        <v>-1.3354046408884104</v>
      </c>
      <c r="AJ1273" s="61">
        <f t="shared" ref="AJ1273" si="5735">X1273*AE1270+Z1273*AE1273-Y1273*AF1270-AA1273*AF1273</f>
        <v>4.2974703443116749</v>
      </c>
      <c r="AK1273" s="62">
        <f t="shared" ref="AK1273" si="5736">(X1273*AF1270+Y1273*AE1270+Z1273*AF1273+AA1273*AE1273)</f>
        <v>0</v>
      </c>
      <c r="AM1273" s="80">
        <f t="shared" ref="AM1273" si="5737">(180/PI())*ATAN(-1*(AI1270+AI1273)/(AH1270+AH1273))</f>
        <v>-53.804570477466655</v>
      </c>
      <c r="AO1273" s="113">
        <f t="shared" ref="AO1273" si="5738">20*LOG(((1-(10^(AM1270/20)^2)*(1-((1-AO1270)/(1+AO1270))^2))^0.5))</f>
        <v>-6.133106433894743E-2</v>
      </c>
      <c r="AP1273" s="18"/>
      <c r="AQ1273" s="68"/>
      <c r="AR1273" s="68"/>
      <c r="AS1273" s="68"/>
      <c r="AT1273" s="68"/>
    </row>
    <row r="1274" spans="2:46" ht="18.600000000000001" customHeight="1"/>
    <row r="1275" spans="2:46" ht="18.600000000000001" customHeight="1" thickBot="1">
      <c r="D1275" s="10" t="s">
        <v>63</v>
      </c>
      <c r="E1275" s="10"/>
      <c r="F1275" s="10"/>
      <c r="G1275" s="10"/>
      <c r="H1275" s="10"/>
      <c r="I1275" s="10" t="s">
        <v>64</v>
      </c>
      <c r="J1275" s="10"/>
      <c r="K1275" s="10"/>
      <c r="L1275" s="10"/>
      <c r="M1275" s="55"/>
      <c r="N1275" s="55"/>
      <c r="O1275" s="54" t="s">
        <v>65</v>
      </c>
      <c r="P1275" s="55"/>
      <c r="Q1275" s="55"/>
      <c r="R1275" s="55"/>
      <c r="S1275" s="10"/>
      <c r="T1275" s="10" t="s">
        <v>66</v>
      </c>
      <c r="U1275" s="55"/>
      <c r="V1275" s="55"/>
      <c r="W1275" s="55"/>
      <c r="X1275" s="55"/>
      <c r="Y1275" s="54" t="s">
        <v>67</v>
      </c>
      <c r="Z1275" s="55"/>
      <c r="AA1275" s="55"/>
      <c r="AB1275" s="55"/>
      <c r="AC1275" s="54" t="s">
        <v>68</v>
      </c>
      <c r="AD1275" s="10"/>
      <c r="AE1275" s="10"/>
      <c r="AF1275" s="10"/>
      <c r="AG1275" s="10"/>
      <c r="AH1275" s="55"/>
      <c r="AI1275" s="54" t="s">
        <v>69</v>
      </c>
      <c r="AJ1275" s="55"/>
      <c r="AK1275" s="55"/>
    </row>
    <row r="1276" spans="2:46" ht="18.600000000000001" customHeight="1" thickBot="1">
      <c r="B1276" s="52"/>
      <c r="D1276" s="273" t="s">
        <v>70</v>
      </c>
      <c r="E1276" s="274"/>
      <c r="F1276" s="275" t="s">
        <v>71</v>
      </c>
      <c r="G1276" s="276"/>
      <c r="H1276" s="263"/>
      <c r="I1276" s="273" t="s">
        <v>72</v>
      </c>
      <c r="J1276" s="274"/>
      <c r="K1276" s="275" t="s">
        <v>73</v>
      </c>
      <c r="L1276" s="276"/>
      <c r="M1276" s="55"/>
      <c r="N1276" s="269" t="s">
        <v>74</v>
      </c>
      <c r="O1276" s="270"/>
      <c r="P1276" s="271" t="s">
        <v>75</v>
      </c>
      <c r="Q1276" s="272"/>
      <c r="R1276" s="55"/>
      <c r="S1276" s="273" t="s">
        <v>76</v>
      </c>
      <c r="T1276" s="274"/>
      <c r="U1276" s="275" t="s">
        <v>77</v>
      </c>
      <c r="V1276" s="276"/>
      <c r="W1276" s="10"/>
      <c r="X1276" s="269" t="s">
        <v>78</v>
      </c>
      <c r="Y1276" s="270"/>
      <c r="Z1276" s="271" t="s">
        <v>79</v>
      </c>
      <c r="AA1276" s="272"/>
      <c r="AB1276" s="10"/>
      <c r="AC1276" s="273" t="s">
        <v>80</v>
      </c>
      <c r="AD1276" s="274"/>
      <c r="AE1276" s="275" t="s">
        <v>81</v>
      </c>
      <c r="AF1276" s="276"/>
      <c r="AG1276" s="10"/>
      <c r="AH1276" s="269" t="s">
        <v>82</v>
      </c>
      <c r="AI1276" s="270"/>
      <c r="AJ1276" s="271" t="s">
        <v>83</v>
      </c>
      <c r="AK1276" s="272"/>
      <c r="AM1276" s="57" t="s">
        <v>10</v>
      </c>
      <c r="AO1276" s="109" t="s">
        <v>37</v>
      </c>
      <c r="AP1276" s="18"/>
      <c r="AQ1276" s="68"/>
      <c r="AR1276" s="68"/>
      <c r="AS1276" s="68"/>
      <c r="AT1276" s="68"/>
    </row>
    <row r="1277" spans="2:46" ht="18.600000000000001" customHeight="1" thickTop="1" thickBot="1">
      <c r="B1277" s="81">
        <v>3.66</v>
      </c>
      <c r="D1277" s="59">
        <v>1</v>
      </c>
      <c r="E1277" s="60">
        <v>0</v>
      </c>
      <c r="F1277" s="61">
        <v>0</v>
      </c>
      <c r="G1277" s="62">
        <f t="shared" ref="G1277" si="5739">$E$8*$B1277</f>
        <v>2.4828342000000001</v>
      </c>
      <c r="I1277" s="59">
        <v>1</v>
      </c>
      <c r="J1277" s="63">
        <v>0</v>
      </c>
      <c r="K1277" s="61">
        <v>0</v>
      </c>
      <c r="L1277" s="62">
        <v>0</v>
      </c>
      <c r="N1277" s="59">
        <f t="shared" ref="N1277" si="5740">D1277*I1277+F1277*I1280-E1277*J1277-G1277*J1280</f>
        <v>4.2812399159957177</v>
      </c>
      <c r="O1277" s="63">
        <f t="shared" ref="O1277" si="5741">(D1277*J1277+E1277*I1277+F1277*J1280+G1277*I1280)</f>
        <v>0</v>
      </c>
      <c r="P1277" s="61">
        <f t="shared" ref="P1277" si="5742">D1277*K1277+F1277*K1280-E1277*L1277-G1277*L1280</f>
        <v>0</v>
      </c>
      <c r="Q1277" s="62">
        <f t="shared" ref="Q1277" si="5743">(D1277*L1277+E1277*K1277+F1277*L1280+G1277*K1280)</f>
        <v>2.4828342000000001</v>
      </c>
      <c r="S1277" s="59">
        <v>1</v>
      </c>
      <c r="T1277" s="60">
        <v>0</v>
      </c>
      <c r="U1277" s="61">
        <v>0</v>
      </c>
      <c r="V1277" s="62">
        <f t="shared" ref="V1277" si="5744">$T$8*$B1277</f>
        <v>2.4828342000000001</v>
      </c>
      <c r="X1277" s="59">
        <f t="shared" ref="X1277" si="5745">N1277*S1277+P1277*S1280-O1277*T1277-Q1277*T1280</f>
        <v>4.2812399159957177</v>
      </c>
      <c r="Y1277" s="63">
        <f t="shared" ref="Y1277" si="5746">(N1277*T1277+O1277*S1277+P1277*T1280+Q1277*S1280)</f>
        <v>0</v>
      </c>
      <c r="Z1277" s="61">
        <f t="shared" ref="Z1277" si="5747">N1277*U1277+P1277*U1280-O1277*V1277-Q1277*V1280</f>
        <v>0</v>
      </c>
      <c r="AA1277" s="62">
        <f t="shared" ref="AA1277" si="5748">(N1277*V1277+O1277*U1277+P1277*V1280+Q1277*U1280)</f>
        <v>13.112443081839295</v>
      </c>
      <c r="AB1277" s="10"/>
      <c r="AC1277" s="64">
        <v>1</v>
      </c>
      <c r="AD1277" s="65">
        <v>0</v>
      </c>
      <c r="AE1277" s="23">
        <v>0</v>
      </c>
      <c r="AF1277" s="66">
        <v>0</v>
      </c>
      <c r="AH1277" s="59">
        <f t="shared" ref="AH1277" si="5749">X1277*AC1277+Z1277*AC1280-Y1277*AD1277-AA1277*AD1280</f>
        <v>4.2812399159957177</v>
      </c>
      <c r="AI1277" s="63">
        <f t="shared" ref="AI1277" si="5750">(X1277*AD1277+Y1277*AC1277+Z1277*AD1280+AA1277*AC1280)</f>
        <v>13.112443081839295</v>
      </c>
      <c r="AJ1277" s="61">
        <f t="shared" ref="AJ1277" si="5751">X1277*AE1277+Z1277*AE1280-Y1277*AF1277-AA1277*AF1280</f>
        <v>0</v>
      </c>
      <c r="AK1277" s="62">
        <f t="shared" ref="AK1277" si="5752">(X1277*AF1277+Y1277*AE1277+Z1277*AF1280+AA1277*AE1280)</f>
        <v>13.112443081839295</v>
      </c>
      <c r="AM1277" s="67">
        <f t="shared" ref="AM1277" si="5753">20*LOG(((1+$AD$8)/$AD$8)/((AH1277+AH1280)^2+(AI1277+AI1280)^2)^0.5)</f>
        <v>-17.249733393792702</v>
      </c>
      <c r="AO1277" s="110">
        <f t="shared" ref="AO1277" si="5754">((AH1277^2+AI1277^2)^0.5)/((AH1280^2+AI1280^2)^0.5)</f>
        <v>3.0785469927288673</v>
      </c>
      <c r="AP1277" s="18"/>
      <c r="AQ1277" s="68"/>
      <c r="AR1277" s="68"/>
      <c r="AS1277" s="68"/>
      <c r="AT1277" s="68"/>
    </row>
    <row r="1278" spans="2:46" ht="18.600000000000001" customHeight="1" thickBot="1">
      <c r="D1278" s="69"/>
      <c r="G1278" s="70"/>
      <c r="I1278" s="69"/>
      <c r="L1278" s="70"/>
      <c r="N1278" s="69"/>
      <c r="Q1278" s="70"/>
      <c r="S1278" s="69"/>
      <c r="V1278" s="70"/>
      <c r="X1278" s="69"/>
      <c r="AA1278" s="70"/>
      <c r="AC1278" s="64"/>
      <c r="AD1278" s="23"/>
      <c r="AE1278" s="23"/>
      <c r="AF1278" s="71"/>
      <c r="AH1278" s="69"/>
      <c r="AK1278" s="70"/>
      <c r="AO1278" s="111"/>
      <c r="AP1278" s="18"/>
      <c r="AQ1278" s="68"/>
      <c r="AR1278" s="68"/>
      <c r="AS1278" s="68"/>
      <c r="AT1278" s="68"/>
    </row>
    <row r="1279" spans="2:46" ht="18.600000000000001" customHeight="1" thickBot="1">
      <c r="D1279" s="265" t="s">
        <v>11</v>
      </c>
      <c r="E1279" s="266"/>
      <c r="F1279" s="267" t="s">
        <v>84</v>
      </c>
      <c r="G1279" s="268"/>
      <c r="H1279" s="263"/>
      <c r="I1279" s="265" t="s">
        <v>85</v>
      </c>
      <c r="J1279" s="266"/>
      <c r="K1279" s="267" t="s">
        <v>86</v>
      </c>
      <c r="L1279" s="268"/>
      <c r="N1279" s="269" t="s">
        <v>12</v>
      </c>
      <c r="O1279" s="270"/>
      <c r="P1279" s="271" t="s">
        <v>13</v>
      </c>
      <c r="Q1279" s="272"/>
      <c r="S1279" s="265" t="s">
        <v>87</v>
      </c>
      <c r="T1279" s="266"/>
      <c r="U1279" s="267" t="s">
        <v>88</v>
      </c>
      <c r="V1279" s="268"/>
      <c r="W1279" s="10"/>
      <c r="X1279" s="269" t="s">
        <v>89</v>
      </c>
      <c r="Y1279" s="270"/>
      <c r="Z1279" s="271" t="s">
        <v>90</v>
      </c>
      <c r="AA1279" s="272"/>
      <c r="AB1279" s="10"/>
      <c r="AC1279" s="265" t="s">
        <v>14</v>
      </c>
      <c r="AD1279" s="266"/>
      <c r="AE1279" s="267" t="s">
        <v>15</v>
      </c>
      <c r="AF1279" s="268"/>
      <c r="AG1279" s="10"/>
      <c r="AH1279" s="269" t="s">
        <v>91</v>
      </c>
      <c r="AI1279" s="270"/>
      <c r="AJ1279" s="271" t="s">
        <v>92</v>
      </c>
      <c r="AK1279" s="272"/>
      <c r="AM1279" s="76" t="s">
        <v>16</v>
      </c>
      <c r="AO1279" s="112" t="s">
        <v>38</v>
      </c>
      <c r="AP1279" s="18"/>
      <c r="AQ1279" s="68"/>
      <c r="AR1279" s="68"/>
      <c r="AS1279" s="68"/>
      <c r="AT1279" s="68"/>
    </row>
    <row r="1280" spans="2:46" ht="18.600000000000001" customHeight="1" thickTop="1" thickBot="1">
      <c r="D1280" s="59">
        <v>0</v>
      </c>
      <c r="E1280" s="63">
        <v>0</v>
      </c>
      <c r="F1280" s="61">
        <v>1</v>
      </c>
      <c r="G1280" s="62">
        <v>0</v>
      </c>
      <c r="I1280" s="59">
        <v>0</v>
      </c>
      <c r="J1280" s="63">
        <f t="shared" ref="J1280" si="5755">IF(0=(1-$J$8*$K$8*$B1277^2),10^14,$B1277*$K$8/(1-$J$8*$K$8*$B1277^2))</f>
        <v>-1.3215702909182248</v>
      </c>
      <c r="K1280" s="61">
        <v>1</v>
      </c>
      <c r="L1280" s="62">
        <v>0</v>
      </c>
      <c r="N1280" s="59">
        <f t="shared" ref="N1280" si="5756">D1280*I1277+F1280*I1280-E1280*J1277-G1280*J1280</f>
        <v>0</v>
      </c>
      <c r="O1280" s="63">
        <f t="shared" ref="O1280" si="5757">(D1280*J1277+E1280*I1277+F1280*J1280+G1280*I1280)</f>
        <v>-1.3215702909182248</v>
      </c>
      <c r="P1280" s="61">
        <f t="shared" ref="P1280" si="5758">D1280*K1277+F1280*K1280-E1280*L1277-G1280*L1280</f>
        <v>1</v>
      </c>
      <c r="Q1280" s="62">
        <f t="shared" ref="Q1280" si="5759">(D1280*L1277+E1280*K1277+F1280*L1280+G1280*K1280)</f>
        <v>0</v>
      </c>
      <c r="S1280" s="59">
        <v>0</v>
      </c>
      <c r="T1280" s="63">
        <v>0</v>
      </c>
      <c r="U1280" s="61">
        <v>1</v>
      </c>
      <c r="V1280" s="62">
        <v>0</v>
      </c>
      <c r="X1280" s="59">
        <f t="shared" ref="X1280" si="5760">N1280*S1277+P1280*S1280-O1280*T1277-Q1280*T1280</f>
        <v>0</v>
      </c>
      <c r="Y1280" s="63">
        <f t="shared" ref="Y1280" si="5761">(N1280*T1277+O1280*S1277+P1280*T1280+Q1280*S1280)</f>
        <v>-1.3215702909182248</v>
      </c>
      <c r="Z1280" s="61">
        <f t="shared" ref="Z1280" si="5762">N1280*U1277+P1280*U1280-O1280*V1277-Q1280*V1280</f>
        <v>4.2812399159957177</v>
      </c>
      <c r="AA1280" s="62">
        <f t="shared" ref="AA1280" si="5763">(N1280*V1277+O1280*U1277+P1280*V1280+Q1280*U1280)</f>
        <v>0</v>
      </c>
      <c r="AB1280" s="10"/>
      <c r="AC1280" s="46">
        <f t="shared" ref="AC1280" si="5764">1/$AD$8</f>
        <v>1</v>
      </c>
      <c r="AD1280" s="77">
        <v>0</v>
      </c>
      <c r="AE1280" s="78">
        <v>1</v>
      </c>
      <c r="AF1280" s="79">
        <v>0</v>
      </c>
      <c r="AH1280" s="59">
        <f t="shared" ref="AH1280" si="5765">X1280*AC1277+Z1280*AC1280-Y1280*AD1277-AA1280*AD1280</f>
        <v>4.2812399159957177</v>
      </c>
      <c r="AI1280" s="63">
        <f t="shared" ref="AI1280" si="5766">(X1280*AD1277+Y1280*AC1277+Z1280*AD1280+AA1280*AC1280)</f>
        <v>-1.3215702909182248</v>
      </c>
      <c r="AJ1280" s="61">
        <f t="shared" ref="AJ1280" si="5767">X1280*AE1277+Z1280*AE1280-Y1280*AF1277-AA1280*AF1280</f>
        <v>4.2812399159957177</v>
      </c>
      <c r="AK1280" s="62">
        <f t="shared" ref="AK1280" si="5768">(X1280*AF1277+Y1280*AE1277+Z1280*AF1280+AA1280*AE1280)</f>
        <v>0</v>
      </c>
      <c r="AM1280" s="80">
        <f t="shared" ref="AM1280" si="5769">(180/PI())*ATAN(-1*(AI1277+AI1280)/(AH1277+AH1280))</f>
        <v>-54.013012492549436</v>
      </c>
      <c r="AO1280" s="113">
        <f t="shared" ref="AO1280" si="5770">20*LOG(((1-(10^(AM1277/20)^2)*(1-((1-AO1277)/(1+AO1277))^2))^0.5))</f>
        <v>-6.0989025196324438E-2</v>
      </c>
      <c r="AP1280" s="18"/>
      <c r="AQ1280" s="68"/>
      <c r="AR1280" s="68"/>
      <c r="AS1280" s="68"/>
      <c r="AT1280" s="68"/>
    </row>
    <row r="1281" spans="2:46" ht="18.600000000000001" customHeight="1"/>
    <row r="1282" spans="2:46" ht="18.600000000000001" customHeight="1" thickBot="1">
      <c r="D1282" s="10" t="s">
        <v>63</v>
      </c>
      <c r="E1282" s="10"/>
      <c r="F1282" s="10"/>
      <c r="G1282" s="10"/>
      <c r="H1282" s="10"/>
      <c r="I1282" s="10" t="s">
        <v>64</v>
      </c>
      <c r="J1282" s="10"/>
      <c r="K1282" s="10"/>
      <c r="L1282" s="10"/>
      <c r="M1282" s="55"/>
      <c r="N1282" s="55"/>
      <c r="O1282" s="54" t="s">
        <v>65</v>
      </c>
      <c r="P1282" s="55"/>
      <c r="Q1282" s="55"/>
      <c r="R1282" s="55"/>
      <c r="S1282" s="10"/>
      <c r="T1282" s="10" t="s">
        <v>66</v>
      </c>
      <c r="U1282" s="55"/>
      <c r="V1282" s="55"/>
      <c r="W1282" s="55"/>
      <c r="X1282" s="55"/>
      <c r="Y1282" s="54" t="s">
        <v>67</v>
      </c>
      <c r="Z1282" s="55"/>
      <c r="AA1282" s="55"/>
      <c r="AB1282" s="55"/>
      <c r="AC1282" s="54" t="s">
        <v>68</v>
      </c>
      <c r="AD1282" s="10"/>
      <c r="AE1282" s="10"/>
      <c r="AF1282" s="10"/>
      <c r="AG1282" s="10"/>
      <c r="AH1282" s="55"/>
      <c r="AI1282" s="54" t="s">
        <v>69</v>
      </c>
      <c r="AJ1282" s="55"/>
      <c r="AK1282" s="55"/>
    </row>
    <row r="1283" spans="2:46" ht="18.600000000000001" customHeight="1" thickBot="1">
      <c r="B1283" s="52"/>
      <c r="D1283" s="273" t="s">
        <v>70</v>
      </c>
      <c r="E1283" s="274"/>
      <c r="F1283" s="275" t="s">
        <v>71</v>
      </c>
      <c r="G1283" s="276"/>
      <c r="H1283" s="263"/>
      <c r="I1283" s="273" t="s">
        <v>72</v>
      </c>
      <c r="J1283" s="274"/>
      <c r="K1283" s="275" t="s">
        <v>73</v>
      </c>
      <c r="L1283" s="276"/>
      <c r="M1283" s="55"/>
      <c r="N1283" s="269" t="s">
        <v>74</v>
      </c>
      <c r="O1283" s="270"/>
      <c r="P1283" s="271" t="s">
        <v>75</v>
      </c>
      <c r="Q1283" s="272"/>
      <c r="R1283" s="55"/>
      <c r="S1283" s="273" t="s">
        <v>76</v>
      </c>
      <c r="T1283" s="274"/>
      <c r="U1283" s="275" t="s">
        <v>77</v>
      </c>
      <c r="V1283" s="276"/>
      <c r="W1283" s="10"/>
      <c r="X1283" s="269" t="s">
        <v>78</v>
      </c>
      <c r="Y1283" s="270"/>
      <c r="Z1283" s="271" t="s">
        <v>79</v>
      </c>
      <c r="AA1283" s="272"/>
      <c r="AB1283" s="10"/>
      <c r="AC1283" s="273" t="s">
        <v>80</v>
      </c>
      <c r="AD1283" s="274"/>
      <c r="AE1283" s="275" t="s">
        <v>81</v>
      </c>
      <c r="AF1283" s="276"/>
      <c r="AG1283" s="10"/>
      <c r="AH1283" s="269" t="s">
        <v>82</v>
      </c>
      <c r="AI1283" s="270"/>
      <c r="AJ1283" s="271" t="s">
        <v>83</v>
      </c>
      <c r="AK1283" s="272"/>
      <c r="AM1283" s="57" t="s">
        <v>10</v>
      </c>
      <c r="AO1283" s="109" t="s">
        <v>37</v>
      </c>
      <c r="AP1283" s="18"/>
      <c r="AQ1283" s="68"/>
      <c r="AR1283" s="68"/>
      <c r="AS1283" s="68"/>
      <c r="AT1283" s="68"/>
    </row>
    <row r="1284" spans="2:46" ht="18.600000000000001" customHeight="1" thickTop="1" thickBot="1">
      <c r="B1284" s="81">
        <v>3.68</v>
      </c>
      <c r="D1284" s="59">
        <v>1</v>
      </c>
      <c r="E1284" s="60">
        <v>0</v>
      </c>
      <c r="F1284" s="61">
        <v>0</v>
      </c>
      <c r="G1284" s="62">
        <f t="shared" ref="G1284" si="5771">$E$8*$B1284</f>
        <v>2.4964016</v>
      </c>
      <c r="I1284" s="59">
        <v>1</v>
      </c>
      <c r="J1284" s="63">
        <v>0</v>
      </c>
      <c r="K1284" s="61">
        <v>0</v>
      </c>
      <c r="L1284" s="62">
        <v>0</v>
      </c>
      <c r="N1284" s="59">
        <f t="shared" ref="N1284" si="5772">D1284*I1284+F1284*I1287-E1284*J1284-G1284*J1287</f>
        <v>4.2654285425349858</v>
      </c>
      <c r="O1284" s="63">
        <f t="shared" ref="O1284" si="5773">(D1284*J1284+E1284*I1284+F1284*J1287+G1284*I1287)</f>
        <v>0</v>
      </c>
      <c r="P1284" s="61">
        <f t="shared" ref="P1284" si="5774">D1284*K1284+F1284*K1287-E1284*L1284-G1284*L1287</f>
        <v>0</v>
      </c>
      <c r="Q1284" s="62">
        <f t="shared" ref="Q1284" si="5775">(D1284*L1284+E1284*K1284+F1284*L1287+G1284*K1287)</f>
        <v>2.4964016</v>
      </c>
      <c r="S1284" s="59">
        <v>1</v>
      </c>
      <c r="T1284" s="60">
        <v>0</v>
      </c>
      <c r="U1284" s="61">
        <v>0</v>
      </c>
      <c r="V1284" s="62">
        <f t="shared" ref="V1284" si="5776">$T$8*$B1284</f>
        <v>2.4964016</v>
      </c>
      <c r="X1284" s="59">
        <f t="shared" ref="X1284" si="5777">N1284*S1284+P1284*S1287-O1284*T1284-Q1284*T1287</f>
        <v>4.2654285425349858</v>
      </c>
      <c r="Y1284" s="63">
        <f t="shared" ref="Y1284" si="5778">(N1284*T1284+O1284*S1284+P1284*T1287+Q1284*S1287)</f>
        <v>0</v>
      </c>
      <c r="Z1284" s="61">
        <f t="shared" ref="Z1284" si="5779">N1284*U1284+P1284*U1287-O1284*V1284-Q1284*V1287</f>
        <v>0</v>
      </c>
      <c r="AA1284" s="62">
        <f t="shared" ref="AA1284" si="5780">(N1284*V1284+O1284*U1284+P1284*V1287+Q1284*U1287)</f>
        <v>13.144624238270007</v>
      </c>
      <c r="AB1284" s="10"/>
      <c r="AC1284" s="64">
        <v>1</v>
      </c>
      <c r="AD1284" s="65">
        <v>0</v>
      </c>
      <c r="AE1284" s="23">
        <v>0</v>
      </c>
      <c r="AF1284" s="66">
        <v>0</v>
      </c>
      <c r="AH1284" s="59">
        <f t="shared" ref="AH1284" si="5781">X1284*AC1284+Z1284*AC1287-Y1284*AD1284-AA1284*AD1287</f>
        <v>4.2654285425349858</v>
      </c>
      <c r="AI1284" s="63">
        <f t="shared" ref="AI1284" si="5782">(X1284*AD1284+Y1284*AC1284+Z1284*AD1287+AA1284*AC1287)</f>
        <v>13.144624238270007</v>
      </c>
      <c r="AJ1284" s="61">
        <f t="shared" ref="AJ1284" si="5783">X1284*AE1284+Z1284*AE1287-Y1284*AF1284-AA1284*AF1287</f>
        <v>0</v>
      </c>
      <c r="AK1284" s="62">
        <f t="shared" ref="AK1284" si="5784">(X1284*AF1284+Y1284*AE1284+Z1284*AF1287+AA1284*AE1287)</f>
        <v>13.144624238270007</v>
      </c>
      <c r="AM1284" s="67">
        <f t="shared" ref="AM1284" si="5785">20*LOG(((1+$AD$8)/$AD$8)/((AH1284+AH1287)^2+(AI1284+AI1287)^2)^0.5)</f>
        <v>-17.26074693544545</v>
      </c>
      <c r="AO1284" s="110">
        <f t="shared" ref="AO1284" si="5786">((AH1284^2+AI1284^2)^0.5)/((AH1287^2+AI1287^2)^0.5)</f>
        <v>3.0974794843078168</v>
      </c>
      <c r="AP1284" s="18"/>
      <c r="AQ1284" s="68"/>
      <c r="AR1284" s="68"/>
      <c r="AS1284" s="68"/>
      <c r="AT1284" s="68"/>
    </row>
    <row r="1285" spans="2:46" ht="18.600000000000001" customHeight="1" thickBot="1">
      <c r="D1285" s="69"/>
      <c r="G1285" s="70"/>
      <c r="I1285" s="69"/>
      <c r="L1285" s="70"/>
      <c r="N1285" s="69"/>
      <c r="Q1285" s="70"/>
      <c r="S1285" s="69"/>
      <c r="V1285" s="70"/>
      <c r="X1285" s="69"/>
      <c r="AA1285" s="70"/>
      <c r="AC1285" s="64"/>
      <c r="AD1285" s="23"/>
      <c r="AE1285" s="23"/>
      <c r="AF1285" s="71"/>
      <c r="AH1285" s="69"/>
      <c r="AK1285" s="70"/>
      <c r="AO1285" s="111"/>
      <c r="AP1285" s="18"/>
      <c r="AQ1285" s="68"/>
      <c r="AR1285" s="68"/>
      <c r="AS1285" s="68"/>
      <c r="AT1285" s="68"/>
    </row>
    <row r="1286" spans="2:46" ht="18.600000000000001" customHeight="1" thickBot="1">
      <c r="D1286" s="265" t="s">
        <v>11</v>
      </c>
      <c r="E1286" s="266"/>
      <c r="F1286" s="267" t="s">
        <v>84</v>
      </c>
      <c r="G1286" s="268"/>
      <c r="H1286" s="263"/>
      <c r="I1286" s="265" t="s">
        <v>85</v>
      </c>
      <c r="J1286" s="266"/>
      <c r="K1286" s="267" t="s">
        <v>86</v>
      </c>
      <c r="L1286" s="268"/>
      <c r="N1286" s="269" t="s">
        <v>12</v>
      </c>
      <c r="O1286" s="270"/>
      <c r="P1286" s="271" t="s">
        <v>13</v>
      </c>
      <c r="Q1286" s="272"/>
      <c r="S1286" s="265" t="s">
        <v>87</v>
      </c>
      <c r="T1286" s="266"/>
      <c r="U1286" s="267" t="s">
        <v>88</v>
      </c>
      <c r="V1286" s="268"/>
      <c r="W1286" s="10"/>
      <c r="X1286" s="269" t="s">
        <v>89</v>
      </c>
      <c r="Y1286" s="270"/>
      <c r="Z1286" s="271" t="s">
        <v>90</v>
      </c>
      <c r="AA1286" s="272"/>
      <c r="AB1286" s="10"/>
      <c r="AC1286" s="265" t="s">
        <v>14</v>
      </c>
      <c r="AD1286" s="266"/>
      <c r="AE1286" s="267" t="s">
        <v>15</v>
      </c>
      <c r="AF1286" s="268"/>
      <c r="AG1286" s="10"/>
      <c r="AH1286" s="269" t="s">
        <v>91</v>
      </c>
      <c r="AI1286" s="270"/>
      <c r="AJ1286" s="271" t="s">
        <v>92</v>
      </c>
      <c r="AK1286" s="272"/>
      <c r="AM1286" s="76" t="s">
        <v>16</v>
      </c>
      <c r="AO1286" s="112" t="s">
        <v>38</v>
      </c>
      <c r="AP1286" s="18"/>
      <c r="AQ1286" s="68"/>
      <c r="AR1286" s="68"/>
      <c r="AS1286" s="68"/>
      <c r="AT1286" s="68"/>
    </row>
    <row r="1287" spans="2:46" ht="18.600000000000001" customHeight="1" thickTop="1" thickBot="1">
      <c r="D1287" s="59">
        <v>0</v>
      </c>
      <c r="E1287" s="63">
        <v>0</v>
      </c>
      <c r="F1287" s="61">
        <v>1</v>
      </c>
      <c r="G1287" s="62">
        <v>0</v>
      </c>
      <c r="I1287" s="59">
        <v>0</v>
      </c>
      <c r="J1287" s="63">
        <f t="shared" ref="J1287" si="5787">IF(0=(1-$J$8*$K$8*$B1284^2),10^14,$B1284*$K$8/(1-$J$8*$K$8*$B1284^2))</f>
        <v>-1.3080541778754611</v>
      </c>
      <c r="K1287" s="61">
        <v>1</v>
      </c>
      <c r="L1287" s="62">
        <v>0</v>
      </c>
      <c r="N1287" s="59">
        <f t="shared" ref="N1287" si="5788">D1287*I1284+F1287*I1287-E1287*J1284-G1287*J1287</f>
        <v>0</v>
      </c>
      <c r="O1287" s="63">
        <f t="shared" ref="O1287" si="5789">(D1287*J1284+E1287*I1284+F1287*J1287+G1287*I1287)</f>
        <v>-1.3080541778754611</v>
      </c>
      <c r="P1287" s="61">
        <f t="shared" ref="P1287" si="5790">D1287*K1284+F1287*K1287-E1287*L1284-G1287*L1287</f>
        <v>1</v>
      </c>
      <c r="Q1287" s="62">
        <f t="shared" ref="Q1287" si="5791">(D1287*L1284+E1287*K1284+F1287*L1287+G1287*K1287)</f>
        <v>0</v>
      </c>
      <c r="S1287" s="59">
        <v>0</v>
      </c>
      <c r="T1287" s="63">
        <v>0</v>
      </c>
      <c r="U1287" s="61">
        <v>1</v>
      </c>
      <c r="V1287" s="62">
        <v>0</v>
      </c>
      <c r="X1287" s="59">
        <f t="shared" ref="X1287" si="5792">N1287*S1284+P1287*S1287-O1287*T1284-Q1287*T1287</f>
        <v>0</v>
      </c>
      <c r="Y1287" s="63">
        <f t="shared" ref="Y1287" si="5793">(N1287*T1284+O1287*S1284+P1287*T1287+Q1287*S1287)</f>
        <v>-1.3080541778754611</v>
      </c>
      <c r="Z1287" s="61">
        <f t="shared" ref="Z1287" si="5794">N1287*U1284+P1287*U1287-O1287*V1284-Q1287*V1287</f>
        <v>4.2654285425349858</v>
      </c>
      <c r="AA1287" s="62">
        <f t="shared" ref="AA1287" si="5795">(N1287*V1284+O1287*U1284+P1287*V1287+Q1287*U1287)</f>
        <v>0</v>
      </c>
      <c r="AB1287" s="10"/>
      <c r="AC1287" s="46">
        <f t="shared" ref="AC1287" si="5796">1/$AD$8</f>
        <v>1</v>
      </c>
      <c r="AD1287" s="77">
        <v>0</v>
      </c>
      <c r="AE1287" s="78">
        <v>1</v>
      </c>
      <c r="AF1287" s="79">
        <v>0</v>
      </c>
      <c r="AH1287" s="59">
        <f t="shared" ref="AH1287" si="5797">X1287*AC1284+Z1287*AC1287-Y1287*AD1284-AA1287*AD1287</f>
        <v>4.2654285425349858</v>
      </c>
      <c r="AI1287" s="63">
        <f t="shared" ref="AI1287" si="5798">(X1287*AD1284+Y1287*AC1284+Z1287*AD1287+AA1287*AC1287)</f>
        <v>-1.3080541778754611</v>
      </c>
      <c r="AJ1287" s="61">
        <f t="shared" ref="AJ1287" si="5799">X1287*AE1284+Z1287*AE1287-Y1287*AF1284-AA1287*AF1287</f>
        <v>4.2654285425349858</v>
      </c>
      <c r="AK1287" s="62">
        <f t="shared" ref="AK1287" si="5800">(X1287*AF1284+Y1287*AE1284+Z1287*AF1287+AA1287*AE1287)</f>
        <v>0</v>
      </c>
      <c r="AM1287" s="80">
        <f t="shared" ref="AM1287" si="5801">(180/PI())*ATAN(-1*(AI1284+AI1287)/(AH1284+AH1287))</f>
        <v>-54.218939581140525</v>
      </c>
      <c r="AO1287" s="113">
        <f t="shared" ref="AO1287" si="5802">20*LOG(((1-(10^(AM1284/20)^2)*(1-((1-AO1284)/(1+AO1284))^2))^0.5))</f>
        <v>-6.0641933608173201E-2</v>
      </c>
      <c r="AP1287" s="18"/>
      <c r="AQ1287" s="68"/>
      <c r="AR1287" s="68"/>
      <c r="AS1287" s="68"/>
      <c r="AT1287" s="68"/>
    </row>
    <row r="1288" spans="2:46" ht="18.600000000000001" customHeight="1"/>
    <row r="1289" spans="2:46" ht="18.600000000000001" customHeight="1" thickBot="1">
      <c r="D1289" s="10" t="s">
        <v>63</v>
      </c>
      <c r="E1289" s="10"/>
      <c r="F1289" s="10"/>
      <c r="G1289" s="10"/>
      <c r="H1289" s="10"/>
      <c r="I1289" s="10" t="s">
        <v>64</v>
      </c>
      <c r="J1289" s="10"/>
      <c r="K1289" s="10"/>
      <c r="L1289" s="10"/>
      <c r="M1289" s="55"/>
      <c r="N1289" s="55"/>
      <c r="O1289" s="54" t="s">
        <v>65</v>
      </c>
      <c r="P1289" s="55"/>
      <c r="Q1289" s="55"/>
      <c r="R1289" s="55"/>
      <c r="S1289" s="10"/>
      <c r="T1289" s="10" t="s">
        <v>66</v>
      </c>
      <c r="U1289" s="55"/>
      <c r="V1289" s="55"/>
      <c r="W1289" s="55"/>
      <c r="X1289" s="55"/>
      <c r="Y1289" s="54" t="s">
        <v>67</v>
      </c>
      <c r="Z1289" s="55"/>
      <c r="AA1289" s="55"/>
      <c r="AB1289" s="55"/>
      <c r="AC1289" s="54" t="s">
        <v>68</v>
      </c>
      <c r="AD1289" s="10"/>
      <c r="AE1289" s="10"/>
      <c r="AF1289" s="10"/>
      <c r="AG1289" s="10"/>
      <c r="AH1289" s="55"/>
      <c r="AI1289" s="54" t="s">
        <v>69</v>
      </c>
      <c r="AJ1289" s="55"/>
      <c r="AK1289" s="55"/>
    </row>
    <row r="1290" spans="2:46" ht="18.600000000000001" customHeight="1" thickBot="1">
      <c r="B1290" s="52"/>
      <c r="D1290" s="273" t="s">
        <v>70</v>
      </c>
      <c r="E1290" s="274"/>
      <c r="F1290" s="275" t="s">
        <v>71</v>
      </c>
      <c r="G1290" s="276"/>
      <c r="H1290" s="263"/>
      <c r="I1290" s="273" t="s">
        <v>72</v>
      </c>
      <c r="J1290" s="274"/>
      <c r="K1290" s="275" t="s">
        <v>73</v>
      </c>
      <c r="L1290" s="276"/>
      <c r="M1290" s="55"/>
      <c r="N1290" s="269" t="s">
        <v>74</v>
      </c>
      <c r="O1290" s="270"/>
      <c r="P1290" s="271" t="s">
        <v>75</v>
      </c>
      <c r="Q1290" s="272"/>
      <c r="R1290" s="55"/>
      <c r="S1290" s="273" t="s">
        <v>76</v>
      </c>
      <c r="T1290" s="274"/>
      <c r="U1290" s="275" t="s">
        <v>77</v>
      </c>
      <c r="V1290" s="276"/>
      <c r="W1290" s="10"/>
      <c r="X1290" s="269" t="s">
        <v>78</v>
      </c>
      <c r="Y1290" s="270"/>
      <c r="Z1290" s="271" t="s">
        <v>79</v>
      </c>
      <c r="AA1290" s="272"/>
      <c r="AB1290" s="10"/>
      <c r="AC1290" s="273" t="s">
        <v>80</v>
      </c>
      <c r="AD1290" s="274"/>
      <c r="AE1290" s="275" t="s">
        <v>81</v>
      </c>
      <c r="AF1290" s="276"/>
      <c r="AG1290" s="10"/>
      <c r="AH1290" s="269" t="s">
        <v>82</v>
      </c>
      <c r="AI1290" s="270"/>
      <c r="AJ1290" s="271" t="s">
        <v>83</v>
      </c>
      <c r="AK1290" s="272"/>
      <c r="AM1290" s="57" t="s">
        <v>10</v>
      </c>
      <c r="AO1290" s="109" t="s">
        <v>37</v>
      </c>
      <c r="AP1290" s="18"/>
      <c r="AQ1290" s="68"/>
      <c r="AR1290" s="68"/>
      <c r="AS1290" s="68"/>
      <c r="AT1290" s="68"/>
    </row>
    <row r="1291" spans="2:46" ht="18.600000000000001" customHeight="1" thickTop="1" thickBot="1">
      <c r="B1291" s="81">
        <v>3.7</v>
      </c>
      <c r="D1291" s="59">
        <v>1</v>
      </c>
      <c r="E1291" s="60">
        <v>0</v>
      </c>
      <c r="F1291" s="61">
        <v>0</v>
      </c>
      <c r="G1291" s="62">
        <f t="shared" ref="G1291" si="5803">$E$8*$B1291</f>
        <v>2.5099690000000003</v>
      </c>
      <c r="I1291" s="59">
        <v>1</v>
      </c>
      <c r="J1291" s="63">
        <v>0</v>
      </c>
      <c r="K1291" s="61">
        <v>0</v>
      </c>
      <c r="L1291" s="62">
        <v>0</v>
      </c>
      <c r="N1291" s="59">
        <f t="shared" ref="N1291" si="5804">D1291*I1291+F1291*I1294-E1291*J1291-G1291*J1294</f>
        <v>4.2500208789910427</v>
      </c>
      <c r="O1291" s="63">
        <f t="shared" ref="O1291" si="5805">(D1291*J1291+E1291*I1291+F1291*J1294+G1291*I1294)</f>
        <v>0</v>
      </c>
      <c r="P1291" s="61">
        <f t="shared" ref="P1291" si="5806">D1291*K1291+F1291*K1294-E1291*L1291-G1291*L1294</f>
        <v>0</v>
      </c>
      <c r="Q1291" s="62">
        <f t="shared" ref="Q1291" si="5807">(D1291*L1291+E1291*K1291+F1291*L1294+G1291*K1294)</f>
        <v>2.5099690000000003</v>
      </c>
      <c r="S1291" s="59">
        <v>1</v>
      </c>
      <c r="T1291" s="60">
        <v>0</v>
      </c>
      <c r="U1291" s="61">
        <v>0</v>
      </c>
      <c r="V1291" s="62">
        <f t="shared" ref="V1291" si="5808">$T$8*$B1291</f>
        <v>2.5099690000000003</v>
      </c>
      <c r="X1291" s="59">
        <f t="shared" ref="X1291" si="5809">N1291*S1291+P1291*S1294-O1291*T1291-Q1291*T1294</f>
        <v>4.2500208789910427</v>
      </c>
      <c r="Y1291" s="63">
        <f t="shared" ref="Y1291" si="5810">(N1291*T1291+O1291*S1291+P1291*T1294+Q1291*S1294)</f>
        <v>0</v>
      </c>
      <c r="Z1291" s="61">
        <f t="shared" ref="Z1291" si="5811">N1291*U1291+P1291*U1294-O1291*V1291-Q1291*V1294</f>
        <v>0</v>
      </c>
      <c r="AA1291" s="62">
        <f t="shared" ref="AA1291" si="5812">(N1291*V1291+O1291*U1291+P1291*V1294+Q1291*U1294)</f>
        <v>13.177389655620271</v>
      </c>
      <c r="AB1291" s="10"/>
      <c r="AC1291" s="64">
        <v>1</v>
      </c>
      <c r="AD1291" s="65">
        <v>0</v>
      </c>
      <c r="AE1291" s="23">
        <v>0</v>
      </c>
      <c r="AF1291" s="66">
        <v>0</v>
      </c>
      <c r="AH1291" s="59">
        <f t="shared" ref="AH1291" si="5813">X1291*AC1291+Z1291*AC1294-Y1291*AD1291-AA1291*AD1294</f>
        <v>4.2500208789910427</v>
      </c>
      <c r="AI1291" s="63">
        <f t="shared" ref="AI1291" si="5814">(X1291*AD1291+Y1291*AC1291+Z1291*AD1294+AA1291*AC1294)</f>
        <v>13.177389655620271</v>
      </c>
      <c r="AJ1291" s="61">
        <f t="shared" ref="AJ1291" si="5815">X1291*AE1291+Z1291*AE1294-Y1291*AF1291-AA1291*AF1294</f>
        <v>0</v>
      </c>
      <c r="AK1291" s="62">
        <f t="shared" ref="AK1291" si="5816">(X1291*AF1291+Y1291*AE1291+Z1291*AF1294+AA1291*AE1294)</f>
        <v>13.177389655620271</v>
      </c>
      <c r="AM1291" s="67">
        <f t="shared" ref="AM1291" si="5817">20*LOG(((1+$AD$8)/$AD$8)/((AH1291+AH1294)^2+(AI1291+AI1294)^2)^0.5)</f>
        <v>-17.272271679349714</v>
      </c>
      <c r="AO1291" s="110">
        <f t="shared" ref="AO1291" si="5818">((AH1291^2+AI1291^2)^0.5)/((AH1294^2+AI1294^2)^0.5)</f>
        <v>3.1163934215834708</v>
      </c>
      <c r="AP1291" s="18"/>
      <c r="AQ1291" s="68"/>
      <c r="AR1291" s="68"/>
      <c r="AS1291" s="68"/>
      <c r="AT1291" s="68"/>
    </row>
    <row r="1292" spans="2:46" ht="18.600000000000001" customHeight="1" thickBot="1">
      <c r="D1292" s="69"/>
      <c r="G1292" s="70"/>
      <c r="I1292" s="69"/>
      <c r="L1292" s="70"/>
      <c r="N1292" s="69"/>
      <c r="Q1292" s="70"/>
      <c r="S1292" s="69"/>
      <c r="V1292" s="70"/>
      <c r="X1292" s="69"/>
      <c r="AA1292" s="70"/>
      <c r="AC1292" s="64"/>
      <c r="AD1292" s="23"/>
      <c r="AE1292" s="23"/>
      <c r="AF1292" s="71"/>
      <c r="AH1292" s="69"/>
      <c r="AK1292" s="70"/>
      <c r="AO1292" s="111"/>
      <c r="AP1292" s="18"/>
      <c r="AQ1292" s="68"/>
      <c r="AR1292" s="68"/>
      <c r="AS1292" s="68"/>
      <c r="AT1292" s="68"/>
    </row>
    <row r="1293" spans="2:46" ht="18.600000000000001" customHeight="1" thickBot="1">
      <c r="D1293" s="265" t="s">
        <v>11</v>
      </c>
      <c r="E1293" s="266"/>
      <c r="F1293" s="267" t="s">
        <v>84</v>
      </c>
      <c r="G1293" s="268"/>
      <c r="H1293" s="263"/>
      <c r="I1293" s="265" t="s">
        <v>85</v>
      </c>
      <c r="J1293" s="266"/>
      <c r="K1293" s="267" t="s">
        <v>86</v>
      </c>
      <c r="L1293" s="268"/>
      <c r="N1293" s="269" t="s">
        <v>12</v>
      </c>
      <c r="O1293" s="270"/>
      <c r="P1293" s="271" t="s">
        <v>13</v>
      </c>
      <c r="Q1293" s="272"/>
      <c r="S1293" s="265" t="s">
        <v>87</v>
      </c>
      <c r="T1293" s="266"/>
      <c r="U1293" s="267" t="s">
        <v>88</v>
      </c>
      <c r="V1293" s="268"/>
      <c r="W1293" s="10"/>
      <c r="X1293" s="269" t="s">
        <v>89</v>
      </c>
      <c r="Y1293" s="270"/>
      <c r="Z1293" s="271" t="s">
        <v>90</v>
      </c>
      <c r="AA1293" s="272"/>
      <c r="AB1293" s="10"/>
      <c r="AC1293" s="265" t="s">
        <v>14</v>
      </c>
      <c r="AD1293" s="266"/>
      <c r="AE1293" s="267" t="s">
        <v>15</v>
      </c>
      <c r="AF1293" s="268"/>
      <c r="AG1293" s="10"/>
      <c r="AH1293" s="269" t="s">
        <v>91</v>
      </c>
      <c r="AI1293" s="270"/>
      <c r="AJ1293" s="271" t="s">
        <v>92</v>
      </c>
      <c r="AK1293" s="272"/>
      <c r="AM1293" s="76" t="s">
        <v>16</v>
      </c>
      <c r="AO1293" s="112" t="s">
        <v>38</v>
      </c>
      <c r="AP1293" s="18"/>
      <c r="AQ1293" s="68"/>
      <c r="AR1293" s="68"/>
      <c r="AS1293" s="68"/>
      <c r="AT1293" s="68"/>
    </row>
    <row r="1294" spans="2:46" ht="18.600000000000001" customHeight="1" thickTop="1" thickBot="1">
      <c r="D1294" s="59">
        <v>0</v>
      </c>
      <c r="E1294" s="63">
        <v>0</v>
      </c>
      <c r="F1294" s="61">
        <v>1</v>
      </c>
      <c r="G1294" s="62">
        <v>0</v>
      </c>
      <c r="I1294" s="59">
        <v>0</v>
      </c>
      <c r="J1294" s="63">
        <f t="shared" ref="J1294" si="5819">IF(0=(1-$J$8*$K$8*$B1291^2),10^14,$B1291*$K$8/(1-$J$8*$K$8*$B1291^2))</f>
        <v>-1.2948450275645005</v>
      </c>
      <c r="K1294" s="61">
        <v>1</v>
      </c>
      <c r="L1294" s="62">
        <v>0</v>
      </c>
      <c r="N1294" s="59">
        <f t="shared" ref="N1294" si="5820">D1294*I1291+F1294*I1294-E1294*J1291-G1294*J1294</f>
        <v>0</v>
      </c>
      <c r="O1294" s="63">
        <f t="shared" ref="O1294" si="5821">(D1294*J1291+E1294*I1291+F1294*J1294+G1294*I1294)</f>
        <v>-1.2948450275645005</v>
      </c>
      <c r="P1294" s="61">
        <f t="shared" ref="P1294" si="5822">D1294*K1291+F1294*K1294-E1294*L1291-G1294*L1294</f>
        <v>1</v>
      </c>
      <c r="Q1294" s="62">
        <f t="shared" ref="Q1294" si="5823">(D1294*L1291+E1294*K1291+F1294*L1294+G1294*K1294)</f>
        <v>0</v>
      </c>
      <c r="S1294" s="59">
        <v>0</v>
      </c>
      <c r="T1294" s="63">
        <v>0</v>
      </c>
      <c r="U1294" s="61">
        <v>1</v>
      </c>
      <c r="V1294" s="62">
        <v>0</v>
      </c>
      <c r="X1294" s="59">
        <f t="shared" ref="X1294" si="5824">N1294*S1291+P1294*S1294-O1294*T1291-Q1294*T1294</f>
        <v>0</v>
      </c>
      <c r="Y1294" s="63">
        <f t="shared" ref="Y1294" si="5825">(N1294*T1291+O1294*S1291+P1294*T1294+Q1294*S1294)</f>
        <v>-1.2948450275645005</v>
      </c>
      <c r="Z1294" s="61">
        <f t="shared" ref="Z1294" si="5826">N1294*U1291+P1294*U1294-O1294*V1291-Q1294*V1294</f>
        <v>4.2500208789910427</v>
      </c>
      <c r="AA1294" s="62">
        <f t="shared" ref="AA1294" si="5827">(N1294*V1291+O1294*U1291+P1294*V1294+Q1294*U1294)</f>
        <v>0</v>
      </c>
      <c r="AB1294" s="10"/>
      <c r="AC1294" s="46">
        <f t="shared" ref="AC1294" si="5828">1/$AD$8</f>
        <v>1</v>
      </c>
      <c r="AD1294" s="77">
        <v>0</v>
      </c>
      <c r="AE1294" s="78">
        <v>1</v>
      </c>
      <c r="AF1294" s="79">
        <v>0</v>
      </c>
      <c r="AH1294" s="59">
        <f t="shared" ref="AH1294" si="5829">X1294*AC1291+Z1294*AC1294-Y1294*AD1291-AA1294*AD1294</f>
        <v>4.2500208789910427</v>
      </c>
      <c r="AI1294" s="63">
        <f t="shared" ref="AI1294" si="5830">(X1294*AD1291+Y1294*AC1291+Z1294*AD1294+AA1294*AC1294)</f>
        <v>-1.2948450275645005</v>
      </c>
      <c r="AJ1294" s="61">
        <f t="shared" ref="AJ1294" si="5831">X1294*AE1291+Z1294*AE1294-Y1294*AF1291-AA1294*AF1294</f>
        <v>4.2500208789910427</v>
      </c>
      <c r="AK1294" s="62">
        <f t="shared" ref="AK1294" si="5832">(X1294*AF1291+Y1294*AE1291+Z1294*AF1294+AA1294*AE1294)</f>
        <v>0</v>
      </c>
      <c r="AM1294" s="80">
        <f t="shared" ref="AM1294" si="5833">(180/PI())*ATAN(-1*(AI1291+AI1294)/(AH1291+AH1294))</f>
        <v>-54.422400010454432</v>
      </c>
      <c r="AO1294" s="113">
        <f t="shared" ref="AO1294" si="5834">20*LOG(((1-(10^(AM1291/20)^2)*(1-((1-AO1291)/(1+AO1291))^2))^0.5))</f>
        <v>-6.029019451180187E-2</v>
      </c>
      <c r="AP1294" s="18"/>
      <c r="AQ1294" s="68"/>
      <c r="AR1294" s="68"/>
      <c r="AS1294" s="68"/>
      <c r="AT1294" s="68"/>
    </row>
    <row r="1295" spans="2:46" ht="18.600000000000001" customHeight="1"/>
    <row r="1296" spans="2:46" ht="18.600000000000001" customHeight="1" thickBot="1">
      <c r="D1296" s="10" t="s">
        <v>63</v>
      </c>
      <c r="E1296" s="10"/>
      <c r="F1296" s="10"/>
      <c r="G1296" s="10"/>
      <c r="H1296" s="10"/>
      <c r="I1296" s="10" t="s">
        <v>64</v>
      </c>
      <c r="J1296" s="10"/>
      <c r="K1296" s="10"/>
      <c r="L1296" s="10"/>
      <c r="M1296" s="55"/>
      <c r="N1296" s="55"/>
      <c r="O1296" s="54" t="s">
        <v>65</v>
      </c>
      <c r="P1296" s="55"/>
      <c r="Q1296" s="55"/>
      <c r="R1296" s="55"/>
      <c r="S1296" s="10"/>
      <c r="T1296" s="10" t="s">
        <v>66</v>
      </c>
      <c r="U1296" s="55"/>
      <c r="V1296" s="55"/>
      <c r="W1296" s="55"/>
      <c r="X1296" s="55"/>
      <c r="Y1296" s="54" t="s">
        <v>67</v>
      </c>
      <c r="Z1296" s="55"/>
      <c r="AA1296" s="55"/>
      <c r="AB1296" s="55"/>
      <c r="AC1296" s="54" t="s">
        <v>68</v>
      </c>
      <c r="AD1296" s="10"/>
      <c r="AE1296" s="10"/>
      <c r="AF1296" s="10"/>
      <c r="AG1296" s="10"/>
      <c r="AH1296" s="55"/>
      <c r="AI1296" s="54" t="s">
        <v>69</v>
      </c>
      <c r="AJ1296" s="55"/>
      <c r="AK1296" s="55"/>
    </row>
    <row r="1297" spans="2:46" ht="18.600000000000001" customHeight="1" thickBot="1">
      <c r="B1297" s="52"/>
      <c r="D1297" s="273" t="s">
        <v>70</v>
      </c>
      <c r="E1297" s="274"/>
      <c r="F1297" s="275" t="s">
        <v>71</v>
      </c>
      <c r="G1297" s="276"/>
      <c r="H1297" s="263"/>
      <c r="I1297" s="273" t="s">
        <v>72</v>
      </c>
      <c r="J1297" s="274"/>
      <c r="K1297" s="275" t="s">
        <v>73</v>
      </c>
      <c r="L1297" s="276"/>
      <c r="M1297" s="55"/>
      <c r="N1297" s="269" t="s">
        <v>74</v>
      </c>
      <c r="O1297" s="270"/>
      <c r="P1297" s="271" t="s">
        <v>75</v>
      </c>
      <c r="Q1297" s="272"/>
      <c r="R1297" s="55"/>
      <c r="S1297" s="273" t="s">
        <v>76</v>
      </c>
      <c r="T1297" s="274"/>
      <c r="U1297" s="275" t="s">
        <v>77</v>
      </c>
      <c r="V1297" s="276"/>
      <c r="W1297" s="10"/>
      <c r="X1297" s="269" t="s">
        <v>78</v>
      </c>
      <c r="Y1297" s="270"/>
      <c r="Z1297" s="271" t="s">
        <v>79</v>
      </c>
      <c r="AA1297" s="272"/>
      <c r="AB1297" s="10"/>
      <c r="AC1297" s="273" t="s">
        <v>80</v>
      </c>
      <c r="AD1297" s="274"/>
      <c r="AE1297" s="275" t="s">
        <v>81</v>
      </c>
      <c r="AF1297" s="276"/>
      <c r="AG1297" s="10"/>
      <c r="AH1297" s="269" t="s">
        <v>82</v>
      </c>
      <c r="AI1297" s="270"/>
      <c r="AJ1297" s="271" t="s">
        <v>83</v>
      </c>
      <c r="AK1297" s="272"/>
      <c r="AM1297" s="57" t="s">
        <v>10</v>
      </c>
      <c r="AO1297" s="109" t="s">
        <v>37</v>
      </c>
      <c r="AP1297" s="18"/>
      <c r="AQ1297" s="68"/>
      <c r="AR1297" s="68"/>
      <c r="AS1297" s="68"/>
      <c r="AT1297" s="68"/>
    </row>
    <row r="1298" spans="2:46" ht="18.600000000000001" customHeight="1" thickTop="1" thickBot="1">
      <c r="B1298" s="81">
        <v>3.72</v>
      </c>
      <c r="D1298" s="59">
        <v>1</v>
      </c>
      <c r="E1298" s="60">
        <v>0</v>
      </c>
      <c r="F1298" s="61">
        <v>0</v>
      </c>
      <c r="G1298" s="62">
        <f t="shared" ref="G1298" si="5835">$E$8*$B1298</f>
        <v>2.5235364000000002</v>
      </c>
      <c r="I1298" s="59">
        <v>1</v>
      </c>
      <c r="J1298" s="63">
        <v>0</v>
      </c>
      <c r="K1298" s="61">
        <v>0</v>
      </c>
      <c r="L1298" s="62">
        <v>0</v>
      </c>
      <c r="N1298" s="59">
        <f t="shared" ref="N1298" si="5836">D1298*I1298+F1298*I1301-E1298*J1298-G1298*J1301</f>
        <v>4.23500231192937</v>
      </c>
      <c r="O1298" s="63">
        <f t="shared" ref="O1298" si="5837">(D1298*J1298+E1298*I1298+F1298*J1301+G1298*I1301)</f>
        <v>0</v>
      </c>
      <c r="P1298" s="61">
        <f t="shared" ref="P1298" si="5838">D1298*K1298+F1298*K1301-E1298*L1298-G1298*L1301</f>
        <v>0</v>
      </c>
      <c r="Q1298" s="62">
        <f t="shared" ref="Q1298" si="5839">(D1298*L1298+E1298*K1298+F1298*L1301+G1298*K1301)</f>
        <v>2.5235364000000002</v>
      </c>
      <c r="S1298" s="59">
        <v>1</v>
      </c>
      <c r="T1298" s="60">
        <v>0</v>
      </c>
      <c r="U1298" s="61">
        <v>0</v>
      </c>
      <c r="V1298" s="62">
        <f t="shared" ref="V1298" si="5840">$T$8*$B1298</f>
        <v>2.5235364000000002</v>
      </c>
      <c r="X1298" s="59">
        <f t="shared" ref="X1298" si="5841">N1298*S1298+P1298*S1301-O1298*T1298-Q1298*T1301</f>
        <v>4.23500231192937</v>
      </c>
      <c r="Y1298" s="63">
        <f t="shared" ref="Y1298" si="5842">(N1298*T1298+O1298*S1298+P1298*T1301+Q1298*S1301)</f>
        <v>0</v>
      </c>
      <c r="Z1298" s="61">
        <f t="shared" ref="Z1298" si="5843">N1298*U1298+P1298*U1301-O1298*V1298-Q1298*V1301</f>
        <v>0</v>
      </c>
      <c r="AA1298" s="62">
        <f t="shared" ref="AA1298" si="5844">(N1298*V1298+O1298*U1298+P1298*V1301+Q1298*U1301)</f>
        <v>13.210718888237921</v>
      </c>
      <c r="AB1298" s="10"/>
      <c r="AC1298" s="64">
        <v>1</v>
      </c>
      <c r="AD1298" s="65">
        <v>0</v>
      </c>
      <c r="AE1298" s="23">
        <v>0</v>
      </c>
      <c r="AF1298" s="66">
        <v>0</v>
      </c>
      <c r="AH1298" s="59">
        <f t="shared" ref="AH1298" si="5845">X1298*AC1298+Z1298*AC1301-Y1298*AD1298-AA1298*AD1301</f>
        <v>4.23500231192937</v>
      </c>
      <c r="AI1298" s="63">
        <f t="shared" ref="AI1298" si="5846">(X1298*AD1298+Y1298*AC1298+Z1298*AD1301+AA1298*AC1301)</f>
        <v>13.210718888237921</v>
      </c>
      <c r="AJ1298" s="61">
        <f t="shared" ref="AJ1298" si="5847">X1298*AE1298+Z1298*AE1301-Y1298*AF1298-AA1298*AF1301</f>
        <v>0</v>
      </c>
      <c r="AK1298" s="62">
        <f t="shared" ref="AK1298" si="5848">(X1298*AF1298+Y1298*AE1298+Z1298*AF1301+AA1298*AE1301)</f>
        <v>13.210718888237921</v>
      </c>
      <c r="AM1298" s="67">
        <f t="shared" ref="AM1298" si="5849">20*LOG(((1+$AD$8)/$AD$8)/((AH1298+AH1301)^2+(AI1298+AI1301)^2)^0.5)</f>
        <v>-17.284287270951374</v>
      </c>
      <c r="AO1298" s="110">
        <f t="shared" ref="AO1298" si="5850">((AH1298^2+AI1298^2)^0.5)/((AH1301^2+AI1301^2)^0.5)</f>
        <v>3.1352892255929858</v>
      </c>
      <c r="AP1298" s="18"/>
      <c r="AQ1298" s="68"/>
      <c r="AR1298" s="68"/>
      <c r="AS1298" s="68"/>
      <c r="AT1298" s="68"/>
    </row>
    <row r="1299" spans="2:46" ht="18.600000000000001" customHeight="1" thickBot="1">
      <c r="D1299" s="69"/>
      <c r="G1299" s="70"/>
      <c r="I1299" s="69"/>
      <c r="L1299" s="70"/>
      <c r="N1299" s="69"/>
      <c r="Q1299" s="70"/>
      <c r="S1299" s="69"/>
      <c r="V1299" s="70"/>
      <c r="X1299" s="69"/>
      <c r="AA1299" s="70"/>
      <c r="AC1299" s="64"/>
      <c r="AD1299" s="23"/>
      <c r="AE1299" s="23"/>
      <c r="AF1299" s="71"/>
      <c r="AH1299" s="69"/>
      <c r="AK1299" s="70"/>
      <c r="AO1299" s="111"/>
      <c r="AP1299" s="18"/>
      <c r="AQ1299" s="68"/>
      <c r="AR1299" s="68"/>
      <c r="AS1299" s="68"/>
      <c r="AT1299" s="68"/>
    </row>
    <row r="1300" spans="2:46" ht="18.600000000000001" customHeight="1" thickBot="1">
      <c r="D1300" s="265" t="s">
        <v>11</v>
      </c>
      <c r="E1300" s="266"/>
      <c r="F1300" s="267" t="s">
        <v>84</v>
      </c>
      <c r="G1300" s="268"/>
      <c r="H1300" s="263"/>
      <c r="I1300" s="265" t="s">
        <v>85</v>
      </c>
      <c r="J1300" s="266"/>
      <c r="K1300" s="267" t="s">
        <v>86</v>
      </c>
      <c r="L1300" s="268"/>
      <c r="N1300" s="269" t="s">
        <v>12</v>
      </c>
      <c r="O1300" s="270"/>
      <c r="P1300" s="271" t="s">
        <v>13</v>
      </c>
      <c r="Q1300" s="272"/>
      <c r="S1300" s="265" t="s">
        <v>87</v>
      </c>
      <c r="T1300" s="266"/>
      <c r="U1300" s="267" t="s">
        <v>88</v>
      </c>
      <c r="V1300" s="268"/>
      <c r="W1300" s="10"/>
      <c r="X1300" s="269" t="s">
        <v>89</v>
      </c>
      <c r="Y1300" s="270"/>
      <c r="Z1300" s="271" t="s">
        <v>90</v>
      </c>
      <c r="AA1300" s="272"/>
      <c r="AB1300" s="10"/>
      <c r="AC1300" s="265" t="s">
        <v>14</v>
      </c>
      <c r="AD1300" s="266"/>
      <c r="AE1300" s="267" t="s">
        <v>15</v>
      </c>
      <c r="AF1300" s="268"/>
      <c r="AG1300" s="10"/>
      <c r="AH1300" s="269" t="s">
        <v>91</v>
      </c>
      <c r="AI1300" s="270"/>
      <c r="AJ1300" s="271" t="s">
        <v>92</v>
      </c>
      <c r="AK1300" s="272"/>
      <c r="AM1300" s="76" t="s">
        <v>16</v>
      </c>
      <c r="AO1300" s="112" t="s">
        <v>38</v>
      </c>
      <c r="AP1300" s="18"/>
      <c r="AQ1300" s="68"/>
      <c r="AR1300" s="68"/>
      <c r="AS1300" s="68"/>
      <c r="AT1300" s="68"/>
    </row>
    <row r="1301" spans="2:46" ht="18.600000000000001" customHeight="1" thickTop="1" thickBot="1">
      <c r="D1301" s="59">
        <v>0</v>
      </c>
      <c r="E1301" s="63">
        <v>0</v>
      </c>
      <c r="F1301" s="61">
        <v>1</v>
      </c>
      <c r="G1301" s="62">
        <v>0</v>
      </c>
      <c r="I1301" s="59">
        <v>0</v>
      </c>
      <c r="J1301" s="63">
        <f t="shared" ref="J1301" si="5851">IF(0=(1-$J$8*$K$8*$B1298^2),10^14,$B1298*$K$8/(1-$J$8*$K$8*$B1298^2))</f>
        <v>-1.2819320981180893</v>
      </c>
      <c r="K1301" s="61">
        <v>1</v>
      </c>
      <c r="L1301" s="62">
        <v>0</v>
      </c>
      <c r="N1301" s="59">
        <f t="shared" ref="N1301" si="5852">D1301*I1298+F1301*I1301-E1301*J1298-G1301*J1301</f>
        <v>0</v>
      </c>
      <c r="O1301" s="63">
        <f t="shared" ref="O1301" si="5853">(D1301*J1298+E1301*I1298+F1301*J1301+G1301*I1301)</f>
        <v>-1.2819320981180893</v>
      </c>
      <c r="P1301" s="61">
        <f t="shared" ref="P1301" si="5854">D1301*K1298+F1301*K1301-E1301*L1298-G1301*L1301</f>
        <v>1</v>
      </c>
      <c r="Q1301" s="62">
        <f t="shared" ref="Q1301" si="5855">(D1301*L1298+E1301*K1298+F1301*L1301+G1301*K1301)</f>
        <v>0</v>
      </c>
      <c r="S1301" s="59">
        <v>0</v>
      </c>
      <c r="T1301" s="63">
        <v>0</v>
      </c>
      <c r="U1301" s="61">
        <v>1</v>
      </c>
      <c r="V1301" s="62">
        <v>0</v>
      </c>
      <c r="X1301" s="59">
        <f t="shared" ref="X1301" si="5856">N1301*S1298+P1301*S1301-O1301*T1298-Q1301*T1301</f>
        <v>0</v>
      </c>
      <c r="Y1301" s="63">
        <f t="shared" ref="Y1301" si="5857">(N1301*T1298+O1301*S1298+P1301*T1301+Q1301*S1301)</f>
        <v>-1.2819320981180893</v>
      </c>
      <c r="Z1301" s="61">
        <f t="shared" ref="Z1301" si="5858">N1301*U1298+P1301*U1301-O1301*V1298-Q1301*V1301</f>
        <v>4.23500231192937</v>
      </c>
      <c r="AA1301" s="62">
        <f t="shared" ref="AA1301" si="5859">(N1301*V1298+O1301*U1298+P1301*V1301+Q1301*U1301)</f>
        <v>0</v>
      </c>
      <c r="AB1301" s="10"/>
      <c r="AC1301" s="46">
        <f t="shared" ref="AC1301" si="5860">1/$AD$8</f>
        <v>1</v>
      </c>
      <c r="AD1301" s="77">
        <v>0</v>
      </c>
      <c r="AE1301" s="78">
        <v>1</v>
      </c>
      <c r="AF1301" s="79">
        <v>0</v>
      </c>
      <c r="AH1301" s="59">
        <f t="shared" ref="AH1301" si="5861">X1301*AC1298+Z1301*AC1301-Y1301*AD1298-AA1301*AD1301</f>
        <v>4.23500231192937</v>
      </c>
      <c r="AI1301" s="63">
        <f t="shared" ref="AI1301" si="5862">(X1301*AD1298+Y1301*AC1298+Z1301*AD1301+AA1301*AC1301)</f>
        <v>-1.2819320981180893</v>
      </c>
      <c r="AJ1301" s="61">
        <f t="shared" ref="AJ1301" si="5863">X1301*AE1298+Z1301*AE1301-Y1301*AF1298-AA1301*AF1301</f>
        <v>4.23500231192937</v>
      </c>
      <c r="AK1301" s="62">
        <f t="shared" ref="AK1301" si="5864">(X1301*AF1298+Y1301*AE1298+Z1301*AF1301+AA1301*AE1301)</f>
        <v>0</v>
      </c>
      <c r="AM1301" s="80">
        <f t="shared" ref="AM1301" si="5865">(180/PI())*ATAN(-1*(AI1298+AI1301)/(AH1298+AH1301))</f>
        <v>-54.623440738329059</v>
      </c>
      <c r="AO1301" s="113">
        <f t="shared" ref="AO1301" si="5866">20*LOG(((1-(10^(AM1298/20)^2)*(1-((1-AO1298)/(1+AO1298))^2))^0.5))</f>
        <v>-5.9934193989828528E-2</v>
      </c>
      <c r="AP1301" s="18"/>
      <c r="AQ1301" s="68"/>
      <c r="AR1301" s="68"/>
      <c r="AS1301" s="68"/>
      <c r="AT1301" s="68"/>
    </row>
    <row r="1302" spans="2:46" ht="18.600000000000001" customHeight="1"/>
    <row r="1303" spans="2:46" ht="18.600000000000001" customHeight="1" thickBot="1">
      <c r="D1303" s="10" t="s">
        <v>63</v>
      </c>
      <c r="E1303" s="10"/>
      <c r="F1303" s="10"/>
      <c r="G1303" s="10"/>
      <c r="H1303" s="10"/>
      <c r="I1303" s="10" t="s">
        <v>64</v>
      </c>
      <c r="J1303" s="10"/>
      <c r="K1303" s="10"/>
      <c r="L1303" s="10"/>
      <c r="M1303" s="55"/>
      <c r="N1303" s="55"/>
      <c r="O1303" s="54" t="s">
        <v>65</v>
      </c>
      <c r="P1303" s="55"/>
      <c r="Q1303" s="55"/>
      <c r="R1303" s="55"/>
      <c r="S1303" s="10"/>
      <c r="T1303" s="10" t="s">
        <v>66</v>
      </c>
      <c r="U1303" s="55"/>
      <c r="V1303" s="55"/>
      <c r="W1303" s="55"/>
      <c r="X1303" s="55"/>
      <c r="Y1303" s="54" t="s">
        <v>67</v>
      </c>
      <c r="Z1303" s="55"/>
      <c r="AA1303" s="55"/>
      <c r="AB1303" s="55"/>
      <c r="AC1303" s="54" t="s">
        <v>68</v>
      </c>
      <c r="AD1303" s="10"/>
      <c r="AE1303" s="10"/>
      <c r="AF1303" s="10"/>
      <c r="AG1303" s="10"/>
      <c r="AH1303" s="55"/>
      <c r="AI1303" s="54" t="s">
        <v>69</v>
      </c>
      <c r="AJ1303" s="55"/>
      <c r="AK1303" s="55"/>
    </row>
    <row r="1304" spans="2:46" ht="18.600000000000001" customHeight="1" thickBot="1">
      <c r="B1304" s="52"/>
      <c r="D1304" s="273" t="s">
        <v>70</v>
      </c>
      <c r="E1304" s="274"/>
      <c r="F1304" s="275" t="s">
        <v>71</v>
      </c>
      <c r="G1304" s="276"/>
      <c r="H1304" s="263"/>
      <c r="I1304" s="273" t="s">
        <v>72</v>
      </c>
      <c r="J1304" s="274"/>
      <c r="K1304" s="275" t="s">
        <v>73</v>
      </c>
      <c r="L1304" s="276"/>
      <c r="M1304" s="55"/>
      <c r="N1304" s="269" t="s">
        <v>74</v>
      </c>
      <c r="O1304" s="270"/>
      <c r="P1304" s="271" t="s">
        <v>75</v>
      </c>
      <c r="Q1304" s="272"/>
      <c r="R1304" s="55"/>
      <c r="S1304" s="273" t="s">
        <v>76</v>
      </c>
      <c r="T1304" s="274"/>
      <c r="U1304" s="275" t="s">
        <v>77</v>
      </c>
      <c r="V1304" s="276"/>
      <c r="W1304" s="10"/>
      <c r="X1304" s="269" t="s">
        <v>78</v>
      </c>
      <c r="Y1304" s="270"/>
      <c r="Z1304" s="271" t="s">
        <v>79</v>
      </c>
      <c r="AA1304" s="272"/>
      <c r="AB1304" s="10"/>
      <c r="AC1304" s="273" t="s">
        <v>80</v>
      </c>
      <c r="AD1304" s="274"/>
      <c r="AE1304" s="275" t="s">
        <v>81</v>
      </c>
      <c r="AF1304" s="276"/>
      <c r="AG1304" s="10"/>
      <c r="AH1304" s="269" t="s">
        <v>82</v>
      </c>
      <c r="AI1304" s="270"/>
      <c r="AJ1304" s="271" t="s">
        <v>83</v>
      </c>
      <c r="AK1304" s="272"/>
      <c r="AM1304" s="57" t="s">
        <v>10</v>
      </c>
      <c r="AO1304" s="109" t="s">
        <v>37</v>
      </c>
      <c r="AP1304" s="18"/>
      <c r="AQ1304" s="68"/>
      <c r="AR1304" s="68"/>
      <c r="AS1304" s="68"/>
      <c r="AT1304" s="68"/>
    </row>
    <row r="1305" spans="2:46" ht="18.600000000000001" customHeight="1" thickTop="1" thickBot="1">
      <c r="B1305" s="81">
        <v>3.74</v>
      </c>
      <c r="D1305" s="59">
        <v>1</v>
      </c>
      <c r="E1305" s="60">
        <v>0</v>
      </c>
      <c r="F1305" s="61">
        <v>0</v>
      </c>
      <c r="G1305" s="62">
        <f t="shared" ref="G1305" si="5867">$E$8*$B1305</f>
        <v>2.5371038000000001</v>
      </c>
      <c r="I1305" s="59">
        <v>1</v>
      </c>
      <c r="J1305" s="63">
        <v>0</v>
      </c>
      <c r="K1305" s="61">
        <v>0</v>
      </c>
      <c r="L1305" s="62">
        <v>0</v>
      </c>
      <c r="N1305" s="59">
        <f t="shared" ref="N1305" si="5868">D1305*I1305+F1305*I1308-E1305*J1305-G1305*J1308</f>
        <v>4.220358916487724</v>
      </c>
      <c r="O1305" s="63">
        <f t="shared" ref="O1305" si="5869">(D1305*J1305+E1305*I1305+F1305*J1308+G1305*I1308)</f>
        <v>0</v>
      </c>
      <c r="P1305" s="61">
        <f t="shared" ref="P1305" si="5870">D1305*K1305+F1305*K1308-E1305*L1305-G1305*L1308</f>
        <v>0</v>
      </c>
      <c r="Q1305" s="62">
        <f t="shared" ref="Q1305" si="5871">(D1305*L1305+E1305*K1305+F1305*L1308+G1305*K1308)</f>
        <v>2.5371038000000001</v>
      </c>
      <c r="S1305" s="59">
        <v>1</v>
      </c>
      <c r="T1305" s="60">
        <v>0</v>
      </c>
      <c r="U1305" s="61">
        <v>0</v>
      </c>
      <c r="V1305" s="62">
        <f t="shared" ref="V1305" si="5872">$T$8*$B1305</f>
        <v>2.5371038000000001</v>
      </c>
      <c r="X1305" s="59">
        <f t="shared" ref="X1305" si="5873">N1305*S1305+P1305*S1308-O1305*T1305-Q1305*T1308</f>
        <v>4.220358916487724</v>
      </c>
      <c r="Y1305" s="63">
        <f t="shared" ref="Y1305" si="5874">(N1305*T1305+O1305*S1305+P1305*T1308+Q1305*S1308)</f>
        <v>0</v>
      </c>
      <c r="Z1305" s="61">
        <f t="shared" ref="Z1305" si="5875">N1305*U1305+P1305*U1308-O1305*V1305-Q1305*V1308</f>
        <v>0</v>
      </c>
      <c r="AA1305" s="62">
        <f t="shared" ref="AA1305" si="5876">(N1305*V1305+O1305*U1305+P1305*V1308+Q1305*U1308)</f>
        <v>13.244592444384889</v>
      </c>
      <c r="AB1305" s="10"/>
      <c r="AC1305" s="64">
        <v>1</v>
      </c>
      <c r="AD1305" s="65">
        <v>0</v>
      </c>
      <c r="AE1305" s="23">
        <v>0</v>
      </c>
      <c r="AF1305" s="66">
        <v>0</v>
      </c>
      <c r="AH1305" s="59">
        <f t="shared" ref="AH1305" si="5877">X1305*AC1305+Z1305*AC1308-Y1305*AD1305-AA1305*AD1308</f>
        <v>4.220358916487724</v>
      </c>
      <c r="AI1305" s="63">
        <f t="shared" ref="AI1305" si="5878">(X1305*AD1305+Y1305*AC1305+Z1305*AD1308+AA1305*AC1308)</f>
        <v>13.244592444384889</v>
      </c>
      <c r="AJ1305" s="61">
        <f t="shared" ref="AJ1305" si="5879">X1305*AE1305+Z1305*AE1308-Y1305*AF1305-AA1305*AF1308</f>
        <v>0</v>
      </c>
      <c r="AK1305" s="62">
        <f t="shared" ref="AK1305" si="5880">(X1305*AF1305+Y1305*AE1305+Z1305*AF1308+AA1305*AE1308)</f>
        <v>13.244592444384889</v>
      </c>
      <c r="AM1305" s="67">
        <f t="shared" ref="AM1305" si="5881">20*LOG(((1+$AD$8)/$AD$8)/((AH1305+AH1308)^2+(AI1305+AI1308)^2)^0.5)</f>
        <v>-17.29677423132825</v>
      </c>
      <c r="AO1305" s="110">
        <f t="shared" ref="AO1305" si="5882">((AH1305^2+AI1305^2)^0.5)/((AH1308^2+AI1308^2)^0.5)</f>
        <v>3.1541673049855272</v>
      </c>
      <c r="AP1305" s="18"/>
      <c r="AQ1305" s="68"/>
      <c r="AR1305" s="68"/>
      <c r="AS1305" s="68"/>
      <c r="AT1305" s="68"/>
    </row>
    <row r="1306" spans="2:46" ht="18.600000000000001" customHeight="1" thickBot="1">
      <c r="D1306" s="69"/>
      <c r="G1306" s="70"/>
      <c r="I1306" s="69"/>
      <c r="L1306" s="70"/>
      <c r="N1306" s="69"/>
      <c r="Q1306" s="70"/>
      <c r="S1306" s="69"/>
      <c r="V1306" s="70"/>
      <c r="X1306" s="69"/>
      <c r="AA1306" s="70"/>
      <c r="AC1306" s="64"/>
      <c r="AD1306" s="23"/>
      <c r="AE1306" s="23"/>
      <c r="AF1306" s="71"/>
      <c r="AH1306" s="69"/>
      <c r="AK1306" s="70"/>
      <c r="AO1306" s="111"/>
      <c r="AP1306" s="18"/>
      <c r="AQ1306" s="68"/>
      <c r="AR1306" s="68"/>
      <c r="AS1306" s="68"/>
      <c r="AT1306" s="68"/>
    </row>
    <row r="1307" spans="2:46" ht="18.600000000000001" customHeight="1" thickBot="1">
      <c r="D1307" s="265" t="s">
        <v>11</v>
      </c>
      <c r="E1307" s="266"/>
      <c r="F1307" s="267" t="s">
        <v>84</v>
      </c>
      <c r="G1307" s="268"/>
      <c r="H1307" s="263"/>
      <c r="I1307" s="265" t="s">
        <v>85</v>
      </c>
      <c r="J1307" s="266"/>
      <c r="K1307" s="267" t="s">
        <v>86</v>
      </c>
      <c r="L1307" s="268"/>
      <c r="N1307" s="269" t="s">
        <v>12</v>
      </c>
      <c r="O1307" s="270"/>
      <c r="P1307" s="271" t="s">
        <v>13</v>
      </c>
      <c r="Q1307" s="272"/>
      <c r="S1307" s="265" t="s">
        <v>87</v>
      </c>
      <c r="T1307" s="266"/>
      <c r="U1307" s="267" t="s">
        <v>88</v>
      </c>
      <c r="V1307" s="268"/>
      <c r="W1307" s="10"/>
      <c r="X1307" s="269" t="s">
        <v>89</v>
      </c>
      <c r="Y1307" s="270"/>
      <c r="Z1307" s="271" t="s">
        <v>90</v>
      </c>
      <c r="AA1307" s="272"/>
      <c r="AB1307" s="10"/>
      <c r="AC1307" s="265" t="s">
        <v>14</v>
      </c>
      <c r="AD1307" s="266"/>
      <c r="AE1307" s="267" t="s">
        <v>15</v>
      </c>
      <c r="AF1307" s="268"/>
      <c r="AG1307" s="10"/>
      <c r="AH1307" s="269" t="s">
        <v>91</v>
      </c>
      <c r="AI1307" s="270"/>
      <c r="AJ1307" s="271" t="s">
        <v>92</v>
      </c>
      <c r="AK1307" s="272"/>
      <c r="AM1307" s="76" t="s">
        <v>16</v>
      </c>
      <c r="AO1307" s="112" t="s">
        <v>38</v>
      </c>
      <c r="AP1307" s="18"/>
      <c r="AQ1307" s="68"/>
      <c r="AR1307" s="68"/>
      <c r="AS1307" s="68"/>
      <c r="AT1307" s="68"/>
    </row>
    <row r="1308" spans="2:46" ht="18.600000000000001" customHeight="1" thickTop="1" thickBot="1">
      <c r="D1308" s="59">
        <v>0</v>
      </c>
      <c r="E1308" s="63">
        <v>0</v>
      </c>
      <c r="F1308" s="61">
        <v>1</v>
      </c>
      <c r="G1308" s="62">
        <v>0</v>
      </c>
      <c r="I1308" s="59">
        <v>0</v>
      </c>
      <c r="J1308" s="63">
        <f t="shared" ref="J1308" si="5883">IF(0=(1-$J$8*$K$8*$B1305^2),10^14,$B1305*$K$8/(1-$J$8*$K$8*$B1305^2))</f>
        <v>-1.2693051488424414</v>
      </c>
      <c r="K1308" s="61">
        <v>1</v>
      </c>
      <c r="L1308" s="62">
        <v>0</v>
      </c>
      <c r="N1308" s="59">
        <f t="shared" ref="N1308" si="5884">D1308*I1305+F1308*I1308-E1308*J1305-G1308*J1308</f>
        <v>0</v>
      </c>
      <c r="O1308" s="63">
        <f t="shared" ref="O1308" si="5885">(D1308*J1305+E1308*I1305+F1308*J1308+G1308*I1308)</f>
        <v>-1.2693051488424414</v>
      </c>
      <c r="P1308" s="61">
        <f t="shared" ref="P1308" si="5886">D1308*K1305+F1308*K1308-E1308*L1305-G1308*L1308</f>
        <v>1</v>
      </c>
      <c r="Q1308" s="62">
        <f t="shared" ref="Q1308" si="5887">(D1308*L1305+E1308*K1305+F1308*L1308+G1308*K1308)</f>
        <v>0</v>
      </c>
      <c r="S1308" s="59">
        <v>0</v>
      </c>
      <c r="T1308" s="63">
        <v>0</v>
      </c>
      <c r="U1308" s="61">
        <v>1</v>
      </c>
      <c r="V1308" s="62">
        <v>0</v>
      </c>
      <c r="X1308" s="59">
        <f t="shared" ref="X1308" si="5888">N1308*S1305+P1308*S1308-O1308*T1305-Q1308*T1308</f>
        <v>0</v>
      </c>
      <c r="Y1308" s="63">
        <f t="shared" ref="Y1308" si="5889">(N1308*T1305+O1308*S1305+P1308*T1308+Q1308*S1308)</f>
        <v>-1.2693051488424414</v>
      </c>
      <c r="Z1308" s="61">
        <f t="shared" ref="Z1308" si="5890">N1308*U1305+P1308*U1308-O1308*V1305-Q1308*V1308</f>
        <v>4.220358916487724</v>
      </c>
      <c r="AA1308" s="62">
        <f t="shared" ref="AA1308" si="5891">(N1308*V1305+O1308*U1305+P1308*V1308+Q1308*U1308)</f>
        <v>0</v>
      </c>
      <c r="AB1308" s="10"/>
      <c r="AC1308" s="46">
        <f t="shared" ref="AC1308" si="5892">1/$AD$8</f>
        <v>1</v>
      </c>
      <c r="AD1308" s="77">
        <v>0</v>
      </c>
      <c r="AE1308" s="78">
        <v>1</v>
      </c>
      <c r="AF1308" s="79">
        <v>0</v>
      </c>
      <c r="AH1308" s="59">
        <f t="shared" ref="AH1308" si="5893">X1308*AC1305+Z1308*AC1308-Y1308*AD1305-AA1308*AD1308</f>
        <v>4.220358916487724</v>
      </c>
      <c r="AI1308" s="63">
        <f t="shared" ref="AI1308" si="5894">(X1308*AD1305+Y1308*AC1305+Z1308*AD1308+AA1308*AC1308)</f>
        <v>-1.2693051488424414</v>
      </c>
      <c r="AJ1308" s="61">
        <f t="shared" ref="AJ1308" si="5895">X1308*AE1305+Z1308*AE1308-Y1308*AF1305-AA1308*AF1308</f>
        <v>4.220358916487724</v>
      </c>
      <c r="AK1308" s="62">
        <f t="shared" ref="AK1308" si="5896">(X1308*AF1305+Y1308*AE1305+Z1308*AF1308+AA1308*AE1308)</f>
        <v>0</v>
      </c>
      <c r="AM1308" s="80">
        <f t="shared" ref="AM1308" si="5897">(180/PI())*ATAN(-1*(AI1305+AI1308)/(AH1305+AH1308))</f>
        <v>-54.822107459700085</v>
      </c>
      <c r="AO1308" s="113">
        <f t="shared" ref="AO1308" si="5898">20*LOG(((1-(10^(AM1305/20)^2)*(1-((1-AO1305)/(1+AO1305))^2))^0.5))</f>
        <v>-5.9574300055089305E-2</v>
      </c>
      <c r="AP1308" s="18"/>
      <c r="AQ1308" s="68"/>
      <c r="AR1308" s="68"/>
      <c r="AS1308" s="68"/>
      <c r="AT1308" s="68"/>
    </row>
    <row r="1309" spans="2:46" ht="18.600000000000001" customHeight="1"/>
    <row r="1310" spans="2:46" ht="18.600000000000001" customHeight="1" thickBot="1">
      <c r="D1310" s="10" t="s">
        <v>63</v>
      </c>
      <c r="E1310" s="10"/>
      <c r="F1310" s="10"/>
      <c r="G1310" s="10"/>
      <c r="H1310" s="10"/>
      <c r="I1310" s="10" t="s">
        <v>64</v>
      </c>
      <c r="J1310" s="10"/>
      <c r="K1310" s="10"/>
      <c r="L1310" s="10"/>
      <c r="M1310" s="55"/>
      <c r="N1310" s="55"/>
      <c r="O1310" s="54" t="s">
        <v>65</v>
      </c>
      <c r="P1310" s="55"/>
      <c r="Q1310" s="55"/>
      <c r="R1310" s="55"/>
      <c r="S1310" s="10"/>
      <c r="T1310" s="10" t="s">
        <v>66</v>
      </c>
      <c r="U1310" s="55"/>
      <c r="V1310" s="55"/>
      <c r="W1310" s="55"/>
      <c r="X1310" s="55"/>
      <c r="Y1310" s="54" t="s">
        <v>67</v>
      </c>
      <c r="Z1310" s="55"/>
      <c r="AA1310" s="55"/>
      <c r="AB1310" s="55"/>
      <c r="AC1310" s="54" t="s">
        <v>68</v>
      </c>
      <c r="AD1310" s="10"/>
      <c r="AE1310" s="10"/>
      <c r="AF1310" s="10"/>
      <c r="AG1310" s="10"/>
      <c r="AH1310" s="55"/>
      <c r="AI1310" s="54" t="s">
        <v>69</v>
      </c>
      <c r="AJ1310" s="55"/>
      <c r="AK1310" s="55"/>
    </row>
    <row r="1311" spans="2:46" ht="18.600000000000001" customHeight="1" thickBot="1">
      <c r="B1311" s="52"/>
      <c r="D1311" s="273" t="s">
        <v>70</v>
      </c>
      <c r="E1311" s="274"/>
      <c r="F1311" s="275" t="s">
        <v>71</v>
      </c>
      <c r="G1311" s="276"/>
      <c r="H1311" s="263"/>
      <c r="I1311" s="273" t="s">
        <v>72</v>
      </c>
      <c r="J1311" s="274"/>
      <c r="K1311" s="275" t="s">
        <v>73</v>
      </c>
      <c r="L1311" s="276"/>
      <c r="M1311" s="55"/>
      <c r="N1311" s="269" t="s">
        <v>74</v>
      </c>
      <c r="O1311" s="270"/>
      <c r="P1311" s="271" t="s">
        <v>75</v>
      </c>
      <c r="Q1311" s="272"/>
      <c r="R1311" s="55"/>
      <c r="S1311" s="273" t="s">
        <v>76</v>
      </c>
      <c r="T1311" s="274"/>
      <c r="U1311" s="275" t="s">
        <v>77</v>
      </c>
      <c r="V1311" s="276"/>
      <c r="W1311" s="10"/>
      <c r="X1311" s="269" t="s">
        <v>78</v>
      </c>
      <c r="Y1311" s="270"/>
      <c r="Z1311" s="271" t="s">
        <v>79</v>
      </c>
      <c r="AA1311" s="272"/>
      <c r="AB1311" s="10"/>
      <c r="AC1311" s="273" t="s">
        <v>80</v>
      </c>
      <c r="AD1311" s="274"/>
      <c r="AE1311" s="275" t="s">
        <v>81</v>
      </c>
      <c r="AF1311" s="276"/>
      <c r="AG1311" s="10"/>
      <c r="AH1311" s="269" t="s">
        <v>82</v>
      </c>
      <c r="AI1311" s="270"/>
      <c r="AJ1311" s="271" t="s">
        <v>83</v>
      </c>
      <c r="AK1311" s="272"/>
      <c r="AM1311" s="57" t="s">
        <v>10</v>
      </c>
      <c r="AO1311" s="109" t="s">
        <v>37</v>
      </c>
      <c r="AP1311" s="18"/>
      <c r="AQ1311" s="68"/>
      <c r="AR1311" s="68"/>
      <c r="AS1311" s="68"/>
      <c r="AT1311" s="68"/>
    </row>
    <row r="1312" spans="2:46" ht="18.600000000000001" customHeight="1" thickTop="1" thickBot="1">
      <c r="B1312" s="81">
        <v>3.76</v>
      </c>
      <c r="D1312" s="59">
        <v>1</v>
      </c>
      <c r="E1312" s="60">
        <v>0</v>
      </c>
      <c r="F1312" s="61">
        <v>0</v>
      </c>
      <c r="G1312" s="62">
        <f t="shared" ref="G1312" si="5899">$E$8*$B1312</f>
        <v>2.5506712</v>
      </c>
      <c r="I1312" s="59">
        <v>1</v>
      </c>
      <c r="J1312" s="63">
        <v>0</v>
      </c>
      <c r="K1312" s="61">
        <v>0</v>
      </c>
      <c r="L1312" s="62">
        <v>0</v>
      </c>
      <c r="N1312" s="59">
        <f t="shared" ref="N1312" si="5900">D1312*I1312+F1312*I1315-E1312*J1312-G1312*J1315</f>
        <v>4.2060774164300643</v>
      </c>
      <c r="O1312" s="63">
        <f t="shared" ref="O1312" si="5901">(D1312*J1312+E1312*I1312+F1312*J1315+G1312*I1315)</f>
        <v>0</v>
      </c>
      <c r="P1312" s="61">
        <f t="shared" ref="P1312" si="5902">D1312*K1312+F1312*K1315-E1312*L1312-G1312*L1315</f>
        <v>0</v>
      </c>
      <c r="Q1312" s="62">
        <f t="shared" ref="Q1312" si="5903">(D1312*L1312+E1312*K1312+F1312*L1315+G1312*K1315)</f>
        <v>2.5506712</v>
      </c>
      <c r="S1312" s="59">
        <v>1</v>
      </c>
      <c r="T1312" s="60">
        <v>0</v>
      </c>
      <c r="U1312" s="61">
        <v>0</v>
      </c>
      <c r="V1312" s="62">
        <f t="shared" ref="V1312" si="5904">$T$8*$B1312</f>
        <v>2.5506712</v>
      </c>
      <c r="X1312" s="59">
        <f t="shared" ref="X1312" si="5905">N1312*S1312+P1312*S1315-O1312*T1312-Q1312*T1315</f>
        <v>4.2060774164300643</v>
      </c>
      <c r="Y1312" s="63">
        <f t="shared" ref="Y1312" si="5906">(N1312*T1312+O1312*S1312+P1312*T1315+Q1312*S1315)</f>
        <v>0</v>
      </c>
      <c r="Z1312" s="61">
        <f t="shared" ref="Z1312" si="5907">N1312*U1312+P1312*U1315-O1312*V1312-Q1312*V1315</f>
        <v>0</v>
      </c>
      <c r="AA1312" s="62">
        <f t="shared" ref="AA1312" si="5908">(N1312*V1312+O1312*U1312+P1312*V1315+Q1312*U1315)</f>
        <v>13.278991731058571</v>
      </c>
      <c r="AB1312" s="10"/>
      <c r="AC1312" s="64">
        <v>1</v>
      </c>
      <c r="AD1312" s="65">
        <v>0</v>
      </c>
      <c r="AE1312" s="23">
        <v>0</v>
      </c>
      <c r="AF1312" s="66">
        <v>0</v>
      </c>
      <c r="AH1312" s="59">
        <f t="shared" ref="AH1312" si="5909">X1312*AC1312+Z1312*AC1315-Y1312*AD1312-AA1312*AD1315</f>
        <v>4.2060774164300643</v>
      </c>
      <c r="AI1312" s="63">
        <f t="shared" ref="AI1312" si="5910">(X1312*AD1312+Y1312*AC1312+Z1312*AD1315+AA1312*AC1315)</f>
        <v>13.278991731058571</v>
      </c>
      <c r="AJ1312" s="61">
        <f t="shared" ref="AJ1312" si="5911">X1312*AE1312+Z1312*AE1315-Y1312*AF1312-AA1312*AF1315</f>
        <v>0</v>
      </c>
      <c r="AK1312" s="62">
        <f t="shared" ref="AK1312" si="5912">(X1312*AF1312+Y1312*AE1312+Z1312*AF1315+AA1312*AE1315)</f>
        <v>13.278991731058571</v>
      </c>
      <c r="AM1312" s="67">
        <f t="shared" ref="AM1312" si="5913">20*LOG(((1+$AD$8)/$AD$8)/((AH1312+AH1315)^2+(AI1312+AI1315)^2)^0.5)</f>
        <v>-17.309713912272755</v>
      </c>
      <c r="AO1312" s="110">
        <f t="shared" ref="AO1312" si="5914">((AH1312^2+AI1312^2)^0.5)/((AH1315^2+AI1315^2)^0.5)</f>
        <v>3.1730280564626892</v>
      </c>
      <c r="AP1312" s="18"/>
      <c r="AQ1312" s="68"/>
      <c r="AR1312" s="68"/>
      <c r="AS1312" s="68"/>
      <c r="AT1312" s="68"/>
    </row>
    <row r="1313" spans="2:46" ht="18.600000000000001" customHeight="1" thickBot="1">
      <c r="D1313" s="69"/>
      <c r="G1313" s="70"/>
      <c r="I1313" s="69"/>
      <c r="L1313" s="70"/>
      <c r="N1313" s="69"/>
      <c r="Q1313" s="70"/>
      <c r="S1313" s="69"/>
      <c r="V1313" s="70"/>
      <c r="X1313" s="69"/>
      <c r="AA1313" s="70"/>
      <c r="AC1313" s="64"/>
      <c r="AD1313" s="23"/>
      <c r="AE1313" s="23"/>
      <c r="AF1313" s="71"/>
      <c r="AH1313" s="69"/>
      <c r="AK1313" s="70"/>
      <c r="AO1313" s="111"/>
      <c r="AP1313" s="18"/>
      <c r="AQ1313" s="68"/>
      <c r="AR1313" s="68"/>
      <c r="AS1313" s="68"/>
      <c r="AT1313" s="68"/>
    </row>
    <row r="1314" spans="2:46" ht="18.600000000000001" customHeight="1" thickBot="1">
      <c r="D1314" s="265" t="s">
        <v>11</v>
      </c>
      <c r="E1314" s="266"/>
      <c r="F1314" s="267" t="s">
        <v>84</v>
      </c>
      <c r="G1314" s="268"/>
      <c r="H1314" s="263"/>
      <c r="I1314" s="265" t="s">
        <v>85</v>
      </c>
      <c r="J1314" s="266"/>
      <c r="K1314" s="267" t="s">
        <v>86</v>
      </c>
      <c r="L1314" s="268"/>
      <c r="N1314" s="269" t="s">
        <v>12</v>
      </c>
      <c r="O1314" s="270"/>
      <c r="P1314" s="271" t="s">
        <v>13</v>
      </c>
      <c r="Q1314" s="272"/>
      <c r="S1314" s="265" t="s">
        <v>87</v>
      </c>
      <c r="T1314" s="266"/>
      <c r="U1314" s="267" t="s">
        <v>88</v>
      </c>
      <c r="V1314" s="268"/>
      <c r="W1314" s="10"/>
      <c r="X1314" s="269" t="s">
        <v>89</v>
      </c>
      <c r="Y1314" s="270"/>
      <c r="Z1314" s="271" t="s">
        <v>90</v>
      </c>
      <c r="AA1314" s="272"/>
      <c r="AB1314" s="10"/>
      <c r="AC1314" s="265" t="s">
        <v>14</v>
      </c>
      <c r="AD1314" s="266"/>
      <c r="AE1314" s="267" t="s">
        <v>15</v>
      </c>
      <c r="AF1314" s="268"/>
      <c r="AG1314" s="10"/>
      <c r="AH1314" s="269" t="s">
        <v>91</v>
      </c>
      <c r="AI1314" s="270"/>
      <c r="AJ1314" s="271" t="s">
        <v>92</v>
      </c>
      <c r="AK1314" s="272"/>
      <c r="AM1314" s="76" t="s">
        <v>16</v>
      </c>
      <c r="AO1314" s="112" t="s">
        <v>38</v>
      </c>
      <c r="AP1314" s="18"/>
      <c r="AQ1314" s="68"/>
      <c r="AR1314" s="68"/>
      <c r="AS1314" s="68"/>
      <c r="AT1314" s="68"/>
    </row>
    <row r="1315" spans="2:46" ht="18.600000000000001" customHeight="1" thickTop="1" thickBot="1">
      <c r="D1315" s="59">
        <v>0</v>
      </c>
      <c r="E1315" s="63">
        <v>0</v>
      </c>
      <c r="F1315" s="61">
        <v>1</v>
      </c>
      <c r="G1315" s="62">
        <v>0</v>
      </c>
      <c r="I1315" s="59">
        <v>0</v>
      </c>
      <c r="J1315" s="63">
        <f t="shared" ref="J1315" si="5915">IF(0=(1-$J$8*$K$8*$B1312^2),10^14,$B1312*$K$8/(1-$J$8*$K$8*$B1312^2))</f>
        <v>-1.2569544112271565</v>
      </c>
      <c r="K1315" s="61">
        <v>1</v>
      </c>
      <c r="L1315" s="62">
        <v>0</v>
      </c>
      <c r="N1315" s="59">
        <f t="shared" ref="N1315" si="5916">D1315*I1312+F1315*I1315-E1315*J1312-G1315*J1315</f>
        <v>0</v>
      </c>
      <c r="O1315" s="63">
        <f t="shared" ref="O1315" si="5917">(D1315*J1312+E1315*I1312+F1315*J1315+G1315*I1315)</f>
        <v>-1.2569544112271565</v>
      </c>
      <c r="P1315" s="61">
        <f t="shared" ref="P1315" si="5918">D1315*K1312+F1315*K1315-E1315*L1312-G1315*L1315</f>
        <v>1</v>
      </c>
      <c r="Q1315" s="62">
        <f t="shared" ref="Q1315" si="5919">(D1315*L1312+E1315*K1312+F1315*L1315+G1315*K1315)</f>
        <v>0</v>
      </c>
      <c r="S1315" s="59">
        <v>0</v>
      </c>
      <c r="T1315" s="63">
        <v>0</v>
      </c>
      <c r="U1315" s="61">
        <v>1</v>
      </c>
      <c r="V1315" s="62">
        <v>0</v>
      </c>
      <c r="X1315" s="59">
        <f t="shared" ref="X1315" si="5920">N1315*S1312+P1315*S1315-O1315*T1312-Q1315*T1315</f>
        <v>0</v>
      </c>
      <c r="Y1315" s="63">
        <f t="shared" ref="Y1315" si="5921">(N1315*T1312+O1315*S1312+P1315*T1315+Q1315*S1315)</f>
        <v>-1.2569544112271565</v>
      </c>
      <c r="Z1315" s="61">
        <f t="shared" ref="Z1315" si="5922">N1315*U1312+P1315*U1315-O1315*V1312-Q1315*V1315</f>
        <v>4.2060774164300643</v>
      </c>
      <c r="AA1315" s="62">
        <f t="shared" ref="AA1315" si="5923">(N1315*V1312+O1315*U1312+P1315*V1315+Q1315*U1315)</f>
        <v>0</v>
      </c>
      <c r="AB1315" s="10"/>
      <c r="AC1315" s="46">
        <f t="shared" ref="AC1315" si="5924">1/$AD$8</f>
        <v>1</v>
      </c>
      <c r="AD1315" s="77">
        <v>0</v>
      </c>
      <c r="AE1315" s="78">
        <v>1</v>
      </c>
      <c r="AF1315" s="79">
        <v>0</v>
      </c>
      <c r="AH1315" s="59">
        <f t="shared" ref="AH1315" si="5925">X1315*AC1312+Z1315*AC1315-Y1315*AD1312-AA1315*AD1315</f>
        <v>4.2060774164300643</v>
      </c>
      <c r="AI1315" s="63">
        <f t="shared" ref="AI1315" si="5926">(X1315*AD1312+Y1315*AC1312+Z1315*AD1315+AA1315*AC1315)</f>
        <v>-1.2569544112271565</v>
      </c>
      <c r="AJ1315" s="61">
        <f t="shared" ref="AJ1315" si="5927">X1315*AE1312+Z1315*AE1315-Y1315*AF1312-AA1315*AF1315</f>
        <v>4.2060774164300643</v>
      </c>
      <c r="AK1315" s="62">
        <f t="shared" ref="AK1315" si="5928">(X1315*AF1312+Y1315*AE1312+Z1315*AF1315+AA1315*AE1315)</f>
        <v>0</v>
      </c>
      <c r="AM1315" s="80">
        <f t="shared" ref="AM1315" si="5929">(180/PI())*ATAN(-1*(AI1312+AI1315)/(AH1312+AH1315))</f>
        <v>-55.018444651040973</v>
      </c>
      <c r="AO1315" s="113">
        <f t="shared" ref="AO1315" si="5930">20*LOG(((1-(10^(AM1312/20)^2)*(1-((1-AO1312)/(1+AO1312))^2))^0.5))</f>
        <v>-5.9210863406394088E-2</v>
      </c>
      <c r="AP1315" s="18"/>
      <c r="AQ1315" s="68"/>
      <c r="AR1315" s="68"/>
      <c r="AS1315" s="68"/>
      <c r="AT1315" s="68"/>
    </row>
    <row r="1316" spans="2:46" ht="18.600000000000001" customHeight="1"/>
    <row r="1317" spans="2:46" ht="18.600000000000001" customHeight="1" thickBot="1">
      <c r="D1317" s="10" t="s">
        <v>63</v>
      </c>
      <c r="E1317" s="10"/>
      <c r="F1317" s="10"/>
      <c r="G1317" s="10"/>
      <c r="H1317" s="10"/>
      <c r="I1317" s="10" t="s">
        <v>64</v>
      </c>
      <c r="J1317" s="10"/>
      <c r="K1317" s="10"/>
      <c r="L1317" s="10"/>
      <c r="M1317" s="55"/>
      <c r="N1317" s="55"/>
      <c r="O1317" s="54" t="s">
        <v>65</v>
      </c>
      <c r="P1317" s="55"/>
      <c r="Q1317" s="55"/>
      <c r="R1317" s="55"/>
      <c r="S1317" s="10"/>
      <c r="T1317" s="10" t="s">
        <v>66</v>
      </c>
      <c r="U1317" s="55"/>
      <c r="V1317" s="55"/>
      <c r="W1317" s="55"/>
      <c r="X1317" s="55"/>
      <c r="Y1317" s="54" t="s">
        <v>67</v>
      </c>
      <c r="Z1317" s="55"/>
      <c r="AA1317" s="55"/>
      <c r="AB1317" s="55"/>
      <c r="AC1317" s="54" t="s">
        <v>68</v>
      </c>
      <c r="AD1317" s="10"/>
      <c r="AE1317" s="10"/>
      <c r="AF1317" s="10"/>
      <c r="AG1317" s="10"/>
      <c r="AH1317" s="55"/>
      <c r="AI1317" s="54" t="s">
        <v>69</v>
      </c>
      <c r="AJ1317" s="55"/>
      <c r="AK1317" s="55"/>
    </row>
    <row r="1318" spans="2:46" ht="18.600000000000001" customHeight="1" thickBot="1">
      <c r="B1318" s="52"/>
      <c r="D1318" s="273" t="s">
        <v>70</v>
      </c>
      <c r="E1318" s="274"/>
      <c r="F1318" s="275" t="s">
        <v>71</v>
      </c>
      <c r="G1318" s="276"/>
      <c r="H1318" s="263"/>
      <c r="I1318" s="273" t="s">
        <v>72</v>
      </c>
      <c r="J1318" s="274"/>
      <c r="K1318" s="275" t="s">
        <v>73</v>
      </c>
      <c r="L1318" s="276"/>
      <c r="M1318" s="55"/>
      <c r="N1318" s="269" t="s">
        <v>74</v>
      </c>
      <c r="O1318" s="270"/>
      <c r="P1318" s="271" t="s">
        <v>75</v>
      </c>
      <c r="Q1318" s="272"/>
      <c r="R1318" s="55"/>
      <c r="S1318" s="273" t="s">
        <v>76</v>
      </c>
      <c r="T1318" s="274"/>
      <c r="U1318" s="275" t="s">
        <v>77</v>
      </c>
      <c r="V1318" s="276"/>
      <c r="W1318" s="10"/>
      <c r="X1318" s="269" t="s">
        <v>78</v>
      </c>
      <c r="Y1318" s="270"/>
      <c r="Z1318" s="271" t="s">
        <v>79</v>
      </c>
      <c r="AA1318" s="272"/>
      <c r="AB1318" s="10"/>
      <c r="AC1318" s="273" t="s">
        <v>80</v>
      </c>
      <c r="AD1318" s="274"/>
      <c r="AE1318" s="275" t="s">
        <v>81</v>
      </c>
      <c r="AF1318" s="276"/>
      <c r="AG1318" s="10"/>
      <c r="AH1318" s="269" t="s">
        <v>82</v>
      </c>
      <c r="AI1318" s="270"/>
      <c r="AJ1318" s="271" t="s">
        <v>83</v>
      </c>
      <c r="AK1318" s="272"/>
      <c r="AM1318" s="57" t="s">
        <v>10</v>
      </c>
      <c r="AO1318" s="109" t="s">
        <v>37</v>
      </c>
      <c r="AP1318" s="18"/>
      <c r="AQ1318" s="68"/>
      <c r="AR1318" s="68"/>
      <c r="AS1318" s="68"/>
      <c r="AT1318" s="68"/>
    </row>
    <row r="1319" spans="2:46" ht="18.600000000000001" customHeight="1" thickTop="1" thickBot="1">
      <c r="B1319" s="81">
        <v>3.78</v>
      </c>
      <c r="D1319" s="59">
        <v>1</v>
      </c>
      <c r="E1319" s="60">
        <v>0</v>
      </c>
      <c r="F1319" s="61">
        <v>0</v>
      </c>
      <c r="G1319" s="62">
        <f t="shared" ref="G1319" si="5931">$E$8*$B1319</f>
        <v>2.5642385999999999</v>
      </c>
      <c r="I1319" s="59">
        <v>1</v>
      </c>
      <c r="J1319" s="63">
        <v>0</v>
      </c>
      <c r="K1319" s="61">
        <v>0</v>
      </c>
      <c r="L1319" s="62">
        <v>0</v>
      </c>
      <c r="N1319" s="59">
        <f t="shared" ref="N1319" si="5932">D1319*I1319+F1319*I1322-E1319*J1319-G1319*J1322</f>
        <v>4.1921451469466993</v>
      </c>
      <c r="O1319" s="63">
        <f t="shared" ref="O1319" si="5933">(D1319*J1319+E1319*I1319+F1319*J1322+G1319*I1322)</f>
        <v>0</v>
      </c>
      <c r="P1319" s="61">
        <f t="shared" ref="P1319" si="5934">D1319*K1319+F1319*K1322-E1319*L1319-G1319*L1322</f>
        <v>0</v>
      </c>
      <c r="Q1319" s="62">
        <f t="shared" ref="Q1319" si="5935">(D1319*L1319+E1319*K1319+F1319*L1322+G1319*K1322)</f>
        <v>2.5642385999999999</v>
      </c>
      <c r="S1319" s="59">
        <v>1</v>
      </c>
      <c r="T1319" s="60">
        <v>0</v>
      </c>
      <c r="U1319" s="61">
        <v>0</v>
      </c>
      <c r="V1319" s="62">
        <f t="shared" ref="V1319" si="5936">$T$8*$B1319</f>
        <v>2.5642385999999999</v>
      </c>
      <c r="X1319" s="59">
        <f t="shared" ref="X1319" si="5937">N1319*S1319+P1319*S1322-O1319*T1319-Q1319*T1322</f>
        <v>4.1921451469466993</v>
      </c>
      <c r="Y1319" s="63">
        <f t="shared" ref="Y1319" si="5938">(N1319*T1319+O1319*S1319+P1319*T1322+Q1319*S1322)</f>
        <v>0</v>
      </c>
      <c r="Z1319" s="61">
        <f t="shared" ref="Z1319" si="5939">N1319*U1319+P1319*U1322-O1319*V1319-Q1319*V1322</f>
        <v>0</v>
      </c>
      <c r="AA1319" s="62">
        <f t="shared" ref="AA1319" si="5940">(N1319*V1319+O1319*U1319+P1319*V1322+Q1319*U1322)</f>
        <v>13.313899002603398</v>
      </c>
      <c r="AB1319" s="10"/>
      <c r="AC1319" s="64">
        <v>1</v>
      </c>
      <c r="AD1319" s="65">
        <v>0</v>
      </c>
      <c r="AE1319" s="23">
        <v>0</v>
      </c>
      <c r="AF1319" s="66">
        <v>0</v>
      </c>
      <c r="AH1319" s="59">
        <f t="shared" ref="AH1319" si="5941">X1319*AC1319+Z1319*AC1322-Y1319*AD1319-AA1319*AD1322</f>
        <v>4.1921451469466993</v>
      </c>
      <c r="AI1319" s="63">
        <f t="shared" ref="AI1319" si="5942">(X1319*AD1319+Y1319*AC1319+Z1319*AD1322+AA1319*AC1322)</f>
        <v>13.313899002603398</v>
      </c>
      <c r="AJ1319" s="61">
        <f t="shared" ref="AJ1319" si="5943">X1319*AE1319+Z1319*AE1322-Y1319*AF1319-AA1319*AF1322</f>
        <v>0</v>
      </c>
      <c r="AK1319" s="62">
        <f t="shared" ref="AK1319" si="5944">(X1319*AF1319+Y1319*AE1319+Z1319*AF1322+AA1319*AE1322)</f>
        <v>13.313899002603398</v>
      </c>
      <c r="AM1319" s="67">
        <f t="shared" ref="AM1319" si="5945">20*LOG(((1+$AD$8)/$AD$8)/((AH1319+AH1322)^2+(AI1319+AI1322)^2)^0.5)</f>
        <v>-17.323088454101352</v>
      </c>
      <c r="AO1319" s="110">
        <f t="shared" ref="AO1319" si="5946">((AH1319^2+AI1319^2)^0.5)/((AH1322^2+AI1322^2)^0.5)</f>
        <v>3.1918718652007829</v>
      </c>
      <c r="AP1319" s="18"/>
      <c r="AQ1319" s="68"/>
      <c r="AR1319" s="68"/>
      <c r="AS1319" s="68"/>
      <c r="AT1319" s="68"/>
    </row>
    <row r="1320" spans="2:46" ht="18.600000000000001" customHeight="1" thickBot="1">
      <c r="D1320" s="69"/>
      <c r="G1320" s="70"/>
      <c r="I1320" s="69"/>
      <c r="L1320" s="70"/>
      <c r="N1320" s="69"/>
      <c r="Q1320" s="70"/>
      <c r="S1320" s="69"/>
      <c r="V1320" s="70"/>
      <c r="X1320" s="69"/>
      <c r="AA1320" s="70"/>
      <c r="AC1320" s="64"/>
      <c r="AD1320" s="23"/>
      <c r="AE1320" s="23"/>
      <c r="AF1320" s="71"/>
      <c r="AH1320" s="69"/>
      <c r="AK1320" s="70"/>
      <c r="AO1320" s="111"/>
      <c r="AP1320" s="18"/>
      <c r="AQ1320" s="68"/>
      <c r="AR1320" s="68"/>
      <c r="AS1320" s="68"/>
      <c r="AT1320" s="68"/>
    </row>
    <row r="1321" spans="2:46" ht="18.600000000000001" customHeight="1" thickBot="1">
      <c r="D1321" s="265" t="s">
        <v>11</v>
      </c>
      <c r="E1321" s="266"/>
      <c r="F1321" s="267" t="s">
        <v>84</v>
      </c>
      <c r="G1321" s="268"/>
      <c r="H1321" s="263"/>
      <c r="I1321" s="265" t="s">
        <v>85</v>
      </c>
      <c r="J1321" s="266"/>
      <c r="K1321" s="267" t="s">
        <v>86</v>
      </c>
      <c r="L1321" s="268"/>
      <c r="N1321" s="269" t="s">
        <v>12</v>
      </c>
      <c r="O1321" s="270"/>
      <c r="P1321" s="271" t="s">
        <v>13</v>
      </c>
      <c r="Q1321" s="272"/>
      <c r="S1321" s="265" t="s">
        <v>87</v>
      </c>
      <c r="T1321" s="266"/>
      <c r="U1321" s="267" t="s">
        <v>88</v>
      </c>
      <c r="V1321" s="268"/>
      <c r="W1321" s="10"/>
      <c r="X1321" s="269" t="s">
        <v>89</v>
      </c>
      <c r="Y1321" s="270"/>
      <c r="Z1321" s="271" t="s">
        <v>90</v>
      </c>
      <c r="AA1321" s="272"/>
      <c r="AB1321" s="10"/>
      <c r="AC1321" s="265" t="s">
        <v>14</v>
      </c>
      <c r="AD1321" s="266"/>
      <c r="AE1321" s="267" t="s">
        <v>15</v>
      </c>
      <c r="AF1321" s="268"/>
      <c r="AG1321" s="10"/>
      <c r="AH1321" s="269" t="s">
        <v>91</v>
      </c>
      <c r="AI1321" s="270"/>
      <c r="AJ1321" s="271" t="s">
        <v>92</v>
      </c>
      <c r="AK1321" s="272"/>
      <c r="AM1321" s="76" t="s">
        <v>16</v>
      </c>
      <c r="AO1321" s="112" t="s">
        <v>38</v>
      </c>
      <c r="AP1321" s="18"/>
      <c r="AQ1321" s="68"/>
      <c r="AR1321" s="68"/>
      <c r="AS1321" s="68"/>
      <c r="AT1321" s="68"/>
    </row>
    <row r="1322" spans="2:46" ht="18.600000000000001" customHeight="1" thickTop="1" thickBot="1">
      <c r="D1322" s="59">
        <v>0</v>
      </c>
      <c r="E1322" s="63">
        <v>0</v>
      </c>
      <c r="F1322" s="61">
        <v>1</v>
      </c>
      <c r="G1322" s="62">
        <v>0</v>
      </c>
      <c r="I1322" s="59">
        <v>0</v>
      </c>
      <c r="J1322" s="63">
        <f t="shared" ref="J1322" si="5947">IF(0=(1-$J$8*$K$8*$B1319^2),10^14,$B1319*$K$8/(1-$J$8*$K$8*$B1319^2))</f>
        <v>-1.2448705619464193</v>
      </c>
      <c r="K1322" s="61">
        <v>1</v>
      </c>
      <c r="L1322" s="62">
        <v>0</v>
      </c>
      <c r="N1322" s="59">
        <f t="shared" ref="N1322" si="5948">D1322*I1319+F1322*I1322-E1322*J1319-G1322*J1322</f>
        <v>0</v>
      </c>
      <c r="O1322" s="63">
        <f t="shared" ref="O1322" si="5949">(D1322*J1319+E1322*I1319+F1322*J1322+G1322*I1322)</f>
        <v>-1.2448705619464193</v>
      </c>
      <c r="P1322" s="61">
        <f t="shared" ref="P1322" si="5950">D1322*K1319+F1322*K1322-E1322*L1319-G1322*L1322</f>
        <v>1</v>
      </c>
      <c r="Q1322" s="62">
        <f t="shared" ref="Q1322" si="5951">(D1322*L1319+E1322*K1319+F1322*L1322+G1322*K1322)</f>
        <v>0</v>
      </c>
      <c r="S1322" s="59">
        <v>0</v>
      </c>
      <c r="T1322" s="63">
        <v>0</v>
      </c>
      <c r="U1322" s="61">
        <v>1</v>
      </c>
      <c r="V1322" s="62">
        <v>0</v>
      </c>
      <c r="X1322" s="59">
        <f t="shared" ref="X1322" si="5952">N1322*S1319+P1322*S1322-O1322*T1319-Q1322*T1322</f>
        <v>0</v>
      </c>
      <c r="Y1322" s="63">
        <f t="shared" ref="Y1322" si="5953">(N1322*T1319+O1322*S1319+P1322*T1322+Q1322*S1322)</f>
        <v>-1.2448705619464193</v>
      </c>
      <c r="Z1322" s="61">
        <f t="shared" ref="Z1322" si="5954">N1322*U1319+P1322*U1322-O1322*V1319-Q1322*V1322</f>
        <v>4.1921451469466993</v>
      </c>
      <c r="AA1322" s="62">
        <f t="shared" ref="AA1322" si="5955">(N1322*V1319+O1322*U1319+P1322*V1322+Q1322*U1322)</f>
        <v>0</v>
      </c>
      <c r="AB1322" s="10"/>
      <c r="AC1322" s="46">
        <f t="shared" ref="AC1322" si="5956">1/$AD$8</f>
        <v>1</v>
      </c>
      <c r="AD1322" s="77">
        <v>0</v>
      </c>
      <c r="AE1322" s="78">
        <v>1</v>
      </c>
      <c r="AF1322" s="79">
        <v>0</v>
      </c>
      <c r="AH1322" s="59">
        <f t="shared" ref="AH1322" si="5957">X1322*AC1319+Z1322*AC1322-Y1322*AD1319-AA1322*AD1322</f>
        <v>4.1921451469466993</v>
      </c>
      <c r="AI1322" s="63">
        <f t="shared" ref="AI1322" si="5958">(X1322*AD1319+Y1322*AC1319+Z1322*AD1322+AA1322*AC1322)</f>
        <v>-1.2448705619464193</v>
      </c>
      <c r="AJ1322" s="61">
        <f t="shared" ref="AJ1322" si="5959">X1322*AE1319+Z1322*AE1322-Y1322*AF1319-AA1322*AF1322</f>
        <v>4.1921451469466993</v>
      </c>
      <c r="AK1322" s="62">
        <f t="shared" ref="AK1322" si="5960">(X1322*AF1319+Y1322*AE1319+Z1322*AF1322+AA1322*AE1322)</f>
        <v>0</v>
      </c>
      <c r="AM1322" s="80">
        <f t="shared" ref="AM1322" si="5961">(180/PI())*ATAN(-1*(AI1319+AI1322)/(AH1319+AH1322))</f>
        <v>-55.212495612873681</v>
      </c>
      <c r="AO1322" s="113">
        <f t="shared" ref="AO1322" si="5962">20*LOG(((1-(10^(AM1319/20)^2)*(1-((1-AO1319)/(1+AO1319))^2))^0.5))</f>
        <v>-5.8844218155813054E-2</v>
      </c>
      <c r="AP1322" s="18"/>
      <c r="AQ1322" s="68"/>
      <c r="AR1322" s="68"/>
      <c r="AS1322" s="68"/>
      <c r="AT1322" s="68"/>
    </row>
    <row r="1323" spans="2:46" ht="18.600000000000001" customHeight="1"/>
    <row r="1324" spans="2:46" ht="18.600000000000001" customHeight="1" thickBot="1">
      <c r="D1324" s="10" t="s">
        <v>63</v>
      </c>
      <c r="E1324" s="10"/>
      <c r="F1324" s="10"/>
      <c r="G1324" s="10"/>
      <c r="H1324" s="10"/>
      <c r="I1324" s="10" t="s">
        <v>64</v>
      </c>
      <c r="J1324" s="10"/>
      <c r="K1324" s="10"/>
      <c r="L1324" s="10"/>
      <c r="M1324" s="55"/>
      <c r="N1324" s="55"/>
      <c r="O1324" s="54" t="s">
        <v>65</v>
      </c>
      <c r="P1324" s="55"/>
      <c r="Q1324" s="55"/>
      <c r="R1324" s="55"/>
      <c r="S1324" s="10"/>
      <c r="T1324" s="10" t="s">
        <v>66</v>
      </c>
      <c r="U1324" s="55"/>
      <c r="V1324" s="55"/>
      <c r="W1324" s="55"/>
      <c r="X1324" s="55"/>
      <c r="Y1324" s="54" t="s">
        <v>67</v>
      </c>
      <c r="Z1324" s="55"/>
      <c r="AA1324" s="55"/>
      <c r="AB1324" s="55"/>
      <c r="AC1324" s="54" t="s">
        <v>68</v>
      </c>
      <c r="AD1324" s="10"/>
      <c r="AE1324" s="10"/>
      <c r="AF1324" s="10"/>
      <c r="AG1324" s="10"/>
      <c r="AH1324" s="55"/>
      <c r="AI1324" s="54" t="s">
        <v>69</v>
      </c>
      <c r="AJ1324" s="55"/>
      <c r="AK1324" s="55"/>
    </row>
    <row r="1325" spans="2:46" ht="18.600000000000001" customHeight="1" thickBot="1">
      <c r="B1325" s="52"/>
      <c r="D1325" s="273" t="s">
        <v>70</v>
      </c>
      <c r="E1325" s="274"/>
      <c r="F1325" s="275" t="s">
        <v>71</v>
      </c>
      <c r="G1325" s="276"/>
      <c r="H1325" s="263"/>
      <c r="I1325" s="273" t="s">
        <v>72</v>
      </c>
      <c r="J1325" s="274"/>
      <c r="K1325" s="275" t="s">
        <v>73</v>
      </c>
      <c r="L1325" s="276"/>
      <c r="M1325" s="55"/>
      <c r="N1325" s="269" t="s">
        <v>74</v>
      </c>
      <c r="O1325" s="270"/>
      <c r="P1325" s="271" t="s">
        <v>75</v>
      </c>
      <c r="Q1325" s="272"/>
      <c r="R1325" s="55"/>
      <c r="S1325" s="273" t="s">
        <v>76</v>
      </c>
      <c r="T1325" s="274"/>
      <c r="U1325" s="275" t="s">
        <v>77</v>
      </c>
      <c r="V1325" s="276"/>
      <c r="W1325" s="10"/>
      <c r="X1325" s="269" t="s">
        <v>78</v>
      </c>
      <c r="Y1325" s="270"/>
      <c r="Z1325" s="271" t="s">
        <v>79</v>
      </c>
      <c r="AA1325" s="272"/>
      <c r="AB1325" s="10"/>
      <c r="AC1325" s="273" t="s">
        <v>80</v>
      </c>
      <c r="AD1325" s="274"/>
      <c r="AE1325" s="275" t="s">
        <v>81</v>
      </c>
      <c r="AF1325" s="276"/>
      <c r="AG1325" s="10"/>
      <c r="AH1325" s="269" t="s">
        <v>82</v>
      </c>
      <c r="AI1325" s="270"/>
      <c r="AJ1325" s="271" t="s">
        <v>83</v>
      </c>
      <c r="AK1325" s="272"/>
      <c r="AM1325" s="57" t="s">
        <v>10</v>
      </c>
      <c r="AO1325" s="109" t="s">
        <v>37</v>
      </c>
      <c r="AP1325" s="18"/>
      <c r="AQ1325" s="68"/>
      <c r="AR1325" s="68"/>
      <c r="AS1325" s="68"/>
      <c r="AT1325" s="68"/>
    </row>
    <row r="1326" spans="2:46" ht="18.600000000000001" customHeight="1" thickTop="1" thickBot="1">
      <c r="B1326" s="81">
        <v>3.8</v>
      </c>
      <c r="D1326" s="59">
        <v>1</v>
      </c>
      <c r="E1326" s="60">
        <v>0</v>
      </c>
      <c r="F1326" s="61">
        <v>0</v>
      </c>
      <c r="G1326" s="62">
        <f t="shared" ref="G1326" si="5963">$E$8*$B1326</f>
        <v>2.5778059999999998</v>
      </c>
      <c r="I1326" s="59">
        <v>1</v>
      </c>
      <c r="J1326" s="63">
        <v>0</v>
      </c>
      <c r="K1326" s="61">
        <v>0</v>
      </c>
      <c r="L1326" s="62">
        <v>0</v>
      </c>
      <c r="N1326" s="59">
        <f t="shared" ref="N1326" si="5964">D1326*I1326+F1326*I1329-E1326*J1326-G1326*J1329</f>
        <v>4.178550019982918</v>
      </c>
      <c r="O1326" s="63">
        <f t="shared" ref="O1326" si="5965">(D1326*J1326+E1326*I1326+F1326*J1329+G1326*I1329)</f>
        <v>0</v>
      </c>
      <c r="P1326" s="61">
        <f t="shared" ref="P1326" si="5966">D1326*K1326+F1326*K1329-E1326*L1326-G1326*L1329</f>
        <v>0</v>
      </c>
      <c r="Q1326" s="62">
        <f t="shared" ref="Q1326" si="5967">(D1326*L1326+E1326*K1326+F1326*L1329+G1326*K1329)</f>
        <v>2.5778059999999998</v>
      </c>
      <c r="S1326" s="59">
        <v>1</v>
      </c>
      <c r="T1326" s="60">
        <v>0</v>
      </c>
      <c r="U1326" s="61">
        <v>0</v>
      </c>
      <c r="V1326" s="62">
        <f t="shared" ref="V1326" si="5968">$T$8*$B1326</f>
        <v>2.5778059999999998</v>
      </c>
      <c r="X1326" s="59">
        <f t="shared" ref="X1326" si="5969">N1326*S1326+P1326*S1329-O1326*T1326-Q1326*T1329</f>
        <v>4.178550019982918</v>
      </c>
      <c r="Y1326" s="63">
        <f t="shared" ref="Y1326" si="5970">(N1326*T1326+O1326*S1326+P1326*T1329+Q1326*S1329)</f>
        <v>0</v>
      </c>
      <c r="Z1326" s="61">
        <f t="shared" ref="Z1326" si="5971">N1326*U1326+P1326*U1329-O1326*V1326-Q1326*V1329</f>
        <v>0</v>
      </c>
      <c r="AA1326" s="62">
        <f t="shared" ref="AA1326" si="5972">(N1326*V1326+O1326*U1326+P1326*V1329+Q1326*U1329)</f>
        <v>13.349297312812084</v>
      </c>
      <c r="AB1326" s="10"/>
      <c r="AC1326" s="64">
        <v>1</v>
      </c>
      <c r="AD1326" s="65">
        <v>0</v>
      </c>
      <c r="AE1326" s="23">
        <v>0</v>
      </c>
      <c r="AF1326" s="66">
        <v>0</v>
      </c>
      <c r="AH1326" s="59">
        <f t="shared" ref="AH1326" si="5973">X1326*AC1326+Z1326*AC1329-Y1326*AD1326-AA1326*AD1329</f>
        <v>4.178550019982918</v>
      </c>
      <c r="AI1326" s="63">
        <f t="shared" ref="AI1326" si="5974">(X1326*AD1326+Y1326*AC1326+Z1326*AD1329+AA1326*AC1329)</f>
        <v>13.349297312812084</v>
      </c>
      <c r="AJ1326" s="61">
        <f t="shared" ref="AJ1326" si="5975">X1326*AE1326+Z1326*AE1329-Y1326*AF1326-AA1326*AF1329</f>
        <v>0</v>
      </c>
      <c r="AK1326" s="62">
        <f t="shared" ref="AK1326" si="5976">(X1326*AF1326+Y1326*AE1326+Z1326*AF1329+AA1326*AE1329)</f>
        <v>13.349297312812084</v>
      </c>
      <c r="AM1326" s="67">
        <f t="shared" ref="AM1326" si="5977">20*LOG(((1+$AD$8)/$AD$8)/((AH1326+AH1329)^2+(AI1326+AI1329)^2)^0.5)</f>
        <v>-17.33688074599862</v>
      </c>
      <c r="AO1326" s="110">
        <f t="shared" ref="AO1326" si="5978">((AH1326^2+AI1326^2)^0.5)/((AH1329^2+AI1329^2)^0.5)</f>
        <v>3.2106991052558485</v>
      </c>
      <c r="AP1326" s="18"/>
      <c r="AQ1326" s="68"/>
      <c r="AR1326" s="68"/>
      <c r="AS1326" s="68"/>
      <c r="AT1326" s="68"/>
    </row>
    <row r="1327" spans="2:46" ht="18.600000000000001" customHeight="1" thickBot="1">
      <c r="D1327" s="69"/>
      <c r="G1327" s="70"/>
      <c r="I1327" s="69"/>
      <c r="L1327" s="70"/>
      <c r="N1327" s="69"/>
      <c r="Q1327" s="70"/>
      <c r="S1327" s="69"/>
      <c r="V1327" s="70"/>
      <c r="X1327" s="69"/>
      <c r="AA1327" s="70"/>
      <c r="AC1327" s="64"/>
      <c r="AD1327" s="23"/>
      <c r="AE1327" s="23"/>
      <c r="AF1327" s="71"/>
      <c r="AH1327" s="69"/>
      <c r="AK1327" s="70"/>
      <c r="AO1327" s="111"/>
      <c r="AP1327" s="18"/>
      <c r="AQ1327" s="68"/>
      <c r="AR1327" s="68"/>
      <c r="AS1327" s="68"/>
      <c r="AT1327" s="68"/>
    </row>
    <row r="1328" spans="2:46" ht="18.600000000000001" customHeight="1" thickBot="1">
      <c r="D1328" s="265" t="s">
        <v>11</v>
      </c>
      <c r="E1328" s="266"/>
      <c r="F1328" s="267" t="s">
        <v>84</v>
      </c>
      <c r="G1328" s="268"/>
      <c r="H1328" s="263"/>
      <c r="I1328" s="265" t="s">
        <v>85</v>
      </c>
      <c r="J1328" s="266"/>
      <c r="K1328" s="267" t="s">
        <v>86</v>
      </c>
      <c r="L1328" s="268"/>
      <c r="N1328" s="269" t="s">
        <v>12</v>
      </c>
      <c r="O1328" s="270"/>
      <c r="P1328" s="271" t="s">
        <v>13</v>
      </c>
      <c r="Q1328" s="272"/>
      <c r="S1328" s="265" t="s">
        <v>87</v>
      </c>
      <c r="T1328" s="266"/>
      <c r="U1328" s="267" t="s">
        <v>88</v>
      </c>
      <c r="V1328" s="268"/>
      <c r="W1328" s="10"/>
      <c r="X1328" s="269" t="s">
        <v>89</v>
      </c>
      <c r="Y1328" s="270"/>
      <c r="Z1328" s="271" t="s">
        <v>90</v>
      </c>
      <c r="AA1328" s="272"/>
      <c r="AB1328" s="10"/>
      <c r="AC1328" s="265" t="s">
        <v>14</v>
      </c>
      <c r="AD1328" s="266"/>
      <c r="AE1328" s="267" t="s">
        <v>15</v>
      </c>
      <c r="AF1328" s="268"/>
      <c r="AG1328" s="10"/>
      <c r="AH1328" s="269" t="s">
        <v>91</v>
      </c>
      <c r="AI1328" s="270"/>
      <c r="AJ1328" s="271" t="s">
        <v>92</v>
      </c>
      <c r="AK1328" s="272"/>
      <c r="AM1328" s="76" t="s">
        <v>16</v>
      </c>
      <c r="AO1328" s="112" t="s">
        <v>38</v>
      </c>
      <c r="AP1328" s="18"/>
      <c r="AQ1328" s="68"/>
      <c r="AR1328" s="68"/>
      <c r="AS1328" s="68"/>
      <c r="AT1328" s="68"/>
    </row>
    <row r="1329" spans="2:46" ht="18.600000000000001" customHeight="1" thickTop="1" thickBot="1">
      <c r="D1329" s="59">
        <v>0</v>
      </c>
      <c r="E1329" s="63">
        <v>0</v>
      </c>
      <c r="F1329" s="61">
        <v>1</v>
      </c>
      <c r="G1329" s="62">
        <v>0</v>
      </c>
      <c r="I1329" s="59">
        <v>0</v>
      </c>
      <c r="J1329" s="63">
        <f t="shared" ref="J1329" si="5979">IF(0=(1-$J$8*$K$8*$B1326^2),10^14,$B1326*$K$8/(1-$J$8*$K$8*$B1326^2))</f>
        <v>-1.2330446976936658</v>
      </c>
      <c r="K1329" s="61">
        <v>1</v>
      </c>
      <c r="L1329" s="62">
        <v>0</v>
      </c>
      <c r="N1329" s="59">
        <f t="shared" ref="N1329" si="5980">D1329*I1326+F1329*I1329-E1329*J1326-G1329*J1329</f>
        <v>0</v>
      </c>
      <c r="O1329" s="63">
        <f t="shared" ref="O1329" si="5981">(D1329*J1326+E1329*I1326+F1329*J1329+G1329*I1329)</f>
        <v>-1.2330446976936658</v>
      </c>
      <c r="P1329" s="61">
        <f t="shared" ref="P1329" si="5982">D1329*K1326+F1329*K1329-E1329*L1326-G1329*L1329</f>
        <v>1</v>
      </c>
      <c r="Q1329" s="62">
        <f t="shared" ref="Q1329" si="5983">(D1329*L1326+E1329*K1326+F1329*L1329+G1329*K1329)</f>
        <v>0</v>
      </c>
      <c r="S1329" s="59">
        <v>0</v>
      </c>
      <c r="T1329" s="63">
        <v>0</v>
      </c>
      <c r="U1329" s="61">
        <v>1</v>
      </c>
      <c r="V1329" s="62">
        <v>0</v>
      </c>
      <c r="X1329" s="59">
        <f t="shared" ref="X1329" si="5984">N1329*S1326+P1329*S1329-O1329*T1326-Q1329*T1329</f>
        <v>0</v>
      </c>
      <c r="Y1329" s="63">
        <f t="shared" ref="Y1329" si="5985">(N1329*T1326+O1329*S1326+P1329*T1329+Q1329*S1329)</f>
        <v>-1.2330446976936658</v>
      </c>
      <c r="Z1329" s="61">
        <f t="shared" ref="Z1329" si="5986">N1329*U1326+P1329*U1329-O1329*V1326-Q1329*V1329</f>
        <v>4.178550019982918</v>
      </c>
      <c r="AA1329" s="62">
        <f t="shared" ref="AA1329" si="5987">(N1329*V1326+O1329*U1326+P1329*V1329+Q1329*U1329)</f>
        <v>0</v>
      </c>
      <c r="AB1329" s="10"/>
      <c r="AC1329" s="46">
        <f t="shared" ref="AC1329" si="5988">1/$AD$8</f>
        <v>1</v>
      </c>
      <c r="AD1329" s="77">
        <v>0</v>
      </c>
      <c r="AE1329" s="78">
        <v>1</v>
      </c>
      <c r="AF1329" s="79">
        <v>0</v>
      </c>
      <c r="AH1329" s="59">
        <f t="shared" ref="AH1329" si="5989">X1329*AC1326+Z1329*AC1329-Y1329*AD1326-AA1329*AD1329</f>
        <v>4.178550019982918</v>
      </c>
      <c r="AI1329" s="63">
        <f t="shared" ref="AI1329" si="5990">(X1329*AD1326+Y1329*AC1326+Z1329*AD1329+AA1329*AC1329)</f>
        <v>-1.2330446976936658</v>
      </c>
      <c r="AJ1329" s="61">
        <f t="shared" ref="AJ1329" si="5991">X1329*AE1326+Z1329*AE1329-Y1329*AF1326-AA1329*AF1329</f>
        <v>4.178550019982918</v>
      </c>
      <c r="AK1329" s="62">
        <f t="shared" ref="AK1329" si="5992">(X1329*AF1326+Y1329*AE1326+Z1329*AF1329+AA1329*AE1329)</f>
        <v>0</v>
      </c>
      <c r="AM1329" s="80">
        <f t="shared" ref="AM1329" si="5993">(180/PI())*ATAN(-1*(AI1326+AI1329)/(AH1326+AH1329))</f>
        <v>-55.404302510448836</v>
      </c>
      <c r="AO1329" s="113">
        <f t="shared" ref="AO1329" si="5994">20*LOG(((1-(10^(AM1326/20)^2)*(1-((1-AO1326)/(1+AO1326))^2))^0.5))</f>
        <v>-5.8474682528248667E-2</v>
      </c>
      <c r="AP1329" s="18"/>
      <c r="AQ1329" s="68"/>
      <c r="AR1329" s="68"/>
      <c r="AS1329" s="68"/>
      <c r="AT1329" s="68"/>
    </row>
    <row r="1330" spans="2:46" ht="18.600000000000001" customHeight="1"/>
    <row r="1331" spans="2:46" ht="18.600000000000001" customHeight="1" thickBot="1">
      <c r="D1331" s="10" t="s">
        <v>63</v>
      </c>
      <c r="E1331" s="10"/>
      <c r="F1331" s="10"/>
      <c r="G1331" s="10"/>
      <c r="H1331" s="10"/>
      <c r="I1331" s="10" t="s">
        <v>64</v>
      </c>
      <c r="J1331" s="10"/>
      <c r="K1331" s="10"/>
      <c r="L1331" s="10"/>
      <c r="M1331" s="55"/>
      <c r="N1331" s="55"/>
      <c r="O1331" s="54" t="s">
        <v>65</v>
      </c>
      <c r="P1331" s="55"/>
      <c r="Q1331" s="55"/>
      <c r="R1331" s="55"/>
      <c r="S1331" s="10"/>
      <c r="T1331" s="10" t="s">
        <v>66</v>
      </c>
      <c r="U1331" s="55"/>
      <c r="V1331" s="55"/>
      <c r="W1331" s="55"/>
      <c r="X1331" s="55"/>
      <c r="Y1331" s="54" t="s">
        <v>67</v>
      </c>
      <c r="Z1331" s="55"/>
      <c r="AA1331" s="55"/>
      <c r="AB1331" s="55"/>
      <c r="AC1331" s="54" t="s">
        <v>68</v>
      </c>
      <c r="AD1331" s="10"/>
      <c r="AE1331" s="10"/>
      <c r="AF1331" s="10"/>
      <c r="AG1331" s="10"/>
      <c r="AH1331" s="55"/>
      <c r="AI1331" s="54" t="s">
        <v>69</v>
      </c>
      <c r="AJ1331" s="55"/>
      <c r="AK1331" s="55"/>
    </row>
    <row r="1332" spans="2:46" ht="18.600000000000001" customHeight="1" thickBot="1">
      <c r="B1332" s="52"/>
      <c r="D1332" s="273" t="s">
        <v>70</v>
      </c>
      <c r="E1332" s="274"/>
      <c r="F1332" s="275" t="s">
        <v>71</v>
      </c>
      <c r="G1332" s="276"/>
      <c r="H1332" s="263"/>
      <c r="I1332" s="273" t="s">
        <v>72</v>
      </c>
      <c r="J1332" s="274"/>
      <c r="K1332" s="275" t="s">
        <v>73</v>
      </c>
      <c r="L1332" s="276"/>
      <c r="M1332" s="55"/>
      <c r="N1332" s="269" t="s">
        <v>74</v>
      </c>
      <c r="O1332" s="270"/>
      <c r="P1332" s="271" t="s">
        <v>75</v>
      </c>
      <c r="Q1332" s="272"/>
      <c r="R1332" s="55"/>
      <c r="S1332" s="273" t="s">
        <v>76</v>
      </c>
      <c r="T1332" s="274"/>
      <c r="U1332" s="275" t="s">
        <v>77</v>
      </c>
      <c r="V1332" s="276"/>
      <c r="W1332" s="10"/>
      <c r="X1332" s="269" t="s">
        <v>78</v>
      </c>
      <c r="Y1332" s="270"/>
      <c r="Z1332" s="271" t="s">
        <v>79</v>
      </c>
      <c r="AA1332" s="272"/>
      <c r="AB1332" s="10"/>
      <c r="AC1332" s="273" t="s">
        <v>80</v>
      </c>
      <c r="AD1332" s="274"/>
      <c r="AE1332" s="275" t="s">
        <v>81</v>
      </c>
      <c r="AF1332" s="276"/>
      <c r="AG1332" s="10"/>
      <c r="AH1332" s="269" t="s">
        <v>82</v>
      </c>
      <c r="AI1332" s="270"/>
      <c r="AJ1332" s="271" t="s">
        <v>83</v>
      </c>
      <c r="AK1332" s="272"/>
      <c r="AM1332" s="57" t="s">
        <v>10</v>
      </c>
      <c r="AO1332" s="109" t="s">
        <v>37</v>
      </c>
      <c r="AP1332" s="18"/>
      <c r="AQ1332" s="68"/>
      <c r="AR1332" s="68"/>
      <c r="AS1332" s="68"/>
      <c r="AT1332" s="68"/>
    </row>
    <row r="1333" spans="2:46" ht="18.600000000000001" customHeight="1" thickTop="1" thickBot="1">
      <c r="B1333" s="81">
        <v>3.82</v>
      </c>
      <c r="D1333" s="59">
        <v>1</v>
      </c>
      <c r="E1333" s="60">
        <v>0</v>
      </c>
      <c r="F1333" s="61">
        <v>0</v>
      </c>
      <c r="G1333" s="62">
        <f t="shared" ref="G1333" si="5995">$E$8*$B1333</f>
        <v>2.5913734000000002</v>
      </c>
      <c r="I1333" s="59">
        <v>1</v>
      </c>
      <c r="J1333" s="63">
        <v>0</v>
      </c>
      <c r="K1333" s="61">
        <v>0</v>
      </c>
      <c r="L1333" s="62">
        <v>0</v>
      </c>
      <c r="N1333" s="59">
        <f t="shared" ref="N1333" si="5996">D1333*I1333+F1333*I1336-E1333*J1333-G1333*J1336</f>
        <v>4.1652804918979296</v>
      </c>
      <c r="O1333" s="63">
        <f t="shared" ref="O1333" si="5997">(D1333*J1333+E1333*I1333+F1333*J1336+G1333*I1336)</f>
        <v>0</v>
      </c>
      <c r="P1333" s="61">
        <f t="shared" ref="P1333" si="5998">D1333*K1333+F1333*K1336-E1333*L1333-G1333*L1336</f>
        <v>0</v>
      </c>
      <c r="Q1333" s="62">
        <f t="shared" ref="Q1333" si="5999">(D1333*L1333+E1333*K1333+F1333*L1336+G1333*K1336)</f>
        <v>2.5913734000000002</v>
      </c>
      <c r="S1333" s="59">
        <v>1</v>
      </c>
      <c r="T1333" s="60">
        <v>0</v>
      </c>
      <c r="U1333" s="61">
        <v>0</v>
      </c>
      <c r="V1333" s="62">
        <f t="shared" ref="V1333" si="6000">$T$8*$B1333</f>
        <v>2.5913734000000002</v>
      </c>
      <c r="X1333" s="59">
        <f t="shared" ref="X1333" si="6001">N1333*S1333+P1333*S1336-O1333*T1333-Q1333*T1336</f>
        <v>4.1652804918979296</v>
      </c>
      <c r="Y1333" s="63">
        <f t="shared" ref="Y1333" si="6002">(N1333*T1333+O1333*S1333+P1333*T1336+Q1333*S1336)</f>
        <v>0</v>
      </c>
      <c r="Z1333" s="61">
        <f t="shared" ref="Z1333" si="6003">N1333*U1333+P1333*U1336-O1333*V1333-Q1333*V1336</f>
        <v>0</v>
      </c>
      <c r="AA1333" s="62">
        <f t="shared" ref="AA1333" si="6004">(N1333*V1333+O1333*U1333+P1333*V1336+Q1333*U1336)</f>
        <v>13.385170470243212</v>
      </c>
      <c r="AB1333" s="10"/>
      <c r="AC1333" s="64">
        <v>1</v>
      </c>
      <c r="AD1333" s="65">
        <v>0</v>
      </c>
      <c r="AE1333" s="23">
        <v>0</v>
      </c>
      <c r="AF1333" s="66">
        <v>0</v>
      </c>
      <c r="AH1333" s="59">
        <f t="shared" ref="AH1333" si="6005">X1333*AC1333+Z1333*AC1336-Y1333*AD1333-AA1333*AD1336</f>
        <v>4.1652804918979296</v>
      </c>
      <c r="AI1333" s="63">
        <f t="shared" ref="AI1333" si="6006">(X1333*AD1333+Y1333*AC1333+Z1333*AD1336+AA1333*AC1336)</f>
        <v>13.385170470243212</v>
      </c>
      <c r="AJ1333" s="61">
        <f t="shared" ref="AJ1333" si="6007">X1333*AE1333+Z1333*AE1336-Y1333*AF1333-AA1333*AF1336</f>
        <v>0</v>
      </c>
      <c r="AK1333" s="62">
        <f t="shared" ref="AK1333" si="6008">(X1333*AF1333+Y1333*AE1333+Z1333*AF1336+AA1333*AE1336)</f>
        <v>13.385170470243212</v>
      </c>
      <c r="AM1333" s="67">
        <f t="shared" ref="AM1333" si="6009">20*LOG(((1+$AD$8)/$AD$8)/((AH1333+AH1336)^2+(AI1333+AI1336)^2)^0.5)</f>
        <v>-17.35107438871934</v>
      </c>
      <c r="AO1333" s="110">
        <f t="shared" ref="AO1333" si="6010">((AH1333^2+AI1333^2)^0.5)/((AH1336^2+AI1336^2)^0.5)</f>
        <v>3.2295101399521684</v>
      </c>
      <c r="AP1333" s="18"/>
      <c r="AQ1333" s="68"/>
      <c r="AR1333" s="68"/>
      <c r="AS1333" s="68"/>
      <c r="AT1333" s="68"/>
    </row>
    <row r="1334" spans="2:46" ht="18.600000000000001" customHeight="1" thickBot="1">
      <c r="D1334" s="69"/>
      <c r="G1334" s="70"/>
      <c r="I1334" s="69"/>
      <c r="L1334" s="70"/>
      <c r="N1334" s="69"/>
      <c r="Q1334" s="70"/>
      <c r="S1334" s="69"/>
      <c r="V1334" s="70"/>
      <c r="X1334" s="69"/>
      <c r="AA1334" s="70"/>
      <c r="AC1334" s="64"/>
      <c r="AD1334" s="23"/>
      <c r="AE1334" s="23"/>
      <c r="AF1334" s="71"/>
      <c r="AH1334" s="69"/>
      <c r="AK1334" s="70"/>
      <c r="AO1334" s="111"/>
      <c r="AP1334" s="18"/>
      <c r="AQ1334" s="68"/>
      <c r="AR1334" s="68"/>
      <c r="AS1334" s="68"/>
      <c r="AT1334" s="68"/>
    </row>
    <row r="1335" spans="2:46" ht="18.600000000000001" customHeight="1" thickBot="1">
      <c r="D1335" s="265" t="s">
        <v>11</v>
      </c>
      <c r="E1335" s="266"/>
      <c r="F1335" s="267" t="s">
        <v>84</v>
      </c>
      <c r="G1335" s="268"/>
      <c r="H1335" s="263"/>
      <c r="I1335" s="265" t="s">
        <v>85</v>
      </c>
      <c r="J1335" s="266"/>
      <c r="K1335" s="267" t="s">
        <v>86</v>
      </c>
      <c r="L1335" s="268"/>
      <c r="N1335" s="269" t="s">
        <v>12</v>
      </c>
      <c r="O1335" s="270"/>
      <c r="P1335" s="271" t="s">
        <v>13</v>
      </c>
      <c r="Q1335" s="272"/>
      <c r="S1335" s="265" t="s">
        <v>87</v>
      </c>
      <c r="T1335" s="266"/>
      <c r="U1335" s="267" t="s">
        <v>88</v>
      </c>
      <c r="V1335" s="268"/>
      <c r="W1335" s="10"/>
      <c r="X1335" s="269" t="s">
        <v>89</v>
      </c>
      <c r="Y1335" s="270"/>
      <c r="Z1335" s="271" t="s">
        <v>90</v>
      </c>
      <c r="AA1335" s="272"/>
      <c r="AB1335" s="10"/>
      <c r="AC1335" s="265" t="s">
        <v>14</v>
      </c>
      <c r="AD1335" s="266"/>
      <c r="AE1335" s="267" t="s">
        <v>15</v>
      </c>
      <c r="AF1335" s="268"/>
      <c r="AG1335" s="10"/>
      <c r="AH1335" s="269" t="s">
        <v>91</v>
      </c>
      <c r="AI1335" s="270"/>
      <c r="AJ1335" s="271" t="s">
        <v>92</v>
      </c>
      <c r="AK1335" s="272"/>
      <c r="AM1335" s="76" t="s">
        <v>16</v>
      </c>
      <c r="AO1335" s="112" t="s">
        <v>38</v>
      </c>
      <c r="AP1335" s="18"/>
      <c r="AQ1335" s="68"/>
      <c r="AR1335" s="68"/>
      <c r="AS1335" s="68"/>
      <c r="AT1335" s="68"/>
    </row>
    <row r="1336" spans="2:46" ht="18.600000000000001" customHeight="1" thickTop="1" thickBot="1">
      <c r="D1336" s="59">
        <v>0</v>
      </c>
      <c r="E1336" s="63">
        <v>0</v>
      </c>
      <c r="F1336" s="61">
        <v>1</v>
      </c>
      <c r="G1336" s="62">
        <v>0</v>
      </c>
      <c r="I1336" s="59">
        <v>0</v>
      </c>
      <c r="J1336" s="63">
        <f t="shared" ref="J1336" si="6011">IF(0=(1-$J$8*$K$8*$B1333^2),10^14,$B1333*$K$8/(1-$J$8*$K$8*$B1333^2))</f>
        <v>-1.2214683117060354</v>
      </c>
      <c r="K1336" s="61">
        <v>1</v>
      </c>
      <c r="L1336" s="62">
        <v>0</v>
      </c>
      <c r="N1336" s="59">
        <f t="shared" ref="N1336" si="6012">D1336*I1333+F1336*I1336-E1336*J1333-G1336*J1336</f>
        <v>0</v>
      </c>
      <c r="O1336" s="63">
        <f t="shared" ref="O1336" si="6013">(D1336*J1333+E1336*I1333+F1336*J1336+G1336*I1336)</f>
        <v>-1.2214683117060354</v>
      </c>
      <c r="P1336" s="61">
        <f t="shared" ref="P1336" si="6014">D1336*K1333+F1336*K1336-E1336*L1333-G1336*L1336</f>
        <v>1</v>
      </c>
      <c r="Q1336" s="62">
        <f t="shared" ref="Q1336" si="6015">(D1336*L1333+E1336*K1333+F1336*L1336+G1336*K1336)</f>
        <v>0</v>
      </c>
      <c r="S1336" s="59">
        <v>0</v>
      </c>
      <c r="T1336" s="63">
        <v>0</v>
      </c>
      <c r="U1336" s="61">
        <v>1</v>
      </c>
      <c r="V1336" s="62">
        <v>0</v>
      </c>
      <c r="X1336" s="59">
        <f t="shared" ref="X1336" si="6016">N1336*S1333+P1336*S1336-O1336*T1333-Q1336*T1336</f>
        <v>0</v>
      </c>
      <c r="Y1336" s="63">
        <f t="shared" ref="Y1336" si="6017">(N1336*T1333+O1336*S1333+P1336*T1336+Q1336*S1336)</f>
        <v>-1.2214683117060354</v>
      </c>
      <c r="Z1336" s="61">
        <f t="shared" ref="Z1336" si="6018">N1336*U1333+P1336*U1336-O1336*V1333-Q1336*V1336</f>
        <v>4.1652804918979296</v>
      </c>
      <c r="AA1336" s="62">
        <f t="shared" ref="AA1336" si="6019">(N1336*V1333+O1336*U1333+P1336*V1336+Q1336*U1336)</f>
        <v>0</v>
      </c>
      <c r="AB1336" s="10"/>
      <c r="AC1336" s="46">
        <f t="shared" ref="AC1336" si="6020">1/$AD$8</f>
        <v>1</v>
      </c>
      <c r="AD1336" s="77">
        <v>0</v>
      </c>
      <c r="AE1336" s="78">
        <v>1</v>
      </c>
      <c r="AF1336" s="79">
        <v>0</v>
      </c>
      <c r="AH1336" s="59">
        <f t="shared" ref="AH1336" si="6021">X1336*AC1333+Z1336*AC1336-Y1336*AD1333-AA1336*AD1336</f>
        <v>4.1652804918979296</v>
      </c>
      <c r="AI1336" s="63">
        <f t="shared" ref="AI1336" si="6022">(X1336*AD1333+Y1336*AC1333+Z1336*AD1336+AA1336*AC1336)</f>
        <v>-1.2214683117060354</v>
      </c>
      <c r="AJ1336" s="61">
        <f t="shared" ref="AJ1336" si="6023">X1336*AE1333+Z1336*AE1336-Y1336*AF1333-AA1336*AF1336</f>
        <v>4.1652804918979296</v>
      </c>
      <c r="AK1336" s="62">
        <f t="shared" ref="AK1336" si="6024">(X1336*AF1333+Y1336*AE1333+Z1336*AF1336+AA1336*AE1336)</f>
        <v>0</v>
      </c>
      <c r="AM1336" s="80">
        <f t="shared" ref="AM1336" si="6025">(180/PI())*ATAN(-1*(AI1333+AI1336)/(AH1333+AH1336))</f>
        <v>-55.593906412688369</v>
      </c>
      <c r="AO1336" s="113">
        <f t="shared" ref="AO1336" si="6026">20*LOG(((1-(10^(AM1333/20)^2)*(1-((1-AO1333)/(1+AO1333))^2))^0.5))</f>
        <v>-5.8102559534074436E-2</v>
      </c>
      <c r="AP1336" s="18"/>
      <c r="AQ1336" s="68"/>
      <c r="AR1336" s="68"/>
      <c r="AS1336" s="68"/>
      <c r="AT1336" s="68"/>
    </row>
    <row r="1337" spans="2:46" ht="18.600000000000001" customHeight="1"/>
    <row r="1338" spans="2:46" ht="18.600000000000001" customHeight="1" thickBot="1">
      <c r="D1338" s="10" t="s">
        <v>63</v>
      </c>
      <c r="E1338" s="10"/>
      <c r="F1338" s="10"/>
      <c r="G1338" s="10"/>
      <c r="H1338" s="10"/>
      <c r="I1338" s="10" t="s">
        <v>64</v>
      </c>
      <c r="J1338" s="10"/>
      <c r="K1338" s="10"/>
      <c r="L1338" s="10"/>
      <c r="M1338" s="55"/>
      <c r="N1338" s="55"/>
      <c r="O1338" s="54" t="s">
        <v>65</v>
      </c>
      <c r="P1338" s="55"/>
      <c r="Q1338" s="55"/>
      <c r="R1338" s="55"/>
      <c r="S1338" s="10"/>
      <c r="T1338" s="10" t="s">
        <v>66</v>
      </c>
      <c r="U1338" s="55"/>
      <c r="V1338" s="55"/>
      <c r="W1338" s="55"/>
      <c r="X1338" s="55"/>
      <c r="Y1338" s="54" t="s">
        <v>67</v>
      </c>
      <c r="Z1338" s="55"/>
      <c r="AA1338" s="55"/>
      <c r="AB1338" s="55"/>
      <c r="AC1338" s="54" t="s">
        <v>68</v>
      </c>
      <c r="AD1338" s="10"/>
      <c r="AE1338" s="10"/>
      <c r="AF1338" s="10"/>
      <c r="AG1338" s="10"/>
      <c r="AH1338" s="55"/>
      <c r="AI1338" s="54" t="s">
        <v>69</v>
      </c>
      <c r="AJ1338" s="55"/>
      <c r="AK1338" s="55"/>
    </row>
    <row r="1339" spans="2:46" ht="18.600000000000001" customHeight="1" thickBot="1">
      <c r="B1339" s="52"/>
      <c r="D1339" s="273" t="s">
        <v>70</v>
      </c>
      <c r="E1339" s="274"/>
      <c r="F1339" s="275" t="s">
        <v>71</v>
      </c>
      <c r="G1339" s="276"/>
      <c r="H1339" s="263"/>
      <c r="I1339" s="273" t="s">
        <v>72</v>
      </c>
      <c r="J1339" s="274"/>
      <c r="K1339" s="275" t="s">
        <v>73</v>
      </c>
      <c r="L1339" s="276"/>
      <c r="M1339" s="55"/>
      <c r="N1339" s="269" t="s">
        <v>74</v>
      </c>
      <c r="O1339" s="270"/>
      <c r="P1339" s="271" t="s">
        <v>75</v>
      </c>
      <c r="Q1339" s="272"/>
      <c r="R1339" s="55"/>
      <c r="S1339" s="273" t="s">
        <v>76</v>
      </c>
      <c r="T1339" s="274"/>
      <c r="U1339" s="275" t="s">
        <v>77</v>
      </c>
      <c r="V1339" s="276"/>
      <c r="W1339" s="10"/>
      <c r="X1339" s="269" t="s">
        <v>78</v>
      </c>
      <c r="Y1339" s="270"/>
      <c r="Z1339" s="271" t="s">
        <v>79</v>
      </c>
      <c r="AA1339" s="272"/>
      <c r="AB1339" s="10"/>
      <c r="AC1339" s="273" t="s">
        <v>80</v>
      </c>
      <c r="AD1339" s="274"/>
      <c r="AE1339" s="275" t="s">
        <v>81</v>
      </c>
      <c r="AF1339" s="276"/>
      <c r="AG1339" s="10"/>
      <c r="AH1339" s="269" t="s">
        <v>82</v>
      </c>
      <c r="AI1339" s="270"/>
      <c r="AJ1339" s="271" t="s">
        <v>83</v>
      </c>
      <c r="AK1339" s="272"/>
      <c r="AM1339" s="57" t="s">
        <v>10</v>
      </c>
      <c r="AO1339" s="109" t="s">
        <v>37</v>
      </c>
      <c r="AP1339" s="18"/>
      <c r="AQ1339" s="68"/>
      <c r="AR1339" s="68"/>
      <c r="AS1339" s="68"/>
      <c r="AT1339" s="68"/>
    </row>
    <row r="1340" spans="2:46" ht="18.600000000000001" customHeight="1" thickTop="1" thickBot="1">
      <c r="B1340" s="81">
        <v>3.84</v>
      </c>
      <c r="D1340" s="59">
        <v>1</v>
      </c>
      <c r="E1340" s="60">
        <v>0</v>
      </c>
      <c r="F1340" s="61">
        <v>0</v>
      </c>
      <c r="G1340" s="62">
        <f t="shared" ref="G1340" si="6027">$E$8*$B1340</f>
        <v>2.6049408000000001</v>
      </c>
      <c r="I1340" s="59">
        <v>1</v>
      </c>
      <c r="J1340" s="63">
        <v>0</v>
      </c>
      <c r="K1340" s="61">
        <v>0</v>
      </c>
      <c r="L1340" s="62">
        <v>0</v>
      </c>
      <c r="N1340" s="59">
        <f t="shared" ref="N1340" si="6028">D1340*I1340+F1340*I1343-E1340*J1340-G1340*J1343</f>
        <v>4.152325533273455</v>
      </c>
      <c r="O1340" s="63">
        <f t="shared" ref="O1340" si="6029">(D1340*J1340+E1340*I1340+F1340*J1343+G1340*I1343)</f>
        <v>0</v>
      </c>
      <c r="P1340" s="61">
        <f t="shared" ref="P1340" si="6030">D1340*K1340+F1340*K1343-E1340*L1340-G1340*L1343</f>
        <v>0</v>
      </c>
      <c r="Q1340" s="62">
        <f t="shared" ref="Q1340" si="6031">(D1340*L1340+E1340*K1340+F1340*L1343+G1340*K1343)</f>
        <v>2.6049408000000001</v>
      </c>
      <c r="S1340" s="59">
        <v>1</v>
      </c>
      <c r="T1340" s="60">
        <v>0</v>
      </c>
      <c r="U1340" s="61">
        <v>0</v>
      </c>
      <c r="V1340" s="62">
        <f t="shared" ref="V1340" si="6032">$T$8*$B1340</f>
        <v>2.6049408000000001</v>
      </c>
      <c r="X1340" s="59">
        <f t="shared" ref="X1340" si="6033">N1340*S1340+P1340*S1343-O1340*T1340-Q1340*T1343</f>
        <v>4.152325533273455</v>
      </c>
      <c r="Y1340" s="63">
        <f t="shared" ref="Y1340" si="6034">(N1340*T1340+O1340*S1340+P1340*T1343+Q1340*S1343)</f>
        <v>0</v>
      </c>
      <c r="Z1340" s="61">
        <f t="shared" ref="Z1340" si="6035">N1340*U1340+P1340*U1343-O1340*V1340-Q1340*V1343</f>
        <v>0</v>
      </c>
      <c r="AA1340" s="62">
        <f t="shared" ref="AA1340" si="6036">(N1340*V1340+O1340*U1340+P1340*V1343+Q1340*U1343)</f>
        <v>13.421502996505779</v>
      </c>
      <c r="AB1340" s="10"/>
      <c r="AC1340" s="64">
        <v>1</v>
      </c>
      <c r="AD1340" s="65">
        <v>0</v>
      </c>
      <c r="AE1340" s="23">
        <v>0</v>
      </c>
      <c r="AF1340" s="66">
        <v>0</v>
      </c>
      <c r="AH1340" s="59">
        <f t="shared" ref="AH1340" si="6037">X1340*AC1340+Z1340*AC1343-Y1340*AD1340-AA1340*AD1343</f>
        <v>4.152325533273455</v>
      </c>
      <c r="AI1340" s="63">
        <f t="shared" ref="AI1340" si="6038">(X1340*AD1340+Y1340*AC1340+Z1340*AD1343+AA1340*AC1343)</f>
        <v>13.421502996505779</v>
      </c>
      <c r="AJ1340" s="61">
        <f t="shared" ref="AJ1340" si="6039">X1340*AE1340+Z1340*AE1343-Y1340*AF1340-AA1340*AF1343</f>
        <v>0</v>
      </c>
      <c r="AK1340" s="62">
        <f t="shared" ref="AK1340" si="6040">(X1340*AF1340+Y1340*AE1340+Z1340*AF1343+AA1340*AE1343)</f>
        <v>13.421502996505779</v>
      </c>
      <c r="AM1340" s="67">
        <f t="shared" ref="AM1340" si="6041">20*LOG(((1+$AD$8)/$AD$8)/((AH1340+AH1343)^2+(AI1340+AI1343)^2)^0.5)</f>
        <v>-17.36565365948583</v>
      </c>
      <c r="AO1340" s="110">
        <f t="shared" ref="AO1340" si="6042">((AH1340^2+AI1340^2)^0.5)/((AH1343^2+AI1343^2)^0.5)</f>
        <v>3.2483053222550486</v>
      </c>
      <c r="AP1340" s="18"/>
      <c r="AQ1340" s="68"/>
      <c r="AR1340" s="68"/>
      <c r="AS1340" s="68"/>
      <c r="AT1340" s="68"/>
    </row>
    <row r="1341" spans="2:46" ht="18.600000000000001" customHeight="1" thickBot="1">
      <c r="D1341" s="69"/>
      <c r="G1341" s="70"/>
      <c r="I1341" s="69"/>
      <c r="L1341" s="70"/>
      <c r="N1341" s="69"/>
      <c r="Q1341" s="70"/>
      <c r="S1341" s="69"/>
      <c r="V1341" s="70"/>
      <c r="X1341" s="69"/>
      <c r="AA1341" s="70"/>
      <c r="AC1341" s="64"/>
      <c r="AD1341" s="23"/>
      <c r="AE1341" s="23"/>
      <c r="AF1341" s="71"/>
      <c r="AH1341" s="69"/>
      <c r="AK1341" s="70"/>
      <c r="AO1341" s="111"/>
      <c r="AP1341" s="18"/>
      <c r="AQ1341" s="68"/>
      <c r="AR1341" s="68"/>
      <c r="AS1341" s="68"/>
      <c r="AT1341" s="68"/>
    </row>
    <row r="1342" spans="2:46" ht="18.600000000000001" customHeight="1" thickBot="1">
      <c r="D1342" s="265" t="s">
        <v>11</v>
      </c>
      <c r="E1342" s="266"/>
      <c r="F1342" s="267" t="s">
        <v>84</v>
      </c>
      <c r="G1342" s="268"/>
      <c r="H1342" s="263"/>
      <c r="I1342" s="265" t="s">
        <v>85</v>
      </c>
      <c r="J1342" s="266"/>
      <c r="K1342" s="267" t="s">
        <v>86</v>
      </c>
      <c r="L1342" s="268"/>
      <c r="N1342" s="269" t="s">
        <v>12</v>
      </c>
      <c r="O1342" s="270"/>
      <c r="P1342" s="271" t="s">
        <v>13</v>
      </c>
      <c r="Q1342" s="272"/>
      <c r="S1342" s="265" t="s">
        <v>87</v>
      </c>
      <c r="T1342" s="266"/>
      <c r="U1342" s="267" t="s">
        <v>88</v>
      </c>
      <c r="V1342" s="268"/>
      <c r="W1342" s="10"/>
      <c r="X1342" s="269" t="s">
        <v>89</v>
      </c>
      <c r="Y1342" s="270"/>
      <c r="Z1342" s="271" t="s">
        <v>90</v>
      </c>
      <c r="AA1342" s="272"/>
      <c r="AB1342" s="10"/>
      <c r="AC1342" s="265" t="s">
        <v>14</v>
      </c>
      <c r="AD1342" s="266"/>
      <c r="AE1342" s="267" t="s">
        <v>15</v>
      </c>
      <c r="AF1342" s="268"/>
      <c r="AG1342" s="10"/>
      <c r="AH1342" s="269" t="s">
        <v>91</v>
      </c>
      <c r="AI1342" s="270"/>
      <c r="AJ1342" s="271" t="s">
        <v>92</v>
      </c>
      <c r="AK1342" s="272"/>
      <c r="AM1342" s="76" t="s">
        <v>16</v>
      </c>
      <c r="AO1342" s="112" t="s">
        <v>38</v>
      </c>
      <c r="AP1342" s="18"/>
      <c r="AQ1342" s="68"/>
      <c r="AR1342" s="68"/>
      <c r="AS1342" s="68"/>
      <c r="AT1342" s="68"/>
    </row>
    <row r="1343" spans="2:46" ht="18.600000000000001" customHeight="1" thickTop="1" thickBot="1">
      <c r="D1343" s="59">
        <v>0</v>
      </c>
      <c r="E1343" s="63">
        <v>0</v>
      </c>
      <c r="F1343" s="61">
        <v>1</v>
      </c>
      <c r="G1343" s="62">
        <v>0</v>
      </c>
      <c r="I1343" s="59">
        <v>0</v>
      </c>
      <c r="J1343" s="63">
        <f t="shared" ref="J1343" si="6043">IF(0=(1-$J$8*$K$8*$B1340^2),10^14,$B1340*$K$8/(1-$J$8*$K$8*$B1340^2))</f>
        <v>-1.2101332718476578</v>
      </c>
      <c r="K1343" s="61">
        <v>1</v>
      </c>
      <c r="L1343" s="62">
        <v>0</v>
      </c>
      <c r="N1343" s="59">
        <f t="shared" ref="N1343" si="6044">D1343*I1340+F1343*I1343-E1343*J1340-G1343*J1343</f>
        <v>0</v>
      </c>
      <c r="O1343" s="63">
        <f t="shared" ref="O1343" si="6045">(D1343*J1340+E1343*I1340+F1343*J1343+G1343*I1343)</f>
        <v>-1.2101332718476578</v>
      </c>
      <c r="P1343" s="61">
        <f t="shared" ref="P1343" si="6046">D1343*K1340+F1343*K1343-E1343*L1340-G1343*L1343</f>
        <v>1</v>
      </c>
      <c r="Q1343" s="62">
        <f t="shared" ref="Q1343" si="6047">(D1343*L1340+E1343*K1340+F1343*L1343+G1343*K1343)</f>
        <v>0</v>
      </c>
      <c r="S1343" s="59">
        <v>0</v>
      </c>
      <c r="T1343" s="63">
        <v>0</v>
      </c>
      <c r="U1343" s="61">
        <v>1</v>
      </c>
      <c r="V1343" s="62">
        <v>0</v>
      </c>
      <c r="X1343" s="59">
        <f t="shared" ref="X1343" si="6048">N1343*S1340+P1343*S1343-O1343*T1340-Q1343*T1343</f>
        <v>0</v>
      </c>
      <c r="Y1343" s="63">
        <f t="shared" ref="Y1343" si="6049">(N1343*T1340+O1343*S1340+P1343*T1343+Q1343*S1343)</f>
        <v>-1.2101332718476578</v>
      </c>
      <c r="Z1343" s="61">
        <f t="shared" ref="Z1343" si="6050">N1343*U1340+P1343*U1343-O1343*V1340-Q1343*V1343</f>
        <v>4.152325533273455</v>
      </c>
      <c r="AA1343" s="62">
        <f t="shared" ref="AA1343" si="6051">(N1343*V1340+O1343*U1340+P1343*V1343+Q1343*U1343)</f>
        <v>0</v>
      </c>
      <c r="AB1343" s="10"/>
      <c r="AC1343" s="46">
        <f t="shared" ref="AC1343" si="6052">1/$AD$8</f>
        <v>1</v>
      </c>
      <c r="AD1343" s="77">
        <v>0</v>
      </c>
      <c r="AE1343" s="78">
        <v>1</v>
      </c>
      <c r="AF1343" s="79">
        <v>0</v>
      </c>
      <c r="AH1343" s="59">
        <f t="shared" ref="AH1343" si="6053">X1343*AC1340+Z1343*AC1343-Y1343*AD1340-AA1343*AD1343</f>
        <v>4.152325533273455</v>
      </c>
      <c r="AI1343" s="63">
        <f t="shared" ref="AI1343" si="6054">(X1343*AD1340+Y1343*AC1340+Z1343*AD1343+AA1343*AC1343)</f>
        <v>-1.2101332718476578</v>
      </c>
      <c r="AJ1343" s="61">
        <f t="shared" ref="AJ1343" si="6055">X1343*AE1340+Z1343*AE1343-Y1343*AF1340-AA1343*AF1343</f>
        <v>4.152325533273455</v>
      </c>
      <c r="AK1343" s="62">
        <f t="shared" ref="AK1343" si="6056">(X1343*AF1340+Y1343*AE1340+Z1343*AF1343+AA1343*AE1343)</f>
        <v>0</v>
      </c>
      <c r="AM1343" s="80">
        <f t="shared" ref="AM1343" si="6057">(180/PI())*ATAN(-1*(AI1340+AI1343)/(AH1340+AH1343))</f>
        <v>-55.781347329478166</v>
      </c>
      <c r="AO1343" s="113">
        <f t="shared" ref="AO1343" si="6058">20*LOG(((1-(10^(AM1340/20)^2)*(1-((1-AO1340)/(1+AO1340))^2))^0.5))</f>
        <v>-5.7728137615590432E-2</v>
      </c>
      <c r="AP1343" s="18"/>
      <c r="AQ1343" s="68"/>
      <c r="AR1343" s="68"/>
      <c r="AS1343" s="68"/>
      <c r="AT1343" s="68"/>
    </row>
    <row r="1344" spans="2:46" ht="18.600000000000001" customHeight="1"/>
    <row r="1345" spans="2:46" ht="18.600000000000001" customHeight="1" thickBot="1">
      <c r="D1345" s="10" t="s">
        <v>63</v>
      </c>
      <c r="E1345" s="10"/>
      <c r="F1345" s="10"/>
      <c r="G1345" s="10"/>
      <c r="H1345" s="10"/>
      <c r="I1345" s="10" t="s">
        <v>64</v>
      </c>
      <c r="J1345" s="10"/>
      <c r="K1345" s="10"/>
      <c r="L1345" s="10"/>
      <c r="M1345" s="55"/>
      <c r="N1345" s="55"/>
      <c r="O1345" s="54" t="s">
        <v>65</v>
      </c>
      <c r="P1345" s="55"/>
      <c r="Q1345" s="55"/>
      <c r="R1345" s="55"/>
      <c r="S1345" s="10"/>
      <c r="T1345" s="10" t="s">
        <v>66</v>
      </c>
      <c r="U1345" s="55"/>
      <c r="V1345" s="55"/>
      <c r="W1345" s="55"/>
      <c r="X1345" s="55"/>
      <c r="Y1345" s="54" t="s">
        <v>67</v>
      </c>
      <c r="Z1345" s="55"/>
      <c r="AA1345" s="55"/>
      <c r="AB1345" s="55"/>
      <c r="AC1345" s="54" t="s">
        <v>68</v>
      </c>
      <c r="AD1345" s="10"/>
      <c r="AE1345" s="10"/>
      <c r="AF1345" s="10"/>
      <c r="AG1345" s="10"/>
      <c r="AH1345" s="55"/>
      <c r="AI1345" s="54" t="s">
        <v>69</v>
      </c>
      <c r="AJ1345" s="55"/>
      <c r="AK1345" s="55"/>
    </row>
    <row r="1346" spans="2:46" ht="18.600000000000001" customHeight="1" thickBot="1">
      <c r="B1346" s="52"/>
      <c r="D1346" s="273" t="s">
        <v>70</v>
      </c>
      <c r="E1346" s="274"/>
      <c r="F1346" s="275" t="s">
        <v>71</v>
      </c>
      <c r="G1346" s="276"/>
      <c r="H1346" s="263"/>
      <c r="I1346" s="273" t="s">
        <v>72</v>
      </c>
      <c r="J1346" s="274"/>
      <c r="K1346" s="275" t="s">
        <v>73</v>
      </c>
      <c r="L1346" s="276"/>
      <c r="M1346" s="55"/>
      <c r="N1346" s="269" t="s">
        <v>74</v>
      </c>
      <c r="O1346" s="270"/>
      <c r="P1346" s="271" t="s">
        <v>75</v>
      </c>
      <c r="Q1346" s="272"/>
      <c r="R1346" s="55"/>
      <c r="S1346" s="273" t="s">
        <v>76</v>
      </c>
      <c r="T1346" s="274"/>
      <c r="U1346" s="275" t="s">
        <v>77</v>
      </c>
      <c r="V1346" s="276"/>
      <c r="W1346" s="10"/>
      <c r="X1346" s="269" t="s">
        <v>78</v>
      </c>
      <c r="Y1346" s="270"/>
      <c r="Z1346" s="271" t="s">
        <v>79</v>
      </c>
      <c r="AA1346" s="272"/>
      <c r="AB1346" s="10"/>
      <c r="AC1346" s="273" t="s">
        <v>80</v>
      </c>
      <c r="AD1346" s="274"/>
      <c r="AE1346" s="275" t="s">
        <v>81</v>
      </c>
      <c r="AF1346" s="276"/>
      <c r="AG1346" s="10"/>
      <c r="AH1346" s="269" t="s">
        <v>82</v>
      </c>
      <c r="AI1346" s="270"/>
      <c r="AJ1346" s="271" t="s">
        <v>83</v>
      </c>
      <c r="AK1346" s="272"/>
      <c r="AM1346" s="57" t="s">
        <v>10</v>
      </c>
      <c r="AO1346" s="109" t="s">
        <v>37</v>
      </c>
      <c r="AP1346" s="18"/>
      <c r="AQ1346" s="68"/>
      <c r="AR1346" s="68"/>
      <c r="AS1346" s="68"/>
      <c r="AT1346" s="68"/>
    </row>
    <row r="1347" spans="2:46" ht="18.600000000000001" customHeight="1" thickTop="1" thickBot="1">
      <c r="B1347" s="81">
        <v>3.86</v>
      </c>
      <c r="D1347" s="59">
        <v>1</v>
      </c>
      <c r="E1347" s="60">
        <v>0</v>
      </c>
      <c r="F1347" s="61">
        <v>0</v>
      </c>
      <c r="G1347" s="62">
        <f t="shared" ref="G1347" si="6059">$E$8*$B1347</f>
        <v>2.6185082</v>
      </c>
      <c r="I1347" s="59">
        <v>1</v>
      </c>
      <c r="J1347" s="63">
        <v>0</v>
      </c>
      <c r="K1347" s="61">
        <v>0</v>
      </c>
      <c r="L1347" s="62">
        <v>0</v>
      </c>
      <c r="N1347" s="59">
        <f t="shared" ref="N1347" si="6060">D1347*I1347+F1347*I1350-E1347*J1347-G1347*J1350</f>
        <v>4.1396746007071652</v>
      </c>
      <c r="O1347" s="63">
        <f t="shared" ref="O1347" si="6061">(D1347*J1347+E1347*I1347+F1347*J1350+G1347*I1350)</f>
        <v>0</v>
      </c>
      <c r="P1347" s="61">
        <f t="shared" ref="P1347" si="6062">D1347*K1347+F1347*K1350-E1347*L1347-G1347*L1350</f>
        <v>0</v>
      </c>
      <c r="Q1347" s="62">
        <f t="shared" ref="Q1347" si="6063">(D1347*L1347+E1347*K1347+F1347*L1350+G1347*K1350)</f>
        <v>2.6185082</v>
      </c>
      <c r="S1347" s="59">
        <v>1</v>
      </c>
      <c r="T1347" s="60">
        <v>0</v>
      </c>
      <c r="U1347" s="61">
        <v>0</v>
      </c>
      <c r="V1347" s="62">
        <f t="shared" ref="V1347" si="6064">$T$8*$B1347</f>
        <v>2.6185082</v>
      </c>
      <c r="X1347" s="59">
        <f t="shared" ref="X1347" si="6065">N1347*S1347+P1347*S1350-O1347*T1347-Q1347*T1350</f>
        <v>4.1396746007071652</v>
      </c>
      <c r="Y1347" s="63">
        <f t="shared" ref="Y1347" si="6066">(N1347*T1347+O1347*S1347+P1347*T1350+Q1347*S1350)</f>
        <v>0</v>
      </c>
      <c r="Z1347" s="61">
        <f t="shared" ref="Z1347" si="6067">N1347*U1347+P1347*U1350-O1347*V1347-Q1347*V1350</f>
        <v>0</v>
      </c>
      <c r="AA1347" s="62">
        <f t="shared" ref="AA1347" si="6068">(N1347*V1347+O1347*U1347+P1347*V1350+Q1347*U1350)</f>
        <v>13.458280087283438</v>
      </c>
      <c r="AB1347" s="10"/>
      <c r="AC1347" s="64">
        <v>1</v>
      </c>
      <c r="AD1347" s="65">
        <v>0</v>
      </c>
      <c r="AE1347" s="23">
        <v>0</v>
      </c>
      <c r="AF1347" s="66">
        <v>0</v>
      </c>
      <c r="AH1347" s="59">
        <f t="shared" ref="AH1347" si="6069">X1347*AC1347+Z1347*AC1350-Y1347*AD1347-AA1347*AD1350</f>
        <v>4.1396746007071652</v>
      </c>
      <c r="AI1347" s="63">
        <f t="shared" ref="AI1347" si="6070">(X1347*AD1347+Y1347*AC1347+Z1347*AD1350+AA1347*AC1350)</f>
        <v>13.458280087283438</v>
      </c>
      <c r="AJ1347" s="61">
        <f t="shared" ref="AJ1347" si="6071">X1347*AE1347+Z1347*AE1350-Y1347*AF1347-AA1347*AF1350</f>
        <v>0</v>
      </c>
      <c r="AK1347" s="62">
        <f t="shared" ref="AK1347" si="6072">(X1347*AF1347+Y1347*AE1347+Z1347*AF1350+AA1347*AE1350)</f>
        <v>13.458280087283438</v>
      </c>
      <c r="AM1347" s="67">
        <f t="shared" ref="AM1347" si="6073">20*LOG(((1+$AD$8)/$AD$8)/((AH1347+AH1350)^2+(AI1347+AI1350)^2)^0.5)</f>
        <v>-17.380603478930798</v>
      </c>
      <c r="AO1347" s="110">
        <f t="shared" ref="AO1347" si="6074">((AH1347^2+AI1347^2)^0.5)/((AH1350^2+AI1350^2)^0.5)</f>
        <v>3.2670849951285881</v>
      </c>
      <c r="AP1347" s="18"/>
      <c r="AQ1347" s="68"/>
      <c r="AR1347" s="68"/>
      <c r="AS1347" s="68"/>
      <c r="AT1347" s="68"/>
    </row>
    <row r="1348" spans="2:46" ht="18.600000000000001" customHeight="1" thickBot="1">
      <c r="D1348" s="69"/>
      <c r="G1348" s="70"/>
      <c r="I1348" s="69"/>
      <c r="L1348" s="70"/>
      <c r="N1348" s="69"/>
      <c r="Q1348" s="70"/>
      <c r="S1348" s="69"/>
      <c r="V1348" s="70"/>
      <c r="X1348" s="69"/>
      <c r="AA1348" s="70"/>
      <c r="AC1348" s="64"/>
      <c r="AD1348" s="23"/>
      <c r="AE1348" s="23"/>
      <c r="AF1348" s="71"/>
      <c r="AH1348" s="69"/>
      <c r="AK1348" s="70"/>
      <c r="AO1348" s="111"/>
      <c r="AP1348" s="18"/>
      <c r="AQ1348" s="68"/>
      <c r="AR1348" s="68"/>
      <c r="AS1348" s="68"/>
      <c r="AT1348" s="68"/>
    </row>
    <row r="1349" spans="2:46" ht="18.600000000000001" customHeight="1" thickBot="1">
      <c r="D1349" s="265" t="s">
        <v>11</v>
      </c>
      <c r="E1349" s="266"/>
      <c r="F1349" s="267" t="s">
        <v>84</v>
      </c>
      <c r="G1349" s="268"/>
      <c r="H1349" s="263"/>
      <c r="I1349" s="265" t="s">
        <v>85</v>
      </c>
      <c r="J1349" s="266"/>
      <c r="K1349" s="267" t="s">
        <v>86</v>
      </c>
      <c r="L1349" s="268"/>
      <c r="N1349" s="269" t="s">
        <v>12</v>
      </c>
      <c r="O1349" s="270"/>
      <c r="P1349" s="271" t="s">
        <v>13</v>
      </c>
      <c r="Q1349" s="272"/>
      <c r="S1349" s="265" t="s">
        <v>87</v>
      </c>
      <c r="T1349" s="266"/>
      <c r="U1349" s="267" t="s">
        <v>88</v>
      </c>
      <c r="V1349" s="268"/>
      <c r="W1349" s="10"/>
      <c r="X1349" s="269" t="s">
        <v>89</v>
      </c>
      <c r="Y1349" s="270"/>
      <c r="Z1349" s="271" t="s">
        <v>90</v>
      </c>
      <c r="AA1349" s="272"/>
      <c r="AB1349" s="10"/>
      <c r="AC1349" s="265" t="s">
        <v>14</v>
      </c>
      <c r="AD1349" s="266"/>
      <c r="AE1349" s="267" t="s">
        <v>15</v>
      </c>
      <c r="AF1349" s="268"/>
      <c r="AG1349" s="10"/>
      <c r="AH1349" s="269" t="s">
        <v>91</v>
      </c>
      <c r="AI1349" s="270"/>
      <c r="AJ1349" s="271" t="s">
        <v>92</v>
      </c>
      <c r="AK1349" s="272"/>
      <c r="AM1349" s="76" t="s">
        <v>16</v>
      </c>
      <c r="AO1349" s="112" t="s">
        <v>38</v>
      </c>
      <c r="AP1349" s="18"/>
      <c r="AQ1349" s="68"/>
      <c r="AR1349" s="68"/>
      <c r="AS1349" s="68"/>
      <c r="AT1349" s="68"/>
    </row>
    <row r="1350" spans="2:46" ht="18.600000000000001" customHeight="1" thickTop="1" thickBot="1">
      <c r="D1350" s="59">
        <v>0</v>
      </c>
      <c r="E1350" s="63">
        <v>0</v>
      </c>
      <c r="F1350" s="61">
        <v>1</v>
      </c>
      <c r="G1350" s="62">
        <v>0</v>
      </c>
      <c r="I1350" s="59">
        <v>0</v>
      </c>
      <c r="J1350" s="63">
        <f t="shared" ref="J1350" si="6075">IF(0=(1-$J$8*$K$8*$B1347^2),10^14,$B1347*$K$8/(1-$J$8*$K$8*$B1347^2))</f>
        <v>-1.1990318001322908</v>
      </c>
      <c r="K1350" s="61">
        <v>1</v>
      </c>
      <c r="L1350" s="62">
        <v>0</v>
      </c>
      <c r="N1350" s="59">
        <f t="shared" ref="N1350" si="6076">D1350*I1347+F1350*I1350-E1350*J1347-G1350*J1350</f>
        <v>0</v>
      </c>
      <c r="O1350" s="63">
        <f t="shared" ref="O1350" si="6077">(D1350*J1347+E1350*I1347+F1350*J1350+G1350*I1350)</f>
        <v>-1.1990318001322908</v>
      </c>
      <c r="P1350" s="61">
        <f t="shared" ref="P1350" si="6078">D1350*K1347+F1350*K1350-E1350*L1347-G1350*L1350</f>
        <v>1</v>
      </c>
      <c r="Q1350" s="62">
        <f t="shared" ref="Q1350" si="6079">(D1350*L1347+E1350*K1347+F1350*L1350+G1350*K1350)</f>
        <v>0</v>
      </c>
      <c r="S1350" s="59">
        <v>0</v>
      </c>
      <c r="T1350" s="63">
        <v>0</v>
      </c>
      <c r="U1350" s="61">
        <v>1</v>
      </c>
      <c r="V1350" s="62">
        <v>0</v>
      </c>
      <c r="X1350" s="59">
        <f t="shared" ref="X1350" si="6080">N1350*S1347+P1350*S1350-O1350*T1347-Q1350*T1350</f>
        <v>0</v>
      </c>
      <c r="Y1350" s="63">
        <f t="shared" ref="Y1350" si="6081">(N1350*T1347+O1350*S1347+P1350*T1350+Q1350*S1350)</f>
        <v>-1.1990318001322908</v>
      </c>
      <c r="Z1350" s="61">
        <f t="shared" ref="Z1350" si="6082">N1350*U1347+P1350*U1350-O1350*V1347-Q1350*V1350</f>
        <v>4.1396746007071652</v>
      </c>
      <c r="AA1350" s="62">
        <f t="shared" ref="AA1350" si="6083">(N1350*V1347+O1350*U1347+P1350*V1350+Q1350*U1350)</f>
        <v>0</v>
      </c>
      <c r="AB1350" s="10"/>
      <c r="AC1350" s="46">
        <f t="shared" ref="AC1350" si="6084">1/$AD$8</f>
        <v>1</v>
      </c>
      <c r="AD1350" s="77">
        <v>0</v>
      </c>
      <c r="AE1350" s="78">
        <v>1</v>
      </c>
      <c r="AF1350" s="79">
        <v>0</v>
      </c>
      <c r="AH1350" s="59">
        <f t="shared" ref="AH1350" si="6085">X1350*AC1347+Z1350*AC1350-Y1350*AD1347-AA1350*AD1350</f>
        <v>4.1396746007071652</v>
      </c>
      <c r="AI1350" s="63">
        <f t="shared" ref="AI1350" si="6086">(X1350*AD1347+Y1350*AC1347+Z1350*AD1350+AA1350*AC1350)</f>
        <v>-1.1990318001322908</v>
      </c>
      <c r="AJ1350" s="61">
        <f t="shared" ref="AJ1350" si="6087">X1350*AE1347+Z1350*AE1350-Y1350*AF1347-AA1350*AF1350</f>
        <v>4.1396746007071652</v>
      </c>
      <c r="AK1350" s="62">
        <f t="shared" ref="AK1350" si="6088">(X1350*AF1347+Y1350*AE1347+Z1350*AF1350+AA1350*AE1350)</f>
        <v>0</v>
      </c>
      <c r="AM1350" s="80">
        <f t="shared" ref="AM1350" si="6089">(180/PI())*ATAN(-1*(AI1347+AI1350)/(AH1347+AH1350))</f>
        <v>-55.966664247393581</v>
      </c>
      <c r="AO1350" s="113">
        <f t="shared" ref="AO1350" si="6090">20*LOG(((1-(10^(AM1347/20)^2)*(1-((1-AO1347)/(1+AO1347))^2))^0.5))</f>
        <v>-5.7351691268124408E-2</v>
      </c>
      <c r="AP1350" s="18"/>
      <c r="AQ1350" s="68"/>
      <c r="AR1350" s="68"/>
      <c r="AS1350" s="68"/>
      <c r="AT1350" s="68"/>
    </row>
    <row r="1351" spans="2:46" ht="18.600000000000001" customHeight="1"/>
    <row r="1352" spans="2:46" ht="18.600000000000001" customHeight="1" thickBot="1">
      <c r="D1352" s="10" t="s">
        <v>63</v>
      </c>
      <c r="E1352" s="10"/>
      <c r="F1352" s="10"/>
      <c r="G1352" s="10"/>
      <c r="H1352" s="10"/>
      <c r="I1352" s="10" t="s">
        <v>64</v>
      </c>
      <c r="J1352" s="10"/>
      <c r="K1352" s="10"/>
      <c r="L1352" s="10"/>
      <c r="M1352" s="55"/>
      <c r="N1352" s="55"/>
      <c r="O1352" s="54" t="s">
        <v>65</v>
      </c>
      <c r="P1352" s="55"/>
      <c r="Q1352" s="55"/>
      <c r="R1352" s="55"/>
      <c r="S1352" s="10"/>
      <c r="T1352" s="10" t="s">
        <v>66</v>
      </c>
      <c r="U1352" s="55"/>
      <c r="V1352" s="55"/>
      <c r="W1352" s="55"/>
      <c r="X1352" s="55"/>
      <c r="Y1352" s="54" t="s">
        <v>67</v>
      </c>
      <c r="Z1352" s="55"/>
      <c r="AA1352" s="55"/>
      <c r="AB1352" s="55"/>
      <c r="AC1352" s="54" t="s">
        <v>68</v>
      </c>
      <c r="AD1352" s="10"/>
      <c r="AE1352" s="10"/>
      <c r="AF1352" s="10"/>
      <c r="AG1352" s="10"/>
      <c r="AH1352" s="55"/>
      <c r="AI1352" s="54" t="s">
        <v>69</v>
      </c>
      <c r="AJ1352" s="55"/>
      <c r="AK1352" s="55"/>
    </row>
    <row r="1353" spans="2:46" ht="18.600000000000001" customHeight="1" thickBot="1">
      <c r="B1353" s="52"/>
      <c r="D1353" s="273" t="s">
        <v>70</v>
      </c>
      <c r="E1353" s="274"/>
      <c r="F1353" s="275" t="s">
        <v>71</v>
      </c>
      <c r="G1353" s="276"/>
      <c r="H1353" s="263"/>
      <c r="I1353" s="273" t="s">
        <v>72</v>
      </c>
      <c r="J1353" s="274"/>
      <c r="K1353" s="275" t="s">
        <v>73</v>
      </c>
      <c r="L1353" s="276"/>
      <c r="M1353" s="55"/>
      <c r="N1353" s="269" t="s">
        <v>74</v>
      </c>
      <c r="O1353" s="270"/>
      <c r="P1353" s="271" t="s">
        <v>75</v>
      </c>
      <c r="Q1353" s="272"/>
      <c r="R1353" s="55"/>
      <c r="S1353" s="273" t="s">
        <v>76</v>
      </c>
      <c r="T1353" s="274"/>
      <c r="U1353" s="275" t="s">
        <v>77</v>
      </c>
      <c r="V1353" s="276"/>
      <c r="W1353" s="10"/>
      <c r="X1353" s="269" t="s">
        <v>78</v>
      </c>
      <c r="Y1353" s="270"/>
      <c r="Z1353" s="271" t="s">
        <v>79</v>
      </c>
      <c r="AA1353" s="272"/>
      <c r="AB1353" s="10"/>
      <c r="AC1353" s="273" t="s">
        <v>80</v>
      </c>
      <c r="AD1353" s="274"/>
      <c r="AE1353" s="275" t="s">
        <v>81</v>
      </c>
      <c r="AF1353" s="276"/>
      <c r="AG1353" s="10"/>
      <c r="AH1353" s="269" t="s">
        <v>82</v>
      </c>
      <c r="AI1353" s="270"/>
      <c r="AJ1353" s="271" t="s">
        <v>83</v>
      </c>
      <c r="AK1353" s="272"/>
      <c r="AM1353" s="57" t="s">
        <v>10</v>
      </c>
      <c r="AO1353" s="109" t="s">
        <v>37</v>
      </c>
      <c r="AP1353" s="18"/>
      <c r="AQ1353" s="68"/>
      <c r="AR1353" s="68"/>
      <c r="AS1353" s="68"/>
      <c r="AT1353" s="68"/>
    </row>
    <row r="1354" spans="2:46" ht="18.600000000000001" customHeight="1" thickTop="1" thickBot="1">
      <c r="B1354" s="81">
        <v>3.88</v>
      </c>
      <c r="D1354" s="59">
        <v>1</v>
      </c>
      <c r="E1354" s="60">
        <v>0</v>
      </c>
      <c r="F1354" s="61">
        <v>0</v>
      </c>
      <c r="G1354" s="62">
        <f t="shared" ref="G1354" si="6091">$E$8*$B1354</f>
        <v>2.6320755999999998</v>
      </c>
      <c r="I1354" s="59">
        <v>1</v>
      </c>
      <c r="J1354" s="63">
        <v>0</v>
      </c>
      <c r="K1354" s="61">
        <v>0</v>
      </c>
      <c r="L1354" s="62">
        <v>0</v>
      </c>
      <c r="N1354" s="59">
        <f t="shared" ref="N1354" si="6092">D1354*I1354+F1354*I1357-E1354*J1354-G1354*J1357</f>
        <v>4.1273176104404161</v>
      </c>
      <c r="O1354" s="63">
        <f t="shared" ref="O1354" si="6093">(D1354*J1354+E1354*I1354+F1354*J1357+G1354*I1357)</f>
        <v>0</v>
      </c>
      <c r="P1354" s="61">
        <f t="shared" ref="P1354" si="6094">D1354*K1354+F1354*K1357-E1354*L1354-G1354*L1357</f>
        <v>0</v>
      </c>
      <c r="Q1354" s="62">
        <f t="shared" ref="Q1354" si="6095">(D1354*L1354+E1354*K1354+F1354*L1357+G1354*K1357)</f>
        <v>2.6320755999999998</v>
      </c>
      <c r="S1354" s="59">
        <v>1</v>
      </c>
      <c r="T1354" s="60">
        <v>0</v>
      </c>
      <c r="U1354" s="61">
        <v>0</v>
      </c>
      <c r="V1354" s="62">
        <f t="shared" ref="V1354" si="6096">$T$8*$B1354</f>
        <v>2.6320755999999998</v>
      </c>
      <c r="X1354" s="59">
        <f t="shared" ref="X1354" si="6097">N1354*S1354+P1354*S1357-O1354*T1354-Q1354*T1357</f>
        <v>4.1273176104404161</v>
      </c>
      <c r="Y1354" s="63">
        <f t="shared" ref="Y1354" si="6098">(N1354*T1354+O1354*S1354+P1354*T1357+Q1354*S1357)</f>
        <v>0</v>
      </c>
      <c r="Z1354" s="61">
        <f t="shared" ref="Z1354" si="6099">N1354*U1354+P1354*U1357-O1354*V1354-Q1354*V1357</f>
        <v>0</v>
      </c>
      <c r="AA1354" s="62">
        <f t="shared" ref="AA1354" si="6100">(N1354*V1354+O1354*U1354+P1354*V1357+Q1354*U1357)</f>
        <v>13.495487575890524</v>
      </c>
      <c r="AB1354" s="10"/>
      <c r="AC1354" s="64">
        <v>1</v>
      </c>
      <c r="AD1354" s="65">
        <v>0</v>
      </c>
      <c r="AE1354" s="23">
        <v>0</v>
      </c>
      <c r="AF1354" s="66">
        <v>0</v>
      </c>
      <c r="AH1354" s="59">
        <f t="shared" ref="AH1354" si="6101">X1354*AC1354+Z1354*AC1357-Y1354*AD1354-AA1354*AD1357</f>
        <v>4.1273176104404161</v>
      </c>
      <c r="AI1354" s="63">
        <f t="shared" ref="AI1354" si="6102">(X1354*AD1354+Y1354*AC1354+Z1354*AD1357+AA1354*AC1357)</f>
        <v>13.495487575890524</v>
      </c>
      <c r="AJ1354" s="61">
        <f t="shared" ref="AJ1354" si="6103">X1354*AE1354+Z1354*AE1357-Y1354*AF1354-AA1354*AF1357</f>
        <v>0</v>
      </c>
      <c r="AK1354" s="62">
        <f t="shared" ref="AK1354" si="6104">(X1354*AF1354+Y1354*AE1354+Z1354*AF1357+AA1354*AE1357)</f>
        <v>13.495487575890524</v>
      </c>
      <c r="AM1354" s="67">
        <f t="shared" ref="AM1354" si="6105">20*LOG(((1+$AD$8)/$AD$8)/((AH1354+AH1357)^2+(AI1354+AI1357)^2)^0.5)</f>
        <v>-17.39590937994733</v>
      </c>
      <c r="AO1354" s="110">
        <f t="shared" ref="AO1354" si="6106">((AH1354^2+AI1354^2)^0.5)/((AH1357^2+AI1357^2)^0.5)</f>
        <v>3.285849491879099</v>
      </c>
      <c r="AP1354" s="18"/>
      <c r="AQ1354" s="68"/>
      <c r="AR1354" s="68"/>
      <c r="AS1354" s="68"/>
      <c r="AT1354" s="68"/>
    </row>
    <row r="1355" spans="2:46" ht="18.600000000000001" customHeight="1" thickBot="1">
      <c r="D1355" s="69"/>
      <c r="G1355" s="70"/>
      <c r="I1355" s="69"/>
      <c r="L1355" s="70"/>
      <c r="N1355" s="69"/>
      <c r="Q1355" s="70"/>
      <c r="S1355" s="69"/>
      <c r="V1355" s="70"/>
      <c r="X1355" s="69"/>
      <c r="AA1355" s="70"/>
      <c r="AC1355" s="64"/>
      <c r="AD1355" s="23"/>
      <c r="AE1355" s="23"/>
      <c r="AF1355" s="71"/>
      <c r="AH1355" s="69"/>
      <c r="AK1355" s="70"/>
      <c r="AO1355" s="111"/>
      <c r="AP1355" s="18"/>
      <c r="AQ1355" s="68"/>
      <c r="AR1355" s="68"/>
      <c r="AS1355" s="68"/>
      <c r="AT1355" s="68"/>
    </row>
    <row r="1356" spans="2:46" ht="18.600000000000001" customHeight="1" thickBot="1">
      <c r="D1356" s="265" t="s">
        <v>11</v>
      </c>
      <c r="E1356" s="266"/>
      <c r="F1356" s="267" t="s">
        <v>84</v>
      </c>
      <c r="G1356" s="268"/>
      <c r="H1356" s="263"/>
      <c r="I1356" s="265" t="s">
        <v>85</v>
      </c>
      <c r="J1356" s="266"/>
      <c r="K1356" s="267" t="s">
        <v>86</v>
      </c>
      <c r="L1356" s="268"/>
      <c r="N1356" s="269" t="s">
        <v>12</v>
      </c>
      <c r="O1356" s="270"/>
      <c r="P1356" s="271" t="s">
        <v>13</v>
      </c>
      <c r="Q1356" s="272"/>
      <c r="S1356" s="265" t="s">
        <v>87</v>
      </c>
      <c r="T1356" s="266"/>
      <c r="U1356" s="267" t="s">
        <v>88</v>
      </c>
      <c r="V1356" s="268"/>
      <c r="W1356" s="10"/>
      <c r="X1356" s="269" t="s">
        <v>89</v>
      </c>
      <c r="Y1356" s="270"/>
      <c r="Z1356" s="271" t="s">
        <v>90</v>
      </c>
      <c r="AA1356" s="272"/>
      <c r="AB1356" s="10"/>
      <c r="AC1356" s="265" t="s">
        <v>14</v>
      </c>
      <c r="AD1356" s="266"/>
      <c r="AE1356" s="267" t="s">
        <v>15</v>
      </c>
      <c r="AF1356" s="268"/>
      <c r="AG1356" s="10"/>
      <c r="AH1356" s="269" t="s">
        <v>91</v>
      </c>
      <c r="AI1356" s="270"/>
      <c r="AJ1356" s="271" t="s">
        <v>92</v>
      </c>
      <c r="AK1356" s="272"/>
      <c r="AM1356" s="76" t="s">
        <v>16</v>
      </c>
      <c r="AO1356" s="112" t="s">
        <v>38</v>
      </c>
      <c r="AP1356" s="18"/>
      <c r="AQ1356" s="68"/>
      <c r="AR1356" s="68"/>
      <c r="AS1356" s="68"/>
      <c r="AT1356" s="68"/>
    </row>
    <row r="1357" spans="2:46" ht="18.600000000000001" customHeight="1" thickTop="1" thickBot="1">
      <c r="D1357" s="59">
        <v>0</v>
      </c>
      <c r="E1357" s="63">
        <v>0</v>
      </c>
      <c r="F1357" s="61">
        <v>1</v>
      </c>
      <c r="G1357" s="62">
        <v>0</v>
      </c>
      <c r="I1357" s="59">
        <v>0</v>
      </c>
      <c r="J1357" s="63">
        <f t="shared" ref="J1357" si="6107">IF(0=(1-$J$8*$K$8*$B1354^2),10^14,$B1354*$K$8/(1-$J$8*$K$8*$B1354^2))</f>
        <v>-1.1881564535761877</v>
      </c>
      <c r="K1357" s="61">
        <v>1</v>
      </c>
      <c r="L1357" s="62">
        <v>0</v>
      </c>
      <c r="N1357" s="59">
        <f t="shared" ref="N1357" si="6108">D1357*I1354+F1357*I1357-E1357*J1354-G1357*J1357</f>
        <v>0</v>
      </c>
      <c r="O1357" s="63">
        <f t="shared" ref="O1357" si="6109">(D1357*J1354+E1357*I1354+F1357*J1357+G1357*I1357)</f>
        <v>-1.1881564535761877</v>
      </c>
      <c r="P1357" s="61">
        <f t="shared" ref="P1357" si="6110">D1357*K1354+F1357*K1357-E1357*L1354-G1357*L1357</f>
        <v>1</v>
      </c>
      <c r="Q1357" s="62">
        <f t="shared" ref="Q1357" si="6111">(D1357*L1354+E1357*K1354+F1357*L1357+G1357*K1357)</f>
        <v>0</v>
      </c>
      <c r="S1357" s="59">
        <v>0</v>
      </c>
      <c r="T1357" s="63">
        <v>0</v>
      </c>
      <c r="U1357" s="61">
        <v>1</v>
      </c>
      <c r="V1357" s="62">
        <v>0</v>
      </c>
      <c r="X1357" s="59">
        <f t="shared" ref="X1357" si="6112">N1357*S1354+P1357*S1357-O1357*T1354-Q1357*T1357</f>
        <v>0</v>
      </c>
      <c r="Y1357" s="63">
        <f t="shared" ref="Y1357" si="6113">(N1357*T1354+O1357*S1354+P1357*T1357+Q1357*S1357)</f>
        <v>-1.1881564535761877</v>
      </c>
      <c r="Z1357" s="61">
        <f t="shared" ref="Z1357" si="6114">N1357*U1354+P1357*U1357-O1357*V1354-Q1357*V1357</f>
        <v>4.1273176104404161</v>
      </c>
      <c r="AA1357" s="62">
        <f t="shared" ref="AA1357" si="6115">(N1357*V1354+O1357*U1354+P1357*V1357+Q1357*U1357)</f>
        <v>0</v>
      </c>
      <c r="AB1357" s="10"/>
      <c r="AC1357" s="46">
        <f t="shared" ref="AC1357" si="6116">1/$AD$8</f>
        <v>1</v>
      </c>
      <c r="AD1357" s="77">
        <v>0</v>
      </c>
      <c r="AE1357" s="78">
        <v>1</v>
      </c>
      <c r="AF1357" s="79">
        <v>0</v>
      </c>
      <c r="AH1357" s="59">
        <f t="shared" ref="AH1357" si="6117">X1357*AC1354+Z1357*AC1357-Y1357*AD1354-AA1357*AD1357</f>
        <v>4.1273176104404161</v>
      </c>
      <c r="AI1357" s="63">
        <f t="shared" ref="AI1357" si="6118">(X1357*AD1354+Y1357*AC1354+Z1357*AD1357+AA1357*AC1357)</f>
        <v>-1.1881564535761877</v>
      </c>
      <c r="AJ1357" s="61">
        <f t="shared" ref="AJ1357" si="6119">X1357*AE1354+Z1357*AE1357-Y1357*AF1354-AA1357*AF1357</f>
        <v>4.1273176104404161</v>
      </c>
      <c r="AK1357" s="62">
        <f t="shared" ref="AK1357" si="6120">(X1357*AF1354+Y1357*AE1354+Z1357*AF1357+AA1357*AE1357)</f>
        <v>0</v>
      </c>
      <c r="AM1357" s="80">
        <f t="shared" ref="AM1357" si="6121">(180/PI())*ATAN(-1*(AI1354+AI1357)/(AH1354+AH1357))</f>
        <v>-56.149895163935227</v>
      </c>
      <c r="AO1357" s="113">
        <f t="shared" ref="AO1357" si="6122">20*LOG(((1-(10^(AM1354/20)^2)*(1-((1-AO1354)/(1+AO1354))^2))^0.5))</f>
        <v>-5.6973481636551186E-2</v>
      </c>
      <c r="AP1357" s="18"/>
      <c r="AQ1357" s="68"/>
      <c r="AR1357" s="68"/>
      <c r="AS1357" s="68"/>
      <c r="AT1357" s="68"/>
    </row>
    <row r="1358" spans="2:46" ht="18.600000000000001" customHeight="1"/>
    <row r="1359" spans="2:46" ht="18.600000000000001" customHeight="1" thickBot="1">
      <c r="D1359" s="10" t="s">
        <v>63</v>
      </c>
      <c r="E1359" s="10"/>
      <c r="F1359" s="10"/>
      <c r="G1359" s="10"/>
      <c r="H1359" s="10"/>
      <c r="I1359" s="10" t="s">
        <v>64</v>
      </c>
      <c r="J1359" s="10"/>
      <c r="K1359" s="10"/>
      <c r="L1359" s="10"/>
      <c r="M1359" s="55"/>
      <c r="N1359" s="55"/>
      <c r="O1359" s="54" t="s">
        <v>65</v>
      </c>
      <c r="P1359" s="55"/>
      <c r="Q1359" s="55"/>
      <c r="R1359" s="55"/>
      <c r="S1359" s="10"/>
      <c r="T1359" s="10" t="s">
        <v>66</v>
      </c>
      <c r="U1359" s="55"/>
      <c r="V1359" s="55"/>
      <c r="W1359" s="55"/>
      <c r="X1359" s="55"/>
      <c r="Y1359" s="54" t="s">
        <v>67</v>
      </c>
      <c r="Z1359" s="55"/>
      <c r="AA1359" s="55"/>
      <c r="AB1359" s="55"/>
      <c r="AC1359" s="54" t="s">
        <v>68</v>
      </c>
      <c r="AD1359" s="10"/>
      <c r="AE1359" s="10"/>
      <c r="AF1359" s="10"/>
      <c r="AG1359" s="10"/>
      <c r="AH1359" s="55"/>
      <c r="AI1359" s="54" t="s">
        <v>69</v>
      </c>
      <c r="AJ1359" s="55"/>
      <c r="AK1359" s="55"/>
    </row>
    <row r="1360" spans="2:46" ht="18.600000000000001" customHeight="1" thickBot="1">
      <c r="B1360" s="52"/>
      <c r="D1360" s="273" t="s">
        <v>70</v>
      </c>
      <c r="E1360" s="274"/>
      <c r="F1360" s="275" t="s">
        <v>71</v>
      </c>
      <c r="G1360" s="276"/>
      <c r="H1360" s="263"/>
      <c r="I1360" s="273" t="s">
        <v>72</v>
      </c>
      <c r="J1360" s="274"/>
      <c r="K1360" s="275" t="s">
        <v>73</v>
      </c>
      <c r="L1360" s="276"/>
      <c r="M1360" s="55"/>
      <c r="N1360" s="269" t="s">
        <v>74</v>
      </c>
      <c r="O1360" s="270"/>
      <c r="P1360" s="271" t="s">
        <v>75</v>
      </c>
      <c r="Q1360" s="272"/>
      <c r="R1360" s="55"/>
      <c r="S1360" s="273" t="s">
        <v>76</v>
      </c>
      <c r="T1360" s="274"/>
      <c r="U1360" s="275" t="s">
        <v>77</v>
      </c>
      <c r="V1360" s="276"/>
      <c r="W1360" s="10"/>
      <c r="X1360" s="269" t="s">
        <v>78</v>
      </c>
      <c r="Y1360" s="270"/>
      <c r="Z1360" s="271" t="s">
        <v>79</v>
      </c>
      <c r="AA1360" s="272"/>
      <c r="AB1360" s="10"/>
      <c r="AC1360" s="273" t="s">
        <v>80</v>
      </c>
      <c r="AD1360" s="274"/>
      <c r="AE1360" s="275" t="s">
        <v>81</v>
      </c>
      <c r="AF1360" s="276"/>
      <c r="AG1360" s="10"/>
      <c r="AH1360" s="269" t="s">
        <v>82</v>
      </c>
      <c r="AI1360" s="270"/>
      <c r="AJ1360" s="271" t="s">
        <v>83</v>
      </c>
      <c r="AK1360" s="272"/>
      <c r="AM1360" s="57" t="s">
        <v>10</v>
      </c>
      <c r="AO1360" s="109" t="s">
        <v>37</v>
      </c>
      <c r="AP1360" s="18"/>
      <c r="AQ1360" s="68"/>
      <c r="AR1360" s="68"/>
      <c r="AS1360" s="68"/>
      <c r="AT1360" s="68"/>
    </row>
    <row r="1361" spans="2:46" ht="18.600000000000001" customHeight="1" thickTop="1" thickBot="1">
      <c r="B1361" s="81">
        <v>3.9</v>
      </c>
      <c r="D1361" s="59">
        <v>1</v>
      </c>
      <c r="E1361" s="60">
        <v>0</v>
      </c>
      <c r="F1361" s="61">
        <v>0</v>
      </c>
      <c r="G1361" s="62">
        <f t="shared" ref="G1361" si="6123">$E$8*$B1361</f>
        <v>2.6456430000000002</v>
      </c>
      <c r="I1361" s="59">
        <v>1</v>
      </c>
      <c r="J1361" s="63">
        <v>0</v>
      </c>
      <c r="K1361" s="61">
        <v>0</v>
      </c>
      <c r="L1361" s="62">
        <v>0</v>
      </c>
      <c r="N1361" s="59">
        <f t="shared" ref="N1361" si="6124">D1361*I1361+F1361*I1364-E1361*J1361-G1361*J1364</f>
        <v>4.115244913682683</v>
      </c>
      <c r="O1361" s="63">
        <f t="shared" ref="O1361" si="6125">(D1361*J1361+E1361*I1361+F1361*J1364+G1361*I1364)</f>
        <v>0</v>
      </c>
      <c r="P1361" s="61">
        <f t="shared" ref="P1361" si="6126">D1361*K1361+F1361*K1364-E1361*L1361-G1361*L1364</f>
        <v>0</v>
      </c>
      <c r="Q1361" s="62">
        <f t="shared" ref="Q1361" si="6127">(D1361*L1361+E1361*K1361+F1361*L1364+G1361*K1364)</f>
        <v>2.6456430000000002</v>
      </c>
      <c r="S1361" s="59">
        <v>1</v>
      </c>
      <c r="T1361" s="60">
        <v>0</v>
      </c>
      <c r="U1361" s="61">
        <v>0</v>
      </c>
      <c r="V1361" s="62">
        <f t="shared" ref="V1361" si="6128">$T$8*$B1361</f>
        <v>2.6456430000000002</v>
      </c>
      <c r="X1361" s="59">
        <f t="shared" ref="X1361" si="6129">N1361*S1361+P1361*S1364-O1361*T1361-Q1361*T1364</f>
        <v>4.115244913682683</v>
      </c>
      <c r="Y1361" s="63">
        <f t="shared" ref="Y1361" si="6130">(N1361*T1361+O1361*S1361+P1361*T1364+Q1361*S1364)</f>
        <v>0</v>
      </c>
      <c r="Z1361" s="61">
        <f t="shared" ref="Z1361" si="6131">N1361*U1361+P1361*U1364-O1361*V1361-Q1361*V1364</f>
        <v>0</v>
      </c>
      <c r="AA1361" s="62">
        <f t="shared" ref="AA1361" si="6132">(N1361*V1361+O1361*U1361+P1361*V1364+Q1361*U1364)</f>
        <v>13.533111899170194</v>
      </c>
      <c r="AB1361" s="10"/>
      <c r="AC1361" s="64">
        <v>1</v>
      </c>
      <c r="AD1361" s="65">
        <v>0</v>
      </c>
      <c r="AE1361" s="23">
        <v>0</v>
      </c>
      <c r="AF1361" s="66">
        <v>0</v>
      </c>
      <c r="AH1361" s="59">
        <f t="shared" ref="AH1361" si="6133">X1361*AC1361+Z1361*AC1364-Y1361*AD1361-AA1361*AD1364</f>
        <v>4.115244913682683</v>
      </c>
      <c r="AI1361" s="63">
        <f t="shared" ref="AI1361" si="6134">(X1361*AD1361+Y1361*AC1361+Z1361*AD1364+AA1361*AC1364)</f>
        <v>13.533111899170194</v>
      </c>
      <c r="AJ1361" s="61">
        <f t="shared" ref="AJ1361" si="6135">X1361*AE1361+Z1361*AE1364-Y1361*AF1361-AA1361*AF1364</f>
        <v>0</v>
      </c>
      <c r="AK1361" s="62">
        <f t="shared" ref="AK1361" si="6136">(X1361*AF1361+Y1361*AE1361+Z1361*AF1364+AA1361*AE1364)</f>
        <v>13.533111899170194</v>
      </c>
      <c r="AM1361" s="67">
        <f t="shared" ref="AM1361" si="6137">20*LOG(((1+$AD$8)/$AD$8)/((AH1361+AH1364)^2+(AI1361+AI1364)^2)^0.5)</f>
        <v>-17.411557478318596</v>
      </c>
      <c r="AO1361" s="110">
        <f t="shared" ref="AO1361" si="6138">((AH1361^2+AI1361^2)^0.5)/((AH1364^2+AI1364^2)^0.5)</f>
        <v>3.3045991364848479</v>
      </c>
      <c r="AP1361" s="18"/>
      <c r="AQ1361" s="68"/>
      <c r="AR1361" s="68"/>
      <c r="AS1361" s="68"/>
      <c r="AT1361" s="68"/>
    </row>
    <row r="1362" spans="2:46" ht="18.600000000000001" customHeight="1" thickBot="1">
      <c r="D1362" s="69"/>
      <c r="G1362" s="70"/>
      <c r="I1362" s="69"/>
      <c r="L1362" s="70"/>
      <c r="N1362" s="69"/>
      <c r="Q1362" s="70"/>
      <c r="S1362" s="69"/>
      <c r="V1362" s="70"/>
      <c r="X1362" s="69"/>
      <c r="AA1362" s="70"/>
      <c r="AC1362" s="64"/>
      <c r="AD1362" s="23"/>
      <c r="AE1362" s="23"/>
      <c r="AF1362" s="71"/>
      <c r="AH1362" s="69"/>
      <c r="AK1362" s="70"/>
      <c r="AO1362" s="111"/>
      <c r="AP1362" s="18"/>
      <c r="AQ1362" s="68"/>
      <c r="AR1362" s="68"/>
      <c r="AS1362" s="68"/>
      <c r="AT1362" s="68"/>
    </row>
    <row r="1363" spans="2:46" ht="18.600000000000001" customHeight="1" thickBot="1">
      <c r="D1363" s="265" t="s">
        <v>11</v>
      </c>
      <c r="E1363" s="266"/>
      <c r="F1363" s="267" t="s">
        <v>84</v>
      </c>
      <c r="G1363" s="268"/>
      <c r="H1363" s="263"/>
      <c r="I1363" s="265" t="s">
        <v>85</v>
      </c>
      <c r="J1363" s="266"/>
      <c r="K1363" s="267" t="s">
        <v>86</v>
      </c>
      <c r="L1363" s="268"/>
      <c r="N1363" s="269" t="s">
        <v>12</v>
      </c>
      <c r="O1363" s="270"/>
      <c r="P1363" s="271" t="s">
        <v>13</v>
      </c>
      <c r="Q1363" s="272"/>
      <c r="S1363" s="265" t="s">
        <v>87</v>
      </c>
      <c r="T1363" s="266"/>
      <c r="U1363" s="267" t="s">
        <v>88</v>
      </c>
      <c r="V1363" s="268"/>
      <c r="W1363" s="10"/>
      <c r="X1363" s="269" t="s">
        <v>89</v>
      </c>
      <c r="Y1363" s="270"/>
      <c r="Z1363" s="271" t="s">
        <v>90</v>
      </c>
      <c r="AA1363" s="272"/>
      <c r="AB1363" s="10"/>
      <c r="AC1363" s="265" t="s">
        <v>14</v>
      </c>
      <c r="AD1363" s="266"/>
      <c r="AE1363" s="267" t="s">
        <v>15</v>
      </c>
      <c r="AF1363" s="268"/>
      <c r="AG1363" s="10"/>
      <c r="AH1363" s="269" t="s">
        <v>91</v>
      </c>
      <c r="AI1363" s="270"/>
      <c r="AJ1363" s="271" t="s">
        <v>92</v>
      </c>
      <c r="AK1363" s="272"/>
      <c r="AM1363" s="76" t="s">
        <v>16</v>
      </c>
      <c r="AO1363" s="112" t="s">
        <v>38</v>
      </c>
      <c r="AP1363" s="18"/>
      <c r="AQ1363" s="68"/>
      <c r="AR1363" s="68"/>
      <c r="AS1363" s="68"/>
      <c r="AT1363" s="68"/>
    </row>
    <row r="1364" spans="2:46" ht="18.600000000000001" customHeight="1" thickTop="1" thickBot="1">
      <c r="D1364" s="59">
        <v>0</v>
      </c>
      <c r="E1364" s="63">
        <v>0</v>
      </c>
      <c r="F1364" s="61">
        <v>1</v>
      </c>
      <c r="G1364" s="62">
        <v>0</v>
      </c>
      <c r="I1364" s="59">
        <v>0</v>
      </c>
      <c r="J1364" s="63">
        <f t="shared" ref="J1364" si="6139">IF(0=(1-$J$8*$K$8*$B1361^2),10^14,$B1361*$K$8/(1-$J$8*$K$8*$B1361^2))</f>
        <v>-1.1775001062814154</v>
      </c>
      <c r="K1364" s="61">
        <v>1</v>
      </c>
      <c r="L1364" s="62">
        <v>0</v>
      </c>
      <c r="N1364" s="59">
        <f t="shared" ref="N1364" si="6140">D1364*I1361+F1364*I1364-E1364*J1361-G1364*J1364</f>
        <v>0</v>
      </c>
      <c r="O1364" s="63">
        <f t="shared" ref="O1364" si="6141">(D1364*J1361+E1364*I1361+F1364*J1364+G1364*I1364)</f>
        <v>-1.1775001062814154</v>
      </c>
      <c r="P1364" s="61">
        <f t="shared" ref="P1364" si="6142">D1364*K1361+F1364*K1364-E1364*L1361-G1364*L1364</f>
        <v>1</v>
      </c>
      <c r="Q1364" s="62">
        <f t="shared" ref="Q1364" si="6143">(D1364*L1361+E1364*K1361+F1364*L1364+G1364*K1364)</f>
        <v>0</v>
      </c>
      <c r="S1364" s="59">
        <v>0</v>
      </c>
      <c r="T1364" s="63">
        <v>0</v>
      </c>
      <c r="U1364" s="61">
        <v>1</v>
      </c>
      <c r="V1364" s="62">
        <v>0</v>
      </c>
      <c r="X1364" s="59">
        <f t="shared" ref="X1364" si="6144">N1364*S1361+P1364*S1364-O1364*T1361-Q1364*T1364</f>
        <v>0</v>
      </c>
      <c r="Y1364" s="63">
        <f t="shared" ref="Y1364" si="6145">(N1364*T1361+O1364*S1361+P1364*T1364+Q1364*S1364)</f>
        <v>-1.1775001062814154</v>
      </c>
      <c r="Z1364" s="61">
        <f t="shared" ref="Z1364" si="6146">N1364*U1361+P1364*U1364-O1364*V1361-Q1364*V1364</f>
        <v>4.115244913682683</v>
      </c>
      <c r="AA1364" s="62">
        <f t="shared" ref="AA1364" si="6147">(N1364*V1361+O1364*U1361+P1364*V1364+Q1364*U1364)</f>
        <v>0</v>
      </c>
      <c r="AB1364" s="10"/>
      <c r="AC1364" s="46">
        <f t="shared" ref="AC1364" si="6148">1/$AD$8</f>
        <v>1</v>
      </c>
      <c r="AD1364" s="77">
        <v>0</v>
      </c>
      <c r="AE1364" s="78">
        <v>1</v>
      </c>
      <c r="AF1364" s="79">
        <v>0</v>
      </c>
      <c r="AH1364" s="59">
        <f t="shared" ref="AH1364" si="6149">X1364*AC1361+Z1364*AC1364-Y1364*AD1361-AA1364*AD1364</f>
        <v>4.115244913682683</v>
      </c>
      <c r="AI1364" s="63">
        <f t="shared" ref="AI1364" si="6150">(X1364*AD1361+Y1364*AC1361+Z1364*AD1364+AA1364*AC1364)</f>
        <v>-1.1775001062814154</v>
      </c>
      <c r="AJ1364" s="61">
        <f t="shared" ref="AJ1364" si="6151">X1364*AE1361+Z1364*AE1364-Y1364*AF1361-AA1364*AF1364</f>
        <v>4.115244913682683</v>
      </c>
      <c r="AK1364" s="62">
        <f t="shared" ref="AK1364" si="6152">(X1364*AF1361+Y1364*AE1361+Z1364*AF1364+AA1364*AE1364)</f>
        <v>0</v>
      </c>
      <c r="AM1364" s="80">
        <f t="shared" ref="AM1364" si="6153">(180/PI())*ATAN(-1*(AI1361+AI1364)/(AH1361+AH1364))</f>
        <v>-56.331077120348908</v>
      </c>
      <c r="AO1364" s="113">
        <f t="shared" ref="AO1364" si="6154">20*LOG(((1-(10^(AM1361/20)^2)*(1-((1-AO1361)/(1+AO1361))^2))^0.5))</f>
        <v>-5.6593757088029911E-2</v>
      </c>
      <c r="AP1364" s="18"/>
      <c r="AQ1364" s="68"/>
      <c r="AR1364" s="68"/>
      <c r="AS1364" s="68"/>
      <c r="AT1364" s="68"/>
    </row>
    <row r="1365" spans="2:46" ht="18.600000000000001" customHeight="1"/>
    <row r="1366" spans="2:46" ht="18.600000000000001" customHeight="1" thickBot="1">
      <c r="D1366" s="10" t="s">
        <v>63</v>
      </c>
      <c r="E1366" s="10"/>
      <c r="F1366" s="10"/>
      <c r="G1366" s="10"/>
      <c r="H1366" s="10"/>
      <c r="I1366" s="10" t="s">
        <v>64</v>
      </c>
      <c r="J1366" s="10"/>
      <c r="K1366" s="10"/>
      <c r="L1366" s="10"/>
      <c r="M1366" s="55"/>
      <c r="N1366" s="55"/>
      <c r="O1366" s="54" t="s">
        <v>65</v>
      </c>
      <c r="P1366" s="55"/>
      <c r="Q1366" s="55"/>
      <c r="R1366" s="55"/>
      <c r="S1366" s="10"/>
      <c r="T1366" s="10" t="s">
        <v>66</v>
      </c>
      <c r="U1366" s="55"/>
      <c r="V1366" s="55"/>
      <c r="W1366" s="55"/>
      <c r="X1366" s="55"/>
      <c r="Y1366" s="54" t="s">
        <v>67</v>
      </c>
      <c r="Z1366" s="55"/>
      <c r="AA1366" s="55"/>
      <c r="AB1366" s="55"/>
      <c r="AC1366" s="54" t="s">
        <v>68</v>
      </c>
      <c r="AD1366" s="10"/>
      <c r="AE1366" s="10"/>
      <c r="AF1366" s="10"/>
      <c r="AG1366" s="10"/>
      <c r="AH1366" s="55"/>
      <c r="AI1366" s="54" t="s">
        <v>69</v>
      </c>
      <c r="AJ1366" s="55"/>
      <c r="AK1366" s="55"/>
    </row>
    <row r="1367" spans="2:46" ht="18.600000000000001" customHeight="1" thickBot="1">
      <c r="B1367" s="52"/>
      <c r="D1367" s="273" t="s">
        <v>70</v>
      </c>
      <c r="E1367" s="274"/>
      <c r="F1367" s="275" t="s">
        <v>71</v>
      </c>
      <c r="G1367" s="276"/>
      <c r="H1367" s="263"/>
      <c r="I1367" s="273" t="s">
        <v>72</v>
      </c>
      <c r="J1367" s="274"/>
      <c r="K1367" s="275" t="s">
        <v>73</v>
      </c>
      <c r="L1367" s="276"/>
      <c r="M1367" s="55"/>
      <c r="N1367" s="269" t="s">
        <v>74</v>
      </c>
      <c r="O1367" s="270"/>
      <c r="P1367" s="271" t="s">
        <v>75</v>
      </c>
      <c r="Q1367" s="272"/>
      <c r="R1367" s="55"/>
      <c r="S1367" s="273" t="s">
        <v>76</v>
      </c>
      <c r="T1367" s="274"/>
      <c r="U1367" s="275" t="s">
        <v>77</v>
      </c>
      <c r="V1367" s="276"/>
      <c r="W1367" s="10"/>
      <c r="X1367" s="269" t="s">
        <v>78</v>
      </c>
      <c r="Y1367" s="270"/>
      <c r="Z1367" s="271" t="s">
        <v>79</v>
      </c>
      <c r="AA1367" s="272"/>
      <c r="AB1367" s="10"/>
      <c r="AC1367" s="273" t="s">
        <v>80</v>
      </c>
      <c r="AD1367" s="274"/>
      <c r="AE1367" s="275" t="s">
        <v>81</v>
      </c>
      <c r="AF1367" s="276"/>
      <c r="AG1367" s="10"/>
      <c r="AH1367" s="269" t="s">
        <v>82</v>
      </c>
      <c r="AI1367" s="270"/>
      <c r="AJ1367" s="271" t="s">
        <v>83</v>
      </c>
      <c r="AK1367" s="272"/>
      <c r="AM1367" s="57" t="s">
        <v>10</v>
      </c>
      <c r="AO1367" s="109" t="s">
        <v>37</v>
      </c>
      <c r="AP1367" s="18"/>
      <c r="AQ1367" s="68"/>
      <c r="AR1367" s="68"/>
      <c r="AS1367" s="68"/>
      <c r="AT1367" s="68"/>
    </row>
    <row r="1368" spans="2:46" ht="18.600000000000001" customHeight="1" thickTop="1" thickBot="1">
      <c r="B1368" s="81">
        <v>3.92</v>
      </c>
      <c r="D1368" s="59">
        <v>1</v>
      </c>
      <c r="E1368" s="60">
        <v>0</v>
      </c>
      <c r="F1368" s="61">
        <v>0</v>
      </c>
      <c r="G1368" s="62">
        <f t="shared" ref="G1368" si="6155">$E$8*$B1368</f>
        <v>2.6592104000000001</v>
      </c>
      <c r="I1368" s="59">
        <v>1</v>
      </c>
      <c r="J1368" s="63">
        <v>0</v>
      </c>
      <c r="K1368" s="61">
        <v>0</v>
      </c>
      <c r="L1368" s="62">
        <v>0</v>
      </c>
      <c r="N1368" s="59">
        <f t="shared" ref="N1368" si="6156">D1368*I1368+F1368*I1371-E1368*J1368-G1368*J1371</f>
        <v>4.1034472735067116</v>
      </c>
      <c r="O1368" s="63">
        <f t="shared" ref="O1368" si="6157">(D1368*J1368+E1368*I1368+F1368*J1371+G1368*I1371)</f>
        <v>0</v>
      </c>
      <c r="P1368" s="61">
        <f t="shared" ref="P1368" si="6158">D1368*K1368+F1368*K1371-E1368*L1368-G1368*L1371</f>
        <v>0</v>
      </c>
      <c r="Q1368" s="62">
        <f t="shared" ref="Q1368" si="6159">(D1368*L1368+E1368*K1368+F1368*L1371+G1368*K1371)</f>
        <v>2.6592104000000001</v>
      </c>
      <c r="S1368" s="59">
        <v>1</v>
      </c>
      <c r="T1368" s="60">
        <v>0</v>
      </c>
      <c r="U1368" s="61">
        <v>0</v>
      </c>
      <c r="V1368" s="62">
        <f t="shared" ref="V1368" si="6160">$T$8*$B1368</f>
        <v>2.6592104000000001</v>
      </c>
      <c r="X1368" s="59">
        <f t="shared" ref="X1368" si="6161">N1368*S1368+P1368*S1371-O1368*T1368-Q1368*T1371</f>
        <v>4.1034472735067116</v>
      </c>
      <c r="Y1368" s="63">
        <f t="shared" ref="Y1368" si="6162">(N1368*T1368+O1368*S1368+P1368*T1371+Q1368*S1371)</f>
        <v>0</v>
      </c>
      <c r="Z1368" s="61">
        <f t="shared" ref="Z1368" si="6163">N1368*U1368+P1368*U1371-O1368*V1368-Q1368*V1371</f>
        <v>0</v>
      </c>
      <c r="AA1368" s="62">
        <f t="shared" ref="AA1368" si="6164">(N1368*V1368+O1368*U1368+P1368*V1371+Q1368*U1371)</f>
        <v>13.571140065560691</v>
      </c>
      <c r="AB1368" s="10"/>
      <c r="AC1368" s="64">
        <v>1</v>
      </c>
      <c r="AD1368" s="65">
        <v>0</v>
      </c>
      <c r="AE1368" s="23">
        <v>0</v>
      </c>
      <c r="AF1368" s="66">
        <v>0</v>
      </c>
      <c r="AH1368" s="59">
        <f t="shared" ref="AH1368" si="6165">X1368*AC1368+Z1368*AC1371-Y1368*AD1368-AA1368*AD1371</f>
        <v>4.1034472735067116</v>
      </c>
      <c r="AI1368" s="63">
        <f t="shared" ref="AI1368" si="6166">(X1368*AD1368+Y1368*AC1368+Z1368*AD1371+AA1368*AC1371)</f>
        <v>13.571140065560691</v>
      </c>
      <c r="AJ1368" s="61">
        <f t="shared" ref="AJ1368" si="6167">X1368*AE1368+Z1368*AE1371-Y1368*AF1368-AA1368*AF1371</f>
        <v>0</v>
      </c>
      <c r="AK1368" s="62">
        <f t="shared" ref="AK1368" si="6168">(X1368*AF1368+Y1368*AE1368+Z1368*AF1371+AA1368*AE1371)</f>
        <v>13.571140065560691</v>
      </c>
      <c r="AM1368" s="67">
        <f t="shared" ref="AM1368" si="6169">20*LOG(((1+$AD$8)/$AD$8)/((AH1368+AH1371)^2+(AI1368+AI1371)^2)^0.5)</f>
        <v>-17.427534445009247</v>
      </c>
      <c r="AO1368" s="110">
        <f t="shared" ref="AO1368" si="6170">((AH1368^2+AI1368^2)^0.5)/((AH1371^2+AI1371^2)^0.5)</f>
        <v>3.3233342439127163</v>
      </c>
      <c r="AP1368" s="18"/>
      <c r="AQ1368" s="68"/>
      <c r="AR1368" s="68"/>
      <c r="AS1368" s="68"/>
      <c r="AT1368" s="68"/>
    </row>
    <row r="1369" spans="2:46" ht="18.600000000000001" customHeight="1" thickBot="1">
      <c r="D1369" s="69"/>
      <c r="G1369" s="70"/>
      <c r="I1369" s="69"/>
      <c r="L1369" s="70"/>
      <c r="N1369" s="69"/>
      <c r="Q1369" s="70"/>
      <c r="S1369" s="69"/>
      <c r="V1369" s="70"/>
      <c r="X1369" s="69"/>
      <c r="AA1369" s="70"/>
      <c r="AC1369" s="64"/>
      <c r="AD1369" s="23"/>
      <c r="AE1369" s="23"/>
      <c r="AF1369" s="71"/>
      <c r="AH1369" s="69"/>
      <c r="AK1369" s="70"/>
      <c r="AO1369" s="111"/>
      <c r="AP1369" s="18"/>
      <c r="AQ1369" s="68"/>
      <c r="AR1369" s="68"/>
      <c r="AS1369" s="68"/>
      <c r="AT1369" s="68"/>
    </row>
    <row r="1370" spans="2:46" ht="18.600000000000001" customHeight="1" thickBot="1">
      <c r="D1370" s="265" t="s">
        <v>11</v>
      </c>
      <c r="E1370" s="266"/>
      <c r="F1370" s="267" t="s">
        <v>84</v>
      </c>
      <c r="G1370" s="268"/>
      <c r="H1370" s="263"/>
      <c r="I1370" s="265" t="s">
        <v>85</v>
      </c>
      <c r="J1370" s="266"/>
      <c r="K1370" s="267" t="s">
        <v>86</v>
      </c>
      <c r="L1370" s="268"/>
      <c r="N1370" s="269" t="s">
        <v>12</v>
      </c>
      <c r="O1370" s="270"/>
      <c r="P1370" s="271" t="s">
        <v>13</v>
      </c>
      <c r="Q1370" s="272"/>
      <c r="S1370" s="265" t="s">
        <v>87</v>
      </c>
      <c r="T1370" s="266"/>
      <c r="U1370" s="267" t="s">
        <v>88</v>
      </c>
      <c r="V1370" s="268"/>
      <c r="W1370" s="10"/>
      <c r="X1370" s="269" t="s">
        <v>89</v>
      </c>
      <c r="Y1370" s="270"/>
      <c r="Z1370" s="271" t="s">
        <v>90</v>
      </c>
      <c r="AA1370" s="272"/>
      <c r="AB1370" s="10"/>
      <c r="AC1370" s="265" t="s">
        <v>14</v>
      </c>
      <c r="AD1370" s="266"/>
      <c r="AE1370" s="267" t="s">
        <v>15</v>
      </c>
      <c r="AF1370" s="268"/>
      <c r="AG1370" s="10"/>
      <c r="AH1370" s="269" t="s">
        <v>91</v>
      </c>
      <c r="AI1370" s="270"/>
      <c r="AJ1370" s="271" t="s">
        <v>92</v>
      </c>
      <c r="AK1370" s="272"/>
      <c r="AM1370" s="76" t="s">
        <v>16</v>
      </c>
      <c r="AO1370" s="112" t="s">
        <v>38</v>
      </c>
      <c r="AP1370" s="18"/>
      <c r="AQ1370" s="68"/>
      <c r="AR1370" s="68"/>
      <c r="AS1370" s="68"/>
      <c r="AT1370" s="68"/>
    </row>
    <row r="1371" spans="2:46" ht="18.600000000000001" customHeight="1" thickTop="1" thickBot="1">
      <c r="D1371" s="59">
        <v>0</v>
      </c>
      <c r="E1371" s="63">
        <v>0</v>
      </c>
      <c r="F1371" s="61">
        <v>1</v>
      </c>
      <c r="G1371" s="62">
        <v>0</v>
      </c>
      <c r="I1371" s="59">
        <v>0</v>
      </c>
      <c r="J1371" s="63">
        <f t="shared" ref="J1371" si="6171">IF(0=(1-$J$8*$K$8*$B1368^2),10^14,$B1368*$K$8/(1-$J$8*$K$8*$B1368^2))</f>
        <v>-1.1670559326583225</v>
      </c>
      <c r="K1371" s="61">
        <v>1</v>
      </c>
      <c r="L1371" s="62">
        <v>0</v>
      </c>
      <c r="N1371" s="59">
        <f t="shared" ref="N1371" si="6172">D1371*I1368+F1371*I1371-E1371*J1368-G1371*J1371</f>
        <v>0</v>
      </c>
      <c r="O1371" s="63">
        <f t="shared" ref="O1371" si="6173">(D1371*J1368+E1371*I1368+F1371*J1371+G1371*I1371)</f>
        <v>-1.1670559326583225</v>
      </c>
      <c r="P1371" s="61">
        <f t="shared" ref="P1371" si="6174">D1371*K1368+F1371*K1371-E1371*L1368-G1371*L1371</f>
        <v>1</v>
      </c>
      <c r="Q1371" s="62">
        <f t="shared" ref="Q1371" si="6175">(D1371*L1368+E1371*K1368+F1371*L1371+G1371*K1371)</f>
        <v>0</v>
      </c>
      <c r="S1371" s="59">
        <v>0</v>
      </c>
      <c r="T1371" s="63">
        <v>0</v>
      </c>
      <c r="U1371" s="61">
        <v>1</v>
      </c>
      <c r="V1371" s="62">
        <v>0</v>
      </c>
      <c r="X1371" s="59">
        <f t="shared" ref="X1371" si="6176">N1371*S1368+P1371*S1371-O1371*T1368-Q1371*T1371</f>
        <v>0</v>
      </c>
      <c r="Y1371" s="63">
        <f t="shared" ref="Y1371" si="6177">(N1371*T1368+O1371*S1368+P1371*T1371+Q1371*S1371)</f>
        <v>-1.1670559326583225</v>
      </c>
      <c r="Z1371" s="61">
        <f t="shared" ref="Z1371" si="6178">N1371*U1368+P1371*U1371-O1371*V1368-Q1371*V1371</f>
        <v>4.1034472735067116</v>
      </c>
      <c r="AA1371" s="62">
        <f t="shared" ref="AA1371" si="6179">(N1371*V1368+O1371*U1368+P1371*V1371+Q1371*U1371)</f>
        <v>0</v>
      </c>
      <c r="AB1371" s="10"/>
      <c r="AC1371" s="46">
        <f t="shared" ref="AC1371" si="6180">1/$AD$8</f>
        <v>1</v>
      </c>
      <c r="AD1371" s="77">
        <v>0</v>
      </c>
      <c r="AE1371" s="78">
        <v>1</v>
      </c>
      <c r="AF1371" s="79">
        <v>0</v>
      </c>
      <c r="AH1371" s="59">
        <f t="shared" ref="AH1371" si="6181">X1371*AC1368+Z1371*AC1371-Y1371*AD1368-AA1371*AD1371</f>
        <v>4.1034472735067116</v>
      </c>
      <c r="AI1371" s="63">
        <f t="shared" ref="AI1371" si="6182">(X1371*AD1368+Y1371*AC1368+Z1371*AD1371+AA1371*AC1371)</f>
        <v>-1.1670559326583225</v>
      </c>
      <c r="AJ1371" s="61">
        <f t="shared" ref="AJ1371" si="6183">X1371*AE1368+Z1371*AE1371-Y1371*AF1368-AA1371*AF1371</f>
        <v>4.1034472735067116</v>
      </c>
      <c r="AK1371" s="62">
        <f t="shared" ref="AK1371" si="6184">(X1371*AF1368+Y1371*AE1368+Z1371*AF1371+AA1371*AE1371)</f>
        <v>0</v>
      </c>
      <c r="AM1371" s="80">
        <f t="shared" ref="AM1371" si="6185">(180/PI())*ATAN(-1*(AI1368+AI1371)/(AH1368+AH1371))</f>
        <v>-56.510246233098727</v>
      </c>
      <c r="AO1371" s="113">
        <f t="shared" ref="AO1371" si="6186">20*LOG(((1-(10^(AM1368/20)^2)*(1-((1-AO1368)/(1+AO1368))^2))^0.5))</f>
        <v>-5.6212753761761519E-2</v>
      </c>
      <c r="AP1371" s="18"/>
      <c r="AQ1371" s="68"/>
      <c r="AR1371" s="68"/>
      <c r="AS1371" s="68"/>
      <c r="AT1371" s="68"/>
    </row>
    <row r="1372" spans="2:46" ht="18.600000000000001" customHeight="1"/>
    <row r="1373" spans="2:46" ht="18.600000000000001" customHeight="1" thickBot="1">
      <c r="D1373" s="10" t="s">
        <v>63</v>
      </c>
      <c r="E1373" s="10"/>
      <c r="F1373" s="10"/>
      <c r="G1373" s="10"/>
      <c r="H1373" s="10"/>
      <c r="I1373" s="10" t="s">
        <v>64</v>
      </c>
      <c r="J1373" s="10"/>
      <c r="K1373" s="10"/>
      <c r="L1373" s="10"/>
      <c r="M1373" s="55"/>
      <c r="N1373" s="55"/>
      <c r="O1373" s="54" t="s">
        <v>65</v>
      </c>
      <c r="P1373" s="55"/>
      <c r="Q1373" s="55"/>
      <c r="R1373" s="55"/>
      <c r="S1373" s="10"/>
      <c r="T1373" s="10" t="s">
        <v>66</v>
      </c>
      <c r="U1373" s="55"/>
      <c r="V1373" s="55"/>
      <c r="W1373" s="55"/>
      <c r="X1373" s="55"/>
      <c r="Y1373" s="54" t="s">
        <v>67</v>
      </c>
      <c r="Z1373" s="55"/>
      <c r="AA1373" s="55"/>
      <c r="AB1373" s="55"/>
      <c r="AC1373" s="54" t="s">
        <v>68</v>
      </c>
      <c r="AD1373" s="10"/>
      <c r="AE1373" s="10"/>
      <c r="AF1373" s="10"/>
      <c r="AG1373" s="10"/>
      <c r="AH1373" s="55"/>
      <c r="AI1373" s="54" t="s">
        <v>69</v>
      </c>
      <c r="AJ1373" s="55"/>
      <c r="AK1373" s="55"/>
    </row>
    <row r="1374" spans="2:46" ht="18.600000000000001" customHeight="1" thickBot="1">
      <c r="B1374" s="52"/>
      <c r="D1374" s="273" t="s">
        <v>70</v>
      </c>
      <c r="E1374" s="274"/>
      <c r="F1374" s="275" t="s">
        <v>71</v>
      </c>
      <c r="G1374" s="276"/>
      <c r="H1374" s="263"/>
      <c r="I1374" s="273" t="s">
        <v>72</v>
      </c>
      <c r="J1374" s="274"/>
      <c r="K1374" s="275" t="s">
        <v>73</v>
      </c>
      <c r="L1374" s="276"/>
      <c r="M1374" s="55"/>
      <c r="N1374" s="269" t="s">
        <v>74</v>
      </c>
      <c r="O1374" s="270"/>
      <c r="P1374" s="271" t="s">
        <v>75</v>
      </c>
      <c r="Q1374" s="272"/>
      <c r="R1374" s="55"/>
      <c r="S1374" s="273" t="s">
        <v>76</v>
      </c>
      <c r="T1374" s="274"/>
      <c r="U1374" s="275" t="s">
        <v>77</v>
      </c>
      <c r="V1374" s="276"/>
      <c r="W1374" s="10"/>
      <c r="X1374" s="269" t="s">
        <v>78</v>
      </c>
      <c r="Y1374" s="270"/>
      <c r="Z1374" s="271" t="s">
        <v>79</v>
      </c>
      <c r="AA1374" s="272"/>
      <c r="AB1374" s="10"/>
      <c r="AC1374" s="273" t="s">
        <v>80</v>
      </c>
      <c r="AD1374" s="274"/>
      <c r="AE1374" s="275" t="s">
        <v>81</v>
      </c>
      <c r="AF1374" s="276"/>
      <c r="AG1374" s="10"/>
      <c r="AH1374" s="269" t="s">
        <v>82</v>
      </c>
      <c r="AI1374" s="270"/>
      <c r="AJ1374" s="271" t="s">
        <v>83</v>
      </c>
      <c r="AK1374" s="272"/>
      <c r="AM1374" s="57" t="s">
        <v>10</v>
      </c>
      <c r="AO1374" s="109" t="s">
        <v>37</v>
      </c>
      <c r="AP1374" s="18"/>
      <c r="AQ1374" s="68"/>
      <c r="AR1374" s="68"/>
      <c r="AS1374" s="68"/>
      <c r="AT1374" s="68"/>
    </row>
    <row r="1375" spans="2:46" ht="18.600000000000001" customHeight="1" thickTop="1" thickBot="1">
      <c r="B1375" s="81">
        <v>3.94</v>
      </c>
      <c r="D1375" s="59">
        <v>1</v>
      </c>
      <c r="E1375" s="60">
        <v>0</v>
      </c>
      <c r="F1375" s="61">
        <v>0</v>
      </c>
      <c r="G1375" s="62">
        <f t="shared" ref="G1375" si="6187">$E$8*$B1375</f>
        <v>2.6727778</v>
      </c>
      <c r="I1375" s="59">
        <v>1</v>
      </c>
      <c r="J1375" s="63">
        <v>0</v>
      </c>
      <c r="K1375" s="61">
        <v>0</v>
      </c>
      <c r="L1375" s="62">
        <v>0</v>
      </c>
      <c r="N1375" s="59">
        <f t="shared" ref="N1375" si="6188">D1375*I1375+F1375*I1378-E1375*J1375-G1375*J1378</f>
        <v>4.0919158431990308</v>
      </c>
      <c r="O1375" s="63">
        <f t="shared" ref="O1375" si="6189">(D1375*J1375+E1375*I1375+F1375*J1378+G1375*I1378)</f>
        <v>0</v>
      </c>
      <c r="P1375" s="61">
        <f t="shared" ref="P1375" si="6190">D1375*K1375+F1375*K1378-E1375*L1375-G1375*L1378</f>
        <v>0</v>
      </c>
      <c r="Q1375" s="62">
        <f t="shared" ref="Q1375" si="6191">(D1375*L1375+E1375*K1375+F1375*L1378+G1375*K1378)</f>
        <v>2.6727778</v>
      </c>
      <c r="S1375" s="59">
        <v>1</v>
      </c>
      <c r="T1375" s="60">
        <v>0</v>
      </c>
      <c r="U1375" s="61">
        <v>0</v>
      </c>
      <c r="V1375" s="62">
        <f t="shared" ref="V1375" si="6192">$T$8*$B1375</f>
        <v>2.6727778</v>
      </c>
      <c r="X1375" s="59">
        <f t="shared" ref="X1375" si="6193">N1375*S1375+P1375*S1378-O1375*T1375-Q1375*T1378</f>
        <v>4.0919158431990308</v>
      </c>
      <c r="Y1375" s="63">
        <f t="shared" ref="Y1375" si="6194">(N1375*T1375+O1375*S1375+P1375*T1378+Q1375*S1378)</f>
        <v>0</v>
      </c>
      <c r="Z1375" s="61">
        <f t="shared" ref="Z1375" si="6195">N1375*U1375+P1375*U1378-O1375*V1375-Q1375*V1378</f>
        <v>0</v>
      </c>
      <c r="AA1375" s="62">
        <f t="shared" ref="AA1375" si="6196">(N1375*V1375+O1375*U1375+P1375*V1378+Q1375*U1378)</f>
        <v>13.60955962517065</v>
      </c>
      <c r="AB1375" s="10"/>
      <c r="AC1375" s="64">
        <v>1</v>
      </c>
      <c r="AD1375" s="65">
        <v>0</v>
      </c>
      <c r="AE1375" s="23">
        <v>0</v>
      </c>
      <c r="AF1375" s="66">
        <v>0</v>
      </c>
      <c r="AH1375" s="59">
        <f t="shared" ref="AH1375" si="6197">X1375*AC1375+Z1375*AC1378-Y1375*AD1375-AA1375*AD1378</f>
        <v>4.0919158431990308</v>
      </c>
      <c r="AI1375" s="63">
        <f t="shared" ref="AI1375" si="6198">(X1375*AD1375+Y1375*AC1375+Z1375*AD1378+AA1375*AC1378)</f>
        <v>13.60955962517065</v>
      </c>
      <c r="AJ1375" s="61">
        <f t="shared" ref="AJ1375" si="6199">X1375*AE1375+Z1375*AE1378-Y1375*AF1375-AA1375*AF1378</f>
        <v>0</v>
      </c>
      <c r="AK1375" s="62">
        <f t="shared" ref="AK1375" si="6200">(X1375*AF1375+Y1375*AE1375+Z1375*AF1378+AA1375*AE1378)</f>
        <v>13.60955962517065</v>
      </c>
      <c r="AM1375" s="67">
        <f t="shared" ref="AM1375" si="6201">20*LOG(((1+$AD$8)/$AD$8)/((AH1375+AH1378)^2+(AI1375+AI1378)^2)^0.5)</f>
        <v>-17.443827480009691</v>
      </c>
      <c r="AO1375" s="110">
        <f t="shared" ref="AO1375" si="6202">((AH1375^2+AI1375^2)^0.5)/((AH1378^2+AI1378^2)^0.5)</f>
        <v>3.3420551204223714</v>
      </c>
      <c r="AP1375" s="18"/>
      <c r="AQ1375" s="68"/>
      <c r="AR1375" s="68"/>
      <c r="AS1375" s="68"/>
      <c r="AT1375" s="68"/>
    </row>
    <row r="1376" spans="2:46" ht="18.600000000000001" customHeight="1" thickBot="1">
      <c r="D1376" s="69"/>
      <c r="G1376" s="70"/>
      <c r="I1376" s="69"/>
      <c r="L1376" s="70"/>
      <c r="N1376" s="69"/>
      <c r="Q1376" s="70"/>
      <c r="S1376" s="69"/>
      <c r="V1376" s="70"/>
      <c r="X1376" s="69"/>
      <c r="AA1376" s="70"/>
      <c r="AC1376" s="64"/>
      <c r="AD1376" s="23"/>
      <c r="AE1376" s="23"/>
      <c r="AF1376" s="71"/>
      <c r="AH1376" s="69"/>
      <c r="AK1376" s="70"/>
      <c r="AO1376" s="111"/>
      <c r="AP1376" s="18"/>
      <c r="AQ1376" s="68"/>
      <c r="AR1376" s="68"/>
      <c r="AS1376" s="68"/>
      <c r="AT1376" s="68"/>
    </row>
    <row r="1377" spans="2:46" ht="18.600000000000001" customHeight="1" thickBot="1">
      <c r="D1377" s="265" t="s">
        <v>11</v>
      </c>
      <c r="E1377" s="266"/>
      <c r="F1377" s="267" t="s">
        <v>84</v>
      </c>
      <c r="G1377" s="268"/>
      <c r="H1377" s="263"/>
      <c r="I1377" s="265" t="s">
        <v>85</v>
      </c>
      <c r="J1377" s="266"/>
      <c r="K1377" s="267" t="s">
        <v>86</v>
      </c>
      <c r="L1377" s="268"/>
      <c r="N1377" s="269" t="s">
        <v>12</v>
      </c>
      <c r="O1377" s="270"/>
      <c r="P1377" s="271" t="s">
        <v>13</v>
      </c>
      <c r="Q1377" s="272"/>
      <c r="S1377" s="265" t="s">
        <v>87</v>
      </c>
      <c r="T1377" s="266"/>
      <c r="U1377" s="267" t="s">
        <v>88</v>
      </c>
      <c r="V1377" s="268"/>
      <c r="W1377" s="10"/>
      <c r="X1377" s="269" t="s">
        <v>89</v>
      </c>
      <c r="Y1377" s="270"/>
      <c r="Z1377" s="271" t="s">
        <v>90</v>
      </c>
      <c r="AA1377" s="272"/>
      <c r="AB1377" s="10"/>
      <c r="AC1377" s="265" t="s">
        <v>14</v>
      </c>
      <c r="AD1377" s="266"/>
      <c r="AE1377" s="267" t="s">
        <v>15</v>
      </c>
      <c r="AF1377" s="268"/>
      <c r="AG1377" s="10"/>
      <c r="AH1377" s="269" t="s">
        <v>91</v>
      </c>
      <c r="AI1377" s="270"/>
      <c r="AJ1377" s="271" t="s">
        <v>92</v>
      </c>
      <c r="AK1377" s="272"/>
      <c r="AM1377" s="76" t="s">
        <v>16</v>
      </c>
      <c r="AO1377" s="112" t="s">
        <v>38</v>
      </c>
      <c r="AP1377" s="18"/>
      <c r="AQ1377" s="68"/>
      <c r="AR1377" s="68"/>
      <c r="AS1377" s="68"/>
      <c r="AT1377" s="68"/>
    </row>
    <row r="1378" spans="2:46" ht="18.600000000000001" customHeight="1" thickTop="1" thickBot="1">
      <c r="D1378" s="59">
        <v>0</v>
      </c>
      <c r="E1378" s="63">
        <v>0</v>
      </c>
      <c r="F1378" s="61">
        <v>1</v>
      </c>
      <c r="G1378" s="62">
        <v>0</v>
      </c>
      <c r="I1378" s="59">
        <v>0</v>
      </c>
      <c r="J1378" s="63">
        <f t="shared" ref="J1378" si="6203">IF(0=(1-$J$8*$K$8*$B1375^2),10^14,$B1375*$K$8/(1-$J$8*$K$8*$B1375^2))</f>
        <v>-1.1568173917035043</v>
      </c>
      <c r="K1378" s="61">
        <v>1</v>
      </c>
      <c r="L1378" s="62">
        <v>0</v>
      </c>
      <c r="N1378" s="59">
        <f t="shared" ref="N1378" si="6204">D1378*I1375+F1378*I1378-E1378*J1375-G1378*J1378</f>
        <v>0</v>
      </c>
      <c r="O1378" s="63">
        <f t="shared" ref="O1378" si="6205">(D1378*J1375+E1378*I1375+F1378*J1378+G1378*I1378)</f>
        <v>-1.1568173917035043</v>
      </c>
      <c r="P1378" s="61">
        <f t="shared" ref="P1378" si="6206">D1378*K1375+F1378*K1378-E1378*L1375-G1378*L1378</f>
        <v>1</v>
      </c>
      <c r="Q1378" s="62">
        <f t="shared" ref="Q1378" si="6207">(D1378*L1375+E1378*K1375+F1378*L1378+G1378*K1378)</f>
        <v>0</v>
      </c>
      <c r="S1378" s="59">
        <v>0</v>
      </c>
      <c r="T1378" s="63">
        <v>0</v>
      </c>
      <c r="U1378" s="61">
        <v>1</v>
      </c>
      <c r="V1378" s="62">
        <v>0</v>
      </c>
      <c r="X1378" s="59">
        <f t="shared" ref="X1378" si="6208">N1378*S1375+P1378*S1378-O1378*T1375-Q1378*T1378</f>
        <v>0</v>
      </c>
      <c r="Y1378" s="63">
        <f t="shared" ref="Y1378" si="6209">(N1378*T1375+O1378*S1375+P1378*T1378+Q1378*S1378)</f>
        <v>-1.1568173917035043</v>
      </c>
      <c r="Z1378" s="61">
        <f t="shared" ref="Z1378" si="6210">N1378*U1375+P1378*U1378-O1378*V1375-Q1378*V1378</f>
        <v>4.0919158431990308</v>
      </c>
      <c r="AA1378" s="62">
        <f t="shared" ref="AA1378" si="6211">(N1378*V1375+O1378*U1375+P1378*V1378+Q1378*U1378)</f>
        <v>0</v>
      </c>
      <c r="AB1378" s="10"/>
      <c r="AC1378" s="46">
        <f t="shared" ref="AC1378" si="6212">1/$AD$8</f>
        <v>1</v>
      </c>
      <c r="AD1378" s="77">
        <v>0</v>
      </c>
      <c r="AE1378" s="78">
        <v>1</v>
      </c>
      <c r="AF1378" s="79">
        <v>0</v>
      </c>
      <c r="AH1378" s="59">
        <f t="shared" ref="AH1378" si="6213">X1378*AC1375+Z1378*AC1378-Y1378*AD1375-AA1378*AD1378</f>
        <v>4.0919158431990308</v>
      </c>
      <c r="AI1378" s="63">
        <f t="shared" ref="AI1378" si="6214">(X1378*AD1375+Y1378*AC1375+Z1378*AD1378+AA1378*AC1378)</f>
        <v>-1.1568173917035043</v>
      </c>
      <c r="AJ1378" s="61">
        <f t="shared" ref="AJ1378" si="6215">X1378*AE1375+Z1378*AE1378-Y1378*AF1375-AA1378*AF1378</f>
        <v>4.0919158431990308</v>
      </c>
      <c r="AK1378" s="62">
        <f t="shared" ref="AK1378" si="6216">(X1378*AF1375+Y1378*AE1375+Z1378*AF1378+AA1378*AE1378)</f>
        <v>0</v>
      </c>
      <c r="AM1378" s="80">
        <f t="shared" ref="AM1378" si="6217">(180/PI())*ATAN(-1*(AI1375+AI1378)/(AH1375+AH1378))</f>
        <v>-56.687437724058789</v>
      </c>
      <c r="AO1378" s="113">
        <f t="shared" ref="AO1378" si="6218">20*LOG(((1-(10^(AM1375/20)^2)*(1-((1-AO1375)/(1+AO1375))^2))^0.5))</f>
        <v>-5.5830696096544612E-2</v>
      </c>
      <c r="AP1378" s="18"/>
      <c r="AQ1378" s="68"/>
      <c r="AR1378" s="68"/>
      <c r="AS1378" s="68"/>
      <c r="AT1378" s="68"/>
    </row>
    <row r="1379" spans="2:46" ht="18.600000000000001" customHeight="1"/>
    <row r="1380" spans="2:46" ht="18.600000000000001" customHeight="1" thickBot="1">
      <c r="D1380" s="10" t="s">
        <v>63</v>
      </c>
      <c r="E1380" s="10"/>
      <c r="F1380" s="10"/>
      <c r="G1380" s="10"/>
      <c r="H1380" s="10"/>
      <c r="I1380" s="10" t="s">
        <v>64</v>
      </c>
      <c r="J1380" s="10"/>
      <c r="K1380" s="10"/>
      <c r="L1380" s="10"/>
      <c r="M1380" s="55"/>
      <c r="N1380" s="55"/>
      <c r="O1380" s="54" t="s">
        <v>65</v>
      </c>
      <c r="P1380" s="55"/>
      <c r="Q1380" s="55"/>
      <c r="R1380" s="55"/>
      <c r="S1380" s="10"/>
      <c r="T1380" s="10" t="s">
        <v>66</v>
      </c>
      <c r="U1380" s="55"/>
      <c r="V1380" s="55"/>
      <c r="W1380" s="55"/>
      <c r="X1380" s="55"/>
      <c r="Y1380" s="54" t="s">
        <v>67</v>
      </c>
      <c r="Z1380" s="55"/>
      <c r="AA1380" s="55"/>
      <c r="AB1380" s="55"/>
      <c r="AC1380" s="54" t="s">
        <v>68</v>
      </c>
      <c r="AD1380" s="10"/>
      <c r="AE1380" s="10"/>
      <c r="AF1380" s="10"/>
      <c r="AG1380" s="10"/>
      <c r="AH1380" s="55"/>
      <c r="AI1380" s="54" t="s">
        <v>69</v>
      </c>
      <c r="AJ1380" s="55"/>
      <c r="AK1380" s="55"/>
    </row>
    <row r="1381" spans="2:46" ht="18.600000000000001" customHeight="1" thickBot="1">
      <c r="B1381" s="52"/>
      <c r="D1381" s="273" t="s">
        <v>70</v>
      </c>
      <c r="E1381" s="274"/>
      <c r="F1381" s="275" t="s">
        <v>71</v>
      </c>
      <c r="G1381" s="276"/>
      <c r="H1381" s="263"/>
      <c r="I1381" s="273" t="s">
        <v>72</v>
      </c>
      <c r="J1381" s="274"/>
      <c r="K1381" s="275" t="s">
        <v>73</v>
      </c>
      <c r="L1381" s="276"/>
      <c r="M1381" s="55"/>
      <c r="N1381" s="269" t="s">
        <v>74</v>
      </c>
      <c r="O1381" s="270"/>
      <c r="P1381" s="271" t="s">
        <v>75</v>
      </c>
      <c r="Q1381" s="272"/>
      <c r="R1381" s="55"/>
      <c r="S1381" s="273" t="s">
        <v>76</v>
      </c>
      <c r="T1381" s="274"/>
      <c r="U1381" s="275" t="s">
        <v>77</v>
      </c>
      <c r="V1381" s="276"/>
      <c r="W1381" s="10"/>
      <c r="X1381" s="269" t="s">
        <v>78</v>
      </c>
      <c r="Y1381" s="270"/>
      <c r="Z1381" s="271" t="s">
        <v>79</v>
      </c>
      <c r="AA1381" s="272"/>
      <c r="AB1381" s="10"/>
      <c r="AC1381" s="273" t="s">
        <v>80</v>
      </c>
      <c r="AD1381" s="274"/>
      <c r="AE1381" s="275" t="s">
        <v>81</v>
      </c>
      <c r="AF1381" s="276"/>
      <c r="AG1381" s="10"/>
      <c r="AH1381" s="269" t="s">
        <v>82</v>
      </c>
      <c r="AI1381" s="270"/>
      <c r="AJ1381" s="271" t="s">
        <v>83</v>
      </c>
      <c r="AK1381" s="272"/>
      <c r="AM1381" s="57" t="s">
        <v>10</v>
      </c>
      <c r="AO1381" s="109" t="s">
        <v>37</v>
      </c>
      <c r="AP1381" s="18"/>
      <c r="AQ1381" s="68"/>
      <c r="AR1381" s="68"/>
      <c r="AS1381" s="68"/>
      <c r="AT1381" s="68"/>
    </row>
    <row r="1382" spans="2:46" ht="18.600000000000001" customHeight="1" thickTop="1" thickBot="1">
      <c r="B1382" s="81">
        <v>3.96</v>
      </c>
      <c r="D1382" s="59">
        <v>1</v>
      </c>
      <c r="E1382" s="60">
        <v>0</v>
      </c>
      <c r="F1382" s="61">
        <v>0</v>
      </c>
      <c r="G1382" s="62">
        <f t="shared" ref="G1382" si="6219">$E$8*$B1382</f>
        <v>2.6863451999999999</v>
      </c>
      <c r="I1382" s="59">
        <v>1</v>
      </c>
      <c r="J1382" s="63">
        <v>0</v>
      </c>
      <c r="K1382" s="61">
        <v>0</v>
      </c>
      <c r="L1382" s="62">
        <v>0</v>
      </c>
      <c r="N1382" s="59">
        <f t="shared" ref="N1382" si="6220">D1382*I1382+F1382*I1385-E1382*J1382-G1382*J1385</f>
        <v>4.0806421459600219</v>
      </c>
      <c r="O1382" s="63">
        <f t="shared" ref="O1382" si="6221">(D1382*J1382+E1382*I1382+F1382*J1385+G1382*I1385)</f>
        <v>0</v>
      </c>
      <c r="P1382" s="61">
        <f t="shared" ref="P1382" si="6222">D1382*K1382+F1382*K1385-E1382*L1382-G1382*L1385</f>
        <v>0</v>
      </c>
      <c r="Q1382" s="62">
        <f t="shared" ref="Q1382" si="6223">(D1382*L1382+E1382*K1382+F1382*L1385+G1382*K1385)</f>
        <v>2.6863451999999999</v>
      </c>
      <c r="S1382" s="59">
        <v>1</v>
      </c>
      <c r="T1382" s="60">
        <v>0</v>
      </c>
      <c r="U1382" s="61">
        <v>0</v>
      </c>
      <c r="V1382" s="62">
        <f t="shared" ref="V1382" si="6224">$T$8*$B1382</f>
        <v>2.6863451999999999</v>
      </c>
      <c r="X1382" s="59">
        <f t="shared" ref="X1382" si="6225">N1382*S1382+P1382*S1385-O1382*T1382-Q1382*T1385</f>
        <v>4.0806421459600219</v>
      </c>
      <c r="Y1382" s="63">
        <f t="shared" ref="Y1382" si="6226">(N1382*T1382+O1382*S1382+P1382*T1385+Q1382*S1385)</f>
        <v>0</v>
      </c>
      <c r="Z1382" s="61">
        <f t="shared" ref="Z1382" si="6227">N1382*U1382+P1382*U1385-O1382*V1382-Q1382*V1385</f>
        <v>0</v>
      </c>
      <c r="AA1382" s="62">
        <f t="shared" ref="AA1382" si="6228">(N1382*V1382+O1382*U1382+P1382*V1385+Q1382*U1385)</f>
        <v>13.648358641717405</v>
      </c>
      <c r="AB1382" s="10"/>
      <c r="AC1382" s="64">
        <v>1</v>
      </c>
      <c r="AD1382" s="65">
        <v>0</v>
      </c>
      <c r="AE1382" s="23">
        <v>0</v>
      </c>
      <c r="AF1382" s="66">
        <v>0</v>
      </c>
      <c r="AH1382" s="59">
        <f t="shared" ref="AH1382" si="6229">X1382*AC1382+Z1382*AC1385-Y1382*AD1382-AA1382*AD1385</f>
        <v>4.0806421459600219</v>
      </c>
      <c r="AI1382" s="63">
        <f t="shared" ref="AI1382" si="6230">(X1382*AD1382+Y1382*AC1382+Z1382*AD1385+AA1382*AC1385)</f>
        <v>13.648358641717405</v>
      </c>
      <c r="AJ1382" s="61">
        <f t="shared" ref="AJ1382" si="6231">X1382*AE1382+Z1382*AE1385-Y1382*AF1382-AA1382*AF1385</f>
        <v>0</v>
      </c>
      <c r="AK1382" s="62">
        <f t="shared" ref="AK1382" si="6232">(X1382*AF1382+Y1382*AE1382+Z1382*AF1385+AA1382*AE1385)</f>
        <v>13.648358641717405</v>
      </c>
      <c r="AM1382" s="67">
        <f t="shared" ref="AM1382" si="6233">20*LOG(((1+$AD$8)/$AD$8)/((AH1382+AH1385)^2+(AI1382+AI1385)^2)^0.5)</f>
        <v>-17.460424287632272</v>
      </c>
      <c r="AO1382" s="110">
        <f t="shared" ref="AO1382" si="6234">((AH1382^2+AI1382^2)^0.5)/((AH1385^2+AI1385^2)^0.5)</f>
        <v>3.3607620638585103</v>
      </c>
      <c r="AP1382" s="18"/>
      <c r="AQ1382" s="68"/>
      <c r="AR1382" s="68"/>
      <c r="AS1382" s="68"/>
      <c r="AT1382" s="68"/>
    </row>
    <row r="1383" spans="2:46" ht="18.600000000000001" customHeight="1" thickBot="1">
      <c r="D1383" s="69"/>
      <c r="G1383" s="70"/>
      <c r="I1383" s="69"/>
      <c r="L1383" s="70"/>
      <c r="N1383" s="69"/>
      <c r="Q1383" s="70"/>
      <c r="S1383" s="69"/>
      <c r="V1383" s="70"/>
      <c r="X1383" s="69"/>
      <c r="AA1383" s="70"/>
      <c r="AC1383" s="64"/>
      <c r="AD1383" s="23"/>
      <c r="AE1383" s="23"/>
      <c r="AF1383" s="71"/>
      <c r="AH1383" s="69"/>
      <c r="AK1383" s="70"/>
      <c r="AO1383" s="111"/>
      <c r="AP1383" s="18"/>
      <c r="AQ1383" s="68"/>
      <c r="AR1383" s="68"/>
      <c r="AS1383" s="68"/>
      <c r="AT1383" s="68"/>
    </row>
    <row r="1384" spans="2:46" ht="18.600000000000001" customHeight="1" thickBot="1">
      <c r="D1384" s="265" t="s">
        <v>11</v>
      </c>
      <c r="E1384" s="266"/>
      <c r="F1384" s="267" t="s">
        <v>84</v>
      </c>
      <c r="G1384" s="268"/>
      <c r="H1384" s="263"/>
      <c r="I1384" s="265" t="s">
        <v>85</v>
      </c>
      <c r="J1384" s="266"/>
      <c r="K1384" s="267" t="s">
        <v>86</v>
      </c>
      <c r="L1384" s="268"/>
      <c r="N1384" s="269" t="s">
        <v>12</v>
      </c>
      <c r="O1384" s="270"/>
      <c r="P1384" s="271" t="s">
        <v>13</v>
      </c>
      <c r="Q1384" s="272"/>
      <c r="S1384" s="265" t="s">
        <v>87</v>
      </c>
      <c r="T1384" s="266"/>
      <c r="U1384" s="267" t="s">
        <v>88</v>
      </c>
      <c r="V1384" s="268"/>
      <c r="W1384" s="10"/>
      <c r="X1384" s="269" t="s">
        <v>89</v>
      </c>
      <c r="Y1384" s="270"/>
      <c r="Z1384" s="271" t="s">
        <v>90</v>
      </c>
      <c r="AA1384" s="272"/>
      <c r="AB1384" s="10"/>
      <c r="AC1384" s="265" t="s">
        <v>14</v>
      </c>
      <c r="AD1384" s="266"/>
      <c r="AE1384" s="267" t="s">
        <v>15</v>
      </c>
      <c r="AF1384" s="268"/>
      <c r="AG1384" s="10"/>
      <c r="AH1384" s="269" t="s">
        <v>91</v>
      </c>
      <c r="AI1384" s="270"/>
      <c r="AJ1384" s="271" t="s">
        <v>92</v>
      </c>
      <c r="AK1384" s="272"/>
      <c r="AM1384" s="76" t="s">
        <v>16</v>
      </c>
      <c r="AO1384" s="112" t="s">
        <v>38</v>
      </c>
      <c r="AP1384" s="18"/>
      <c r="AQ1384" s="68"/>
      <c r="AR1384" s="68"/>
      <c r="AS1384" s="68"/>
      <c r="AT1384" s="68"/>
    </row>
    <row r="1385" spans="2:46" ht="18.600000000000001" customHeight="1" thickTop="1" thickBot="1">
      <c r="D1385" s="59">
        <v>0</v>
      </c>
      <c r="E1385" s="63">
        <v>0</v>
      </c>
      <c r="F1385" s="61">
        <v>1</v>
      </c>
      <c r="G1385" s="62">
        <v>0</v>
      </c>
      <c r="I1385" s="59">
        <v>0</v>
      </c>
      <c r="J1385" s="63">
        <f t="shared" ref="J1385" si="6235">IF(0=(1-$J$8*$K$8*$B1382^2),10^14,$B1382*$K$8/(1-$J$8*$K$8*$B1382^2))</f>
        <v>-1.1467782122565713</v>
      </c>
      <c r="K1385" s="61">
        <v>1</v>
      </c>
      <c r="L1385" s="62">
        <v>0</v>
      </c>
      <c r="N1385" s="59">
        <f t="shared" ref="N1385" si="6236">D1385*I1382+F1385*I1385-E1385*J1382-G1385*J1385</f>
        <v>0</v>
      </c>
      <c r="O1385" s="63">
        <f t="shared" ref="O1385" si="6237">(D1385*J1382+E1385*I1382+F1385*J1385+G1385*I1385)</f>
        <v>-1.1467782122565713</v>
      </c>
      <c r="P1385" s="61">
        <f t="shared" ref="P1385" si="6238">D1385*K1382+F1385*K1385-E1385*L1382-G1385*L1385</f>
        <v>1</v>
      </c>
      <c r="Q1385" s="62">
        <f t="shared" ref="Q1385" si="6239">(D1385*L1382+E1385*K1382+F1385*L1385+G1385*K1385)</f>
        <v>0</v>
      </c>
      <c r="S1385" s="59">
        <v>0</v>
      </c>
      <c r="T1385" s="63">
        <v>0</v>
      </c>
      <c r="U1385" s="61">
        <v>1</v>
      </c>
      <c r="V1385" s="62">
        <v>0</v>
      </c>
      <c r="X1385" s="59">
        <f t="shared" ref="X1385" si="6240">N1385*S1382+P1385*S1385-O1385*T1382-Q1385*T1385</f>
        <v>0</v>
      </c>
      <c r="Y1385" s="63">
        <f t="shared" ref="Y1385" si="6241">(N1385*T1382+O1385*S1382+P1385*T1385+Q1385*S1385)</f>
        <v>-1.1467782122565713</v>
      </c>
      <c r="Z1385" s="61">
        <f t="shared" ref="Z1385" si="6242">N1385*U1382+P1385*U1385-O1385*V1382-Q1385*V1385</f>
        <v>4.0806421459600219</v>
      </c>
      <c r="AA1385" s="62">
        <f t="shared" ref="AA1385" si="6243">(N1385*V1382+O1385*U1382+P1385*V1385+Q1385*U1385)</f>
        <v>0</v>
      </c>
      <c r="AB1385" s="10"/>
      <c r="AC1385" s="46">
        <f t="shared" ref="AC1385" si="6244">1/$AD$8</f>
        <v>1</v>
      </c>
      <c r="AD1385" s="77">
        <v>0</v>
      </c>
      <c r="AE1385" s="78">
        <v>1</v>
      </c>
      <c r="AF1385" s="79">
        <v>0</v>
      </c>
      <c r="AH1385" s="59">
        <f t="shared" ref="AH1385" si="6245">X1385*AC1382+Z1385*AC1385-Y1385*AD1382-AA1385*AD1385</f>
        <v>4.0806421459600219</v>
      </c>
      <c r="AI1385" s="63">
        <f t="shared" ref="AI1385" si="6246">(X1385*AD1382+Y1385*AC1382+Z1385*AD1385+AA1385*AC1385)</f>
        <v>-1.1467782122565713</v>
      </c>
      <c r="AJ1385" s="61">
        <f t="shared" ref="AJ1385" si="6247">X1385*AE1382+Z1385*AE1385-Y1385*AF1382-AA1385*AF1385</f>
        <v>4.0806421459600219</v>
      </c>
      <c r="AK1385" s="62">
        <f t="shared" ref="AK1385" si="6248">(X1385*AF1382+Y1385*AE1382+Z1385*AF1385+AA1385*AE1385)</f>
        <v>0</v>
      </c>
      <c r="AM1385" s="80">
        <f t="shared" ref="AM1385" si="6249">(180/PI())*ATAN(-1*(AI1382+AI1385)/(AH1382+AH1385))</f>
        <v>-56.862685949485481</v>
      </c>
      <c r="AO1385" s="113">
        <f t="shared" ref="AO1385" si="6250">20*LOG(((1-(10^(AM1382/20)^2)*(1-((1-AO1382)/(1+AO1382))^2))^0.5))</f>
        <v>-5.5447797336896233E-2</v>
      </c>
      <c r="AP1385" s="18"/>
      <c r="AQ1385" s="68"/>
      <c r="AR1385" s="68"/>
      <c r="AS1385" s="68"/>
      <c r="AT1385" s="68"/>
    </row>
    <row r="1386" spans="2:46" ht="18.600000000000001" customHeight="1"/>
    <row r="1387" spans="2:46" ht="18.600000000000001" customHeight="1" thickBot="1">
      <c r="D1387" s="10" t="s">
        <v>63</v>
      </c>
      <c r="E1387" s="10"/>
      <c r="F1387" s="10"/>
      <c r="G1387" s="10"/>
      <c r="H1387" s="10"/>
      <c r="I1387" s="10" t="s">
        <v>64</v>
      </c>
      <c r="J1387" s="10"/>
      <c r="K1387" s="10"/>
      <c r="L1387" s="10"/>
      <c r="M1387" s="55"/>
      <c r="N1387" s="55"/>
      <c r="O1387" s="54" t="s">
        <v>65</v>
      </c>
      <c r="P1387" s="55"/>
      <c r="Q1387" s="55"/>
      <c r="R1387" s="55"/>
      <c r="S1387" s="10"/>
      <c r="T1387" s="10" t="s">
        <v>66</v>
      </c>
      <c r="U1387" s="55"/>
      <c r="V1387" s="55"/>
      <c r="W1387" s="55"/>
      <c r="X1387" s="55"/>
      <c r="Y1387" s="54" t="s">
        <v>67</v>
      </c>
      <c r="Z1387" s="55"/>
      <c r="AA1387" s="55"/>
      <c r="AB1387" s="55"/>
      <c r="AC1387" s="54" t="s">
        <v>68</v>
      </c>
      <c r="AD1387" s="10"/>
      <c r="AE1387" s="10"/>
      <c r="AF1387" s="10"/>
      <c r="AG1387" s="10"/>
      <c r="AH1387" s="55"/>
      <c r="AI1387" s="54" t="s">
        <v>69</v>
      </c>
      <c r="AJ1387" s="55"/>
      <c r="AK1387" s="55"/>
    </row>
    <row r="1388" spans="2:46" ht="18.600000000000001" customHeight="1" thickBot="1">
      <c r="B1388" s="52"/>
      <c r="D1388" s="273" t="s">
        <v>70</v>
      </c>
      <c r="E1388" s="274"/>
      <c r="F1388" s="275" t="s">
        <v>71</v>
      </c>
      <c r="G1388" s="276"/>
      <c r="H1388" s="263"/>
      <c r="I1388" s="273" t="s">
        <v>72</v>
      </c>
      <c r="J1388" s="274"/>
      <c r="K1388" s="275" t="s">
        <v>73</v>
      </c>
      <c r="L1388" s="276"/>
      <c r="M1388" s="55"/>
      <c r="N1388" s="269" t="s">
        <v>74</v>
      </c>
      <c r="O1388" s="270"/>
      <c r="P1388" s="271" t="s">
        <v>75</v>
      </c>
      <c r="Q1388" s="272"/>
      <c r="R1388" s="55"/>
      <c r="S1388" s="273" t="s">
        <v>76</v>
      </c>
      <c r="T1388" s="274"/>
      <c r="U1388" s="275" t="s">
        <v>77</v>
      </c>
      <c r="V1388" s="276"/>
      <c r="W1388" s="10"/>
      <c r="X1388" s="269" t="s">
        <v>78</v>
      </c>
      <c r="Y1388" s="270"/>
      <c r="Z1388" s="271" t="s">
        <v>79</v>
      </c>
      <c r="AA1388" s="272"/>
      <c r="AB1388" s="10"/>
      <c r="AC1388" s="273" t="s">
        <v>80</v>
      </c>
      <c r="AD1388" s="274"/>
      <c r="AE1388" s="275" t="s">
        <v>81</v>
      </c>
      <c r="AF1388" s="276"/>
      <c r="AG1388" s="10"/>
      <c r="AH1388" s="269" t="s">
        <v>82</v>
      </c>
      <c r="AI1388" s="270"/>
      <c r="AJ1388" s="271" t="s">
        <v>83</v>
      </c>
      <c r="AK1388" s="272"/>
      <c r="AM1388" s="57" t="s">
        <v>10</v>
      </c>
      <c r="AO1388" s="109" t="s">
        <v>37</v>
      </c>
      <c r="AP1388" s="18"/>
      <c r="AQ1388" s="68"/>
      <c r="AR1388" s="68"/>
      <c r="AS1388" s="68"/>
      <c r="AT1388" s="68"/>
    </row>
    <row r="1389" spans="2:46" ht="18.600000000000001" customHeight="1" thickTop="1" thickBot="1">
      <c r="B1389" s="81">
        <v>3.98</v>
      </c>
      <c r="D1389" s="59">
        <v>1</v>
      </c>
      <c r="E1389" s="60">
        <v>0</v>
      </c>
      <c r="F1389" s="61">
        <v>0</v>
      </c>
      <c r="G1389" s="62">
        <f t="shared" ref="G1389" si="6251">$E$8*$B1389</f>
        <v>2.6999126000000002</v>
      </c>
      <c r="I1389" s="59">
        <v>1</v>
      </c>
      <c r="J1389" s="63">
        <v>0</v>
      </c>
      <c r="K1389" s="61">
        <v>0</v>
      </c>
      <c r="L1389" s="62">
        <v>0</v>
      </c>
      <c r="N1389" s="59">
        <f t="shared" ref="N1389" si="6252">D1389*I1389+F1389*I1392-E1389*J1389-G1389*J1392</f>
        <v>4.0696180558564414</v>
      </c>
      <c r="O1389" s="63">
        <f t="shared" ref="O1389" si="6253">(D1389*J1389+E1389*I1389+F1389*J1392+G1389*I1392)</f>
        <v>0</v>
      </c>
      <c r="P1389" s="61">
        <f t="shared" ref="P1389" si="6254">D1389*K1389+F1389*K1392-E1389*L1389-G1389*L1392</f>
        <v>0</v>
      </c>
      <c r="Q1389" s="62">
        <f t="shared" ref="Q1389" si="6255">(D1389*L1389+E1389*K1389+F1389*L1392+G1389*K1392)</f>
        <v>2.6999126000000002</v>
      </c>
      <c r="S1389" s="59">
        <v>1</v>
      </c>
      <c r="T1389" s="60">
        <v>0</v>
      </c>
      <c r="U1389" s="61">
        <v>0</v>
      </c>
      <c r="V1389" s="62">
        <f t="shared" ref="V1389" si="6256">$T$8*$B1389</f>
        <v>2.6999126000000002</v>
      </c>
      <c r="X1389" s="59">
        <f t="shared" ref="X1389" si="6257">N1389*S1389+P1389*S1392-O1389*T1389-Q1389*T1392</f>
        <v>4.0696180558564414</v>
      </c>
      <c r="Y1389" s="63">
        <f t="shared" ref="Y1389" si="6258">(N1389*T1389+O1389*S1389+P1389*T1392+Q1389*S1392)</f>
        <v>0</v>
      </c>
      <c r="Z1389" s="61">
        <f t="shared" ref="Z1389" si="6259">N1389*U1389+P1389*U1392-O1389*V1389-Q1389*V1392</f>
        <v>0</v>
      </c>
      <c r="AA1389" s="62">
        <f t="shared" ref="AA1389" si="6260">(N1389*V1389+O1389*U1389+P1389*V1392+Q1389*U1392)</f>
        <v>13.687525666194311</v>
      </c>
      <c r="AB1389" s="10"/>
      <c r="AC1389" s="64">
        <v>1</v>
      </c>
      <c r="AD1389" s="65">
        <v>0</v>
      </c>
      <c r="AE1389" s="23">
        <v>0</v>
      </c>
      <c r="AF1389" s="66">
        <v>0</v>
      </c>
      <c r="AH1389" s="59">
        <f t="shared" ref="AH1389" si="6261">X1389*AC1389+Z1389*AC1392-Y1389*AD1389-AA1389*AD1392</f>
        <v>4.0696180558564414</v>
      </c>
      <c r="AI1389" s="63">
        <f t="shared" ref="AI1389" si="6262">(X1389*AD1389+Y1389*AC1389+Z1389*AD1392+AA1389*AC1392)</f>
        <v>13.687525666194311</v>
      </c>
      <c r="AJ1389" s="61">
        <f t="shared" ref="AJ1389" si="6263">X1389*AE1389+Z1389*AE1392-Y1389*AF1389-AA1389*AF1392</f>
        <v>0</v>
      </c>
      <c r="AK1389" s="62">
        <f t="shared" ref="AK1389" si="6264">(X1389*AF1389+Y1389*AE1389+Z1389*AF1392+AA1389*AE1392)</f>
        <v>13.687525666194311</v>
      </c>
      <c r="AM1389" s="67">
        <f t="shared" ref="AM1389" si="6265">20*LOG(((1+$AD$8)/$AD$8)/((AH1389+AH1392)^2+(AI1389+AI1392)^2)^0.5)</f>
        <v>-17.477313053166018</v>
      </c>
      <c r="AO1389" s="110">
        <f t="shared" ref="AO1389" si="6266">((AH1389^2+AI1389^2)^0.5)/((AH1392^2+AI1392^2)^0.5)</f>
        <v>3.3794553639316818</v>
      </c>
      <c r="AP1389" s="18"/>
      <c r="AQ1389" s="68"/>
      <c r="AR1389" s="68"/>
      <c r="AS1389" s="68"/>
      <c r="AT1389" s="68"/>
    </row>
    <row r="1390" spans="2:46" ht="18.600000000000001" customHeight="1" thickBot="1">
      <c r="D1390" s="69"/>
      <c r="G1390" s="70"/>
      <c r="I1390" s="69"/>
      <c r="L1390" s="70"/>
      <c r="N1390" s="69"/>
      <c r="Q1390" s="70"/>
      <c r="S1390" s="69"/>
      <c r="V1390" s="70"/>
      <c r="X1390" s="69"/>
      <c r="AA1390" s="70"/>
      <c r="AC1390" s="64"/>
      <c r="AD1390" s="23"/>
      <c r="AE1390" s="23"/>
      <c r="AF1390" s="71"/>
      <c r="AH1390" s="69"/>
      <c r="AK1390" s="70"/>
      <c r="AO1390" s="111"/>
      <c r="AP1390" s="18"/>
      <c r="AQ1390" s="68"/>
      <c r="AR1390" s="68"/>
      <c r="AS1390" s="68"/>
      <c r="AT1390" s="68"/>
    </row>
    <row r="1391" spans="2:46" ht="18.600000000000001" customHeight="1" thickBot="1">
      <c r="D1391" s="265" t="s">
        <v>11</v>
      </c>
      <c r="E1391" s="266"/>
      <c r="F1391" s="267" t="s">
        <v>84</v>
      </c>
      <c r="G1391" s="268"/>
      <c r="H1391" s="263"/>
      <c r="I1391" s="265" t="s">
        <v>85</v>
      </c>
      <c r="J1391" s="266"/>
      <c r="K1391" s="267" t="s">
        <v>86</v>
      </c>
      <c r="L1391" s="268"/>
      <c r="N1391" s="269" t="s">
        <v>12</v>
      </c>
      <c r="O1391" s="270"/>
      <c r="P1391" s="271" t="s">
        <v>13</v>
      </c>
      <c r="Q1391" s="272"/>
      <c r="S1391" s="265" t="s">
        <v>87</v>
      </c>
      <c r="T1391" s="266"/>
      <c r="U1391" s="267" t="s">
        <v>88</v>
      </c>
      <c r="V1391" s="268"/>
      <c r="W1391" s="10"/>
      <c r="X1391" s="269" t="s">
        <v>89</v>
      </c>
      <c r="Y1391" s="270"/>
      <c r="Z1391" s="271" t="s">
        <v>90</v>
      </c>
      <c r="AA1391" s="272"/>
      <c r="AB1391" s="10"/>
      <c r="AC1391" s="265" t="s">
        <v>14</v>
      </c>
      <c r="AD1391" s="266"/>
      <c r="AE1391" s="267" t="s">
        <v>15</v>
      </c>
      <c r="AF1391" s="268"/>
      <c r="AG1391" s="10"/>
      <c r="AH1391" s="269" t="s">
        <v>91</v>
      </c>
      <c r="AI1391" s="270"/>
      <c r="AJ1391" s="271" t="s">
        <v>92</v>
      </c>
      <c r="AK1391" s="272"/>
      <c r="AM1391" s="76" t="s">
        <v>16</v>
      </c>
      <c r="AO1391" s="112" t="s">
        <v>38</v>
      </c>
      <c r="AP1391" s="18"/>
      <c r="AQ1391" s="68"/>
      <c r="AR1391" s="68"/>
      <c r="AS1391" s="68"/>
      <c r="AT1391" s="68"/>
    </row>
    <row r="1392" spans="2:46" ht="18.600000000000001" customHeight="1" thickTop="1" thickBot="1">
      <c r="D1392" s="59">
        <v>0</v>
      </c>
      <c r="E1392" s="63">
        <v>0</v>
      </c>
      <c r="F1392" s="61">
        <v>1</v>
      </c>
      <c r="G1392" s="62">
        <v>0</v>
      </c>
      <c r="I1392" s="59">
        <v>0</v>
      </c>
      <c r="J1392" s="63">
        <f t="shared" ref="J1392" si="6267">IF(0=(1-$J$8*$K$8*$B1389^2),10^14,$B1389*$K$8/(1-$J$8*$K$8*$B1389^2))</f>
        <v>-1.1369323791653261</v>
      </c>
      <c r="K1392" s="61">
        <v>1</v>
      </c>
      <c r="L1392" s="62">
        <v>0</v>
      </c>
      <c r="N1392" s="59">
        <f t="shared" ref="N1392" si="6268">D1392*I1389+F1392*I1392-E1392*J1389-G1392*J1392</f>
        <v>0</v>
      </c>
      <c r="O1392" s="63">
        <f t="shared" ref="O1392" si="6269">(D1392*J1389+E1392*I1389+F1392*J1392+G1392*I1392)</f>
        <v>-1.1369323791653261</v>
      </c>
      <c r="P1392" s="61">
        <f t="shared" ref="P1392" si="6270">D1392*K1389+F1392*K1392-E1392*L1389-G1392*L1392</f>
        <v>1</v>
      </c>
      <c r="Q1392" s="62">
        <f t="shared" ref="Q1392" si="6271">(D1392*L1389+E1392*K1389+F1392*L1392+G1392*K1392)</f>
        <v>0</v>
      </c>
      <c r="S1392" s="59">
        <v>0</v>
      </c>
      <c r="T1392" s="63">
        <v>0</v>
      </c>
      <c r="U1392" s="61">
        <v>1</v>
      </c>
      <c r="V1392" s="62">
        <v>0</v>
      </c>
      <c r="X1392" s="59">
        <f t="shared" ref="X1392" si="6272">N1392*S1389+P1392*S1392-O1392*T1389-Q1392*T1392</f>
        <v>0</v>
      </c>
      <c r="Y1392" s="63">
        <f t="shared" ref="Y1392" si="6273">(N1392*T1389+O1392*S1389+P1392*T1392+Q1392*S1392)</f>
        <v>-1.1369323791653261</v>
      </c>
      <c r="Z1392" s="61">
        <f t="shared" ref="Z1392" si="6274">N1392*U1389+P1392*U1392-O1392*V1389-Q1392*V1392</f>
        <v>4.0696180558564414</v>
      </c>
      <c r="AA1392" s="62">
        <f t="shared" ref="AA1392" si="6275">(N1392*V1389+O1392*U1389+P1392*V1392+Q1392*U1392)</f>
        <v>0</v>
      </c>
      <c r="AB1392" s="10"/>
      <c r="AC1392" s="46">
        <f t="shared" ref="AC1392" si="6276">1/$AD$8</f>
        <v>1</v>
      </c>
      <c r="AD1392" s="77">
        <v>0</v>
      </c>
      <c r="AE1392" s="78">
        <v>1</v>
      </c>
      <c r="AF1392" s="79">
        <v>0</v>
      </c>
      <c r="AH1392" s="59">
        <f t="shared" ref="AH1392" si="6277">X1392*AC1389+Z1392*AC1392-Y1392*AD1389-AA1392*AD1392</f>
        <v>4.0696180558564414</v>
      </c>
      <c r="AI1392" s="63">
        <f t="shared" ref="AI1392" si="6278">(X1392*AD1389+Y1392*AC1389+Z1392*AD1392+AA1392*AC1392)</f>
        <v>-1.1369323791653261</v>
      </c>
      <c r="AJ1392" s="61">
        <f t="shared" ref="AJ1392" si="6279">X1392*AE1389+Z1392*AE1392-Y1392*AF1389-AA1392*AF1392</f>
        <v>4.0696180558564414</v>
      </c>
      <c r="AK1392" s="62">
        <f t="shared" ref="AK1392" si="6280">(X1392*AF1389+Y1392*AE1389+Z1392*AF1392+AA1392*AE1392)</f>
        <v>0</v>
      </c>
      <c r="AM1392" s="80">
        <f t="shared" ref="AM1392" si="6281">(180/PI())*ATAN(-1*(AI1389+AI1392)/(AH1389+AH1392))</f>
        <v>-57.036024427828387</v>
      </c>
      <c r="AO1392" s="113">
        <f t="shared" ref="AO1392" si="6282">20*LOG(((1-(10^(AM1389/20)^2)*(1-((1-AO1389)/(1+AO1389))^2))^0.5))</f>
        <v>-5.5064260018521001E-2</v>
      </c>
      <c r="AP1392" s="18"/>
      <c r="AQ1392" s="68"/>
      <c r="AR1392" s="68"/>
      <c r="AS1392" s="68"/>
      <c r="AT1392" s="68"/>
    </row>
    <row r="1393" spans="2:46" ht="18.600000000000001" customHeight="1"/>
    <row r="1394" spans="2:46" ht="18.600000000000001" customHeight="1" thickBot="1">
      <c r="D1394" s="10" t="s">
        <v>63</v>
      </c>
      <c r="E1394" s="10"/>
      <c r="F1394" s="10"/>
      <c r="G1394" s="10"/>
      <c r="H1394" s="10"/>
      <c r="I1394" s="10" t="s">
        <v>64</v>
      </c>
      <c r="J1394" s="10"/>
      <c r="K1394" s="10"/>
      <c r="L1394" s="10"/>
      <c r="M1394" s="55"/>
      <c r="N1394" s="55"/>
      <c r="O1394" s="54" t="s">
        <v>65</v>
      </c>
      <c r="P1394" s="55"/>
      <c r="Q1394" s="55"/>
      <c r="R1394" s="55"/>
      <c r="S1394" s="10"/>
      <c r="T1394" s="10" t="s">
        <v>66</v>
      </c>
      <c r="U1394" s="55"/>
      <c r="V1394" s="55"/>
      <c r="W1394" s="55"/>
      <c r="X1394" s="55"/>
      <c r="Y1394" s="54" t="s">
        <v>67</v>
      </c>
      <c r="Z1394" s="55"/>
      <c r="AA1394" s="55"/>
      <c r="AB1394" s="55"/>
      <c r="AC1394" s="54" t="s">
        <v>68</v>
      </c>
      <c r="AD1394" s="10"/>
      <c r="AE1394" s="10"/>
      <c r="AF1394" s="10"/>
      <c r="AG1394" s="10"/>
      <c r="AH1394" s="55"/>
      <c r="AI1394" s="54" t="s">
        <v>69</v>
      </c>
      <c r="AJ1394" s="55"/>
      <c r="AK1394" s="55"/>
    </row>
    <row r="1395" spans="2:46" ht="18.600000000000001" customHeight="1" thickBot="1">
      <c r="B1395" s="52"/>
      <c r="D1395" s="273" t="s">
        <v>70</v>
      </c>
      <c r="E1395" s="274"/>
      <c r="F1395" s="275" t="s">
        <v>71</v>
      </c>
      <c r="G1395" s="276"/>
      <c r="H1395" s="263"/>
      <c r="I1395" s="273" t="s">
        <v>72</v>
      </c>
      <c r="J1395" s="274"/>
      <c r="K1395" s="275" t="s">
        <v>73</v>
      </c>
      <c r="L1395" s="276"/>
      <c r="M1395" s="55"/>
      <c r="N1395" s="269" t="s">
        <v>74</v>
      </c>
      <c r="O1395" s="270"/>
      <c r="P1395" s="271" t="s">
        <v>75</v>
      </c>
      <c r="Q1395" s="272"/>
      <c r="R1395" s="55"/>
      <c r="S1395" s="273" t="s">
        <v>76</v>
      </c>
      <c r="T1395" s="274"/>
      <c r="U1395" s="275" t="s">
        <v>77</v>
      </c>
      <c r="V1395" s="276"/>
      <c r="W1395" s="10"/>
      <c r="X1395" s="269" t="s">
        <v>78</v>
      </c>
      <c r="Y1395" s="270"/>
      <c r="Z1395" s="271" t="s">
        <v>79</v>
      </c>
      <c r="AA1395" s="272"/>
      <c r="AB1395" s="10"/>
      <c r="AC1395" s="273" t="s">
        <v>80</v>
      </c>
      <c r="AD1395" s="274"/>
      <c r="AE1395" s="275" t="s">
        <v>81</v>
      </c>
      <c r="AF1395" s="276"/>
      <c r="AG1395" s="10"/>
      <c r="AH1395" s="269" t="s">
        <v>82</v>
      </c>
      <c r="AI1395" s="270"/>
      <c r="AJ1395" s="271" t="s">
        <v>83</v>
      </c>
      <c r="AK1395" s="272"/>
      <c r="AM1395" s="57" t="s">
        <v>10</v>
      </c>
      <c r="AO1395" s="109" t="s">
        <v>37</v>
      </c>
      <c r="AP1395" s="18"/>
      <c r="AQ1395" s="68"/>
      <c r="AR1395" s="68"/>
      <c r="AS1395" s="68"/>
      <c r="AT1395" s="68"/>
    </row>
    <row r="1396" spans="2:46" ht="18.600000000000001" customHeight="1" thickTop="1" thickBot="1">
      <c r="B1396" s="81">
        <v>4</v>
      </c>
      <c r="D1396" s="59">
        <v>1</v>
      </c>
      <c r="E1396" s="60">
        <v>0</v>
      </c>
      <c r="F1396" s="61">
        <v>0</v>
      </c>
      <c r="G1396" s="62">
        <f t="shared" ref="G1396" si="6283">$E$8*$B1396</f>
        <v>2.7134800000000001</v>
      </c>
      <c r="I1396" s="59">
        <v>1</v>
      </c>
      <c r="J1396" s="63">
        <v>0</v>
      </c>
      <c r="K1396" s="61">
        <v>0</v>
      </c>
      <c r="L1396" s="62">
        <v>0</v>
      </c>
      <c r="N1396" s="59">
        <f t="shared" ref="N1396" si="6284">D1396*I1396+F1396*I1399-E1396*J1396-G1396*J1399</f>
        <v>4.0588357799372226</v>
      </c>
      <c r="O1396" s="63">
        <f t="shared" ref="O1396" si="6285">(D1396*J1396+E1396*I1396+F1396*J1399+G1396*I1399)</f>
        <v>0</v>
      </c>
      <c r="P1396" s="61">
        <f t="shared" ref="P1396" si="6286">D1396*K1396+F1396*K1399-E1396*L1396-G1396*L1399</f>
        <v>0</v>
      </c>
      <c r="Q1396" s="62">
        <f t="shared" ref="Q1396" si="6287">(D1396*L1396+E1396*K1396+F1396*L1399+G1396*K1399)</f>
        <v>2.7134800000000001</v>
      </c>
      <c r="S1396" s="59">
        <v>1</v>
      </c>
      <c r="T1396" s="60">
        <v>0</v>
      </c>
      <c r="U1396" s="61">
        <v>0</v>
      </c>
      <c r="V1396" s="62">
        <f t="shared" ref="V1396" si="6288">$T$8*$B1396</f>
        <v>2.7134800000000001</v>
      </c>
      <c r="X1396" s="59">
        <f t="shared" ref="X1396" si="6289">N1396*S1396+P1396*S1399-O1396*T1396-Q1396*T1399</f>
        <v>4.0588357799372226</v>
      </c>
      <c r="Y1396" s="63">
        <f t="shared" ref="Y1396" si="6290">(N1396*T1396+O1396*S1396+P1396*T1399+Q1396*S1399)</f>
        <v>0</v>
      </c>
      <c r="Z1396" s="61">
        <f t="shared" ref="Z1396" si="6291">N1396*U1396+P1396*U1399-O1396*V1396-Q1396*V1399</f>
        <v>0</v>
      </c>
      <c r="AA1396" s="62">
        <f t="shared" ref="AA1396" si="6292">(N1396*V1396+O1396*U1396+P1396*V1399+Q1396*U1399)</f>
        <v>13.727049712144055</v>
      </c>
      <c r="AB1396" s="10"/>
      <c r="AC1396" s="64">
        <v>1</v>
      </c>
      <c r="AD1396" s="65">
        <v>0</v>
      </c>
      <c r="AE1396" s="23">
        <v>0</v>
      </c>
      <c r="AF1396" s="66">
        <v>0</v>
      </c>
      <c r="AH1396" s="59">
        <f t="shared" ref="AH1396" si="6293">X1396*AC1396+Z1396*AC1399-Y1396*AD1396-AA1396*AD1399</f>
        <v>4.0588357799372226</v>
      </c>
      <c r="AI1396" s="63">
        <f t="shared" ref="AI1396" si="6294">(X1396*AD1396+Y1396*AC1396+Z1396*AD1399+AA1396*AC1399)</f>
        <v>13.727049712144055</v>
      </c>
      <c r="AJ1396" s="61">
        <f t="shared" ref="AJ1396" si="6295">X1396*AE1396+Z1396*AE1399-Y1396*AF1396-AA1396*AF1399</f>
        <v>0</v>
      </c>
      <c r="AK1396" s="62">
        <f t="shared" ref="AK1396" si="6296">(X1396*AF1396+Y1396*AE1396+Z1396*AF1399+AA1396*AE1399)</f>
        <v>13.727049712144055</v>
      </c>
      <c r="AM1396" s="67">
        <f t="shared" ref="AM1396" si="6297">20*LOG(((1+$AD$8)/$AD$8)/((AH1396+AH1399)^2+(AI1396+AI1399)^2)^0.5)</f>
        <v>-17.494482420803507</v>
      </c>
      <c r="AO1396" s="110">
        <f t="shared" ref="AO1396" si="6298">((AH1396^2+AI1396^2)^0.5)/((AH1399^2+AI1399^2)^0.5)</f>
        <v>3.3981353024882246</v>
      </c>
      <c r="AP1396" s="18"/>
      <c r="AQ1396" s="68"/>
      <c r="AR1396" s="68"/>
      <c r="AS1396" s="68"/>
      <c r="AT1396" s="68"/>
    </row>
    <row r="1397" spans="2:46" ht="18.600000000000001" customHeight="1" thickBot="1">
      <c r="D1397" s="69"/>
      <c r="G1397" s="70"/>
      <c r="I1397" s="69"/>
      <c r="L1397" s="70"/>
      <c r="N1397" s="69"/>
      <c r="Q1397" s="70"/>
      <c r="S1397" s="69"/>
      <c r="V1397" s="70"/>
      <c r="X1397" s="69"/>
      <c r="AA1397" s="70"/>
      <c r="AC1397" s="64"/>
      <c r="AD1397" s="23"/>
      <c r="AE1397" s="23"/>
      <c r="AF1397" s="71"/>
      <c r="AH1397" s="69"/>
      <c r="AK1397" s="70"/>
      <c r="AO1397" s="111"/>
      <c r="AP1397" s="18"/>
      <c r="AQ1397" s="68"/>
      <c r="AR1397" s="68"/>
      <c r="AS1397" s="68"/>
      <c r="AT1397" s="68"/>
    </row>
    <row r="1398" spans="2:46" ht="18.600000000000001" customHeight="1" thickBot="1">
      <c r="D1398" s="265" t="s">
        <v>11</v>
      </c>
      <c r="E1398" s="266"/>
      <c r="F1398" s="267" t="s">
        <v>84</v>
      </c>
      <c r="G1398" s="268"/>
      <c r="H1398" s="263"/>
      <c r="I1398" s="265" t="s">
        <v>85</v>
      </c>
      <c r="J1398" s="266"/>
      <c r="K1398" s="267" t="s">
        <v>86</v>
      </c>
      <c r="L1398" s="268"/>
      <c r="N1398" s="269" t="s">
        <v>12</v>
      </c>
      <c r="O1398" s="270"/>
      <c r="P1398" s="271" t="s">
        <v>13</v>
      </c>
      <c r="Q1398" s="272"/>
      <c r="S1398" s="265" t="s">
        <v>87</v>
      </c>
      <c r="T1398" s="266"/>
      <c r="U1398" s="267" t="s">
        <v>88</v>
      </c>
      <c r="V1398" s="268"/>
      <c r="W1398" s="10"/>
      <c r="X1398" s="269" t="s">
        <v>89</v>
      </c>
      <c r="Y1398" s="270"/>
      <c r="Z1398" s="271" t="s">
        <v>90</v>
      </c>
      <c r="AA1398" s="272"/>
      <c r="AB1398" s="10"/>
      <c r="AC1398" s="265" t="s">
        <v>14</v>
      </c>
      <c r="AD1398" s="266"/>
      <c r="AE1398" s="267" t="s">
        <v>15</v>
      </c>
      <c r="AF1398" s="268"/>
      <c r="AG1398" s="10"/>
      <c r="AH1398" s="269" t="s">
        <v>91</v>
      </c>
      <c r="AI1398" s="270"/>
      <c r="AJ1398" s="271" t="s">
        <v>92</v>
      </c>
      <c r="AK1398" s="272"/>
      <c r="AM1398" s="76" t="s">
        <v>16</v>
      </c>
      <c r="AO1398" s="112" t="s">
        <v>38</v>
      </c>
      <c r="AP1398" s="18"/>
      <c r="AQ1398" s="68"/>
      <c r="AR1398" s="68"/>
      <c r="AS1398" s="68"/>
      <c r="AT1398" s="68"/>
    </row>
    <row r="1399" spans="2:46" ht="18.600000000000001" customHeight="1" thickTop="1" thickBot="1">
      <c r="D1399" s="59">
        <v>0</v>
      </c>
      <c r="E1399" s="63">
        <v>0</v>
      </c>
      <c r="F1399" s="61">
        <v>1</v>
      </c>
      <c r="G1399" s="62">
        <v>0</v>
      </c>
      <c r="I1399" s="59">
        <v>0</v>
      </c>
      <c r="J1399" s="63">
        <f t="shared" ref="J1399" si="6299">IF(0=(1-$J$8*$K$8*$B1396^2),10^14,$B1396*$K$8/(1-$J$8*$K$8*$B1396^2))</f>
        <v>-1.127274120294685</v>
      </c>
      <c r="K1399" s="61">
        <v>1</v>
      </c>
      <c r="L1399" s="62">
        <v>0</v>
      </c>
      <c r="N1399" s="59">
        <f t="shared" ref="N1399" si="6300">D1399*I1396+F1399*I1399-E1399*J1396-G1399*J1399</f>
        <v>0</v>
      </c>
      <c r="O1399" s="63">
        <f t="shared" ref="O1399" si="6301">(D1399*J1396+E1399*I1396+F1399*J1399+G1399*I1399)</f>
        <v>-1.127274120294685</v>
      </c>
      <c r="P1399" s="61">
        <f t="shared" ref="P1399" si="6302">D1399*K1396+F1399*K1399-E1399*L1396-G1399*L1399</f>
        <v>1</v>
      </c>
      <c r="Q1399" s="62">
        <f t="shared" ref="Q1399" si="6303">(D1399*L1396+E1399*K1396+F1399*L1399+G1399*K1399)</f>
        <v>0</v>
      </c>
      <c r="S1399" s="59">
        <v>0</v>
      </c>
      <c r="T1399" s="63">
        <v>0</v>
      </c>
      <c r="U1399" s="61">
        <v>1</v>
      </c>
      <c r="V1399" s="62">
        <v>0</v>
      </c>
      <c r="X1399" s="59">
        <f t="shared" ref="X1399" si="6304">N1399*S1396+P1399*S1399-O1399*T1396-Q1399*T1399</f>
        <v>0</v>
      </c>
      <c r="Y1399" s="63">
        <f t="shared" ref="Y1399" si="6305">(N1399*T1396+O1399*S1396+P1399*T1399+Q1399*S1399)</f>
        <v>-1.127274120294685</v>
      </c>
      <c r="Z1399" s="61">
        <f t="shared" ref="Z1399" si="6306">N1399*U1396+P1399*U1399-O1399*V1396-Q1399*V1399</f>
        <v>4.0588357799372226</v>
      </c>
      <c r="AA1399" s="62">
        <f t="shared" ref="AA1399" si="6307">(N1399*V1396+O1399*U1396+P1399*V1399+Q1399*U1399)</f>
        <v>0</v>
      </c>
      <c r="AB1399" s="10"/>
      <c r="AC1399" s="46">
        <f t="shared" ref="AC1399" si="6308">1/$AD$8</f>
        <v>1</v>
      </c>
      <c r="AD1399" s="77">
        <v>0</v>
      </c>
      <c r="AE1399" s="78">
        <v>1</v>
      </c>
      <c r="AF1399" s="79">
        <v>0</v>
      </c>
      <c r="AH1399" s="59">
        <f t="shared" ref="AH1399" si="6309">X1399*AC1396+Z1399*AC1399-Y1399*AD1396-AA1399*AD1399</f>
        <v>4.0588357799372226</v>
      </c>
      <c r="AI1399" s="63">
        <f t="shared" ref="AI1399" si="6310">(X1399*AD1396+Y1399*AC1396+Z1399*AD1399+AA1399*AC1399)</f>
        <v>-1.127274120294685</v>
      </c>
      <c r="AJ1399" s="61">
        <f t="shared" ref="AJ1399" si="6311">X1399*AE1396+Z1399*AE1399-Y1399*AF1396-AA1399*AF1399</f>
        <v>4.0588357799372226</v>
      </c>
      <c r="AK1399" s="62">
        <f t="shared" ref="AK1399" si="6312">(X1399*AF1396+Y1399*AE1396+Z1399*AF1399+AA1399*AE1399)</f>
        <v>0</v>
      </c>
      <c r="AM1399" s="80">
        <f t="shared" ref="AM1399" si="6313">(180/PI())*ATAN(-1*(AI1396+AI1399)/(AH1396+AH1399))</f>
        <v>-57.207485866435256</v>
      </c>
      <c r="AO1399" s="113">
        <f t="shared" ref="AO1399" si="6314">20*LOG(((1-(10^(AM1396/20)^2)*(1-((1-AO1396)/(1+AO1396))^2))^0.5))</f>
        <v>-5.4680276433856194E-2</v>
      </c>
      <c r="AP1399" s="18"/>
      <c r="AQ1399" s="68"/>
      <c r="AR1399" s="68"/>
      <c r="AS1399" s="68"/>
      <c r="AT1399" s="68"/>
    </row>
    <row r="1400" spans="2:46" ht="18.600000000000001" customHeight="1"/>
    <row r="1401" spans="2:46" ht="18.600000000000001" customHeight="1" thickBot="1">
      <c r="D1401" s="10" t="s">
        <v>63</v>
      </c>
      <c r="E1401" s="10"/>
      <c r="F1401" s="10"/>
      <c r="G1401" s="10"/>
      <c r="H1401" s="10"/>
      <c r="I1401" s="10" t="s">
        <v>64</v>
      </c>
      <c r="J1401" s="10"/>
      <c r="K1401" s="10"/>
      <c r="L1401" s="10"/>
      <c r="M1401" s="55"/>
      <c r="N1401" s="55"/>
      <c r="O1401" s="54" t="s">
        <v>65</v>
      </c>
      <c r="P1401" s="55"/>
      <c r="Q1401" s="55"/>
      <c r="R1401" s="55"/>
      <c r="S1401" s="10"/>
      <c r="T1401" s="10" t="s">
        <v>66</v>
      </c>
      <c r="U1401" s="55"/>
      <c r="V1401" s="55"/>
      <c r="W1401" s="55"/>
      <c r="X1401" s="55"/>
      <c r="Y1401" s="54" t="s">
        <v>67</v>
      </c>
      <c r="Z1401" s="55"/>
      <c r="AA1401" s="55"/>
      <c r="AB1401" s="55"/>
      <c r="AC1401" s="54" t="s">
        <v>68</v>
      </c>
      <c r="AD1401" s="10"/>
      <c r="AE1401" s="10"/>
      <c r="AF1401" s="10"/>
      <c r="AG1401" s="10"/>
      <c r="AH1401" s="55"/>
      <c r="AI1401" s="54" t="s">
        <v>69</v>
      </c>
      <c r="AJ1401" s="55"/>
      <c r="AK1401" s="55"/>
    </row>
    <row r="1402" spans="2:46" ht="18.600000000000001" customHeight="1" thickBot="1">
      <c r="B1402" s="52"/>
      <c r="D1402" s="273" t="s">
        <v>70</v>
      </c>
      <c r="E1402" s="274"/>
      <c r="F1402" s="275" t="s">
        <v>71</v>
      </c>
      <c r="G1402" s="276"/>
      <c r="H1402" s="263"/>
      <c r="I1402" s="273" t="s">
        <v>72</v>
      </c>
      <c r="J1402" s="274"/>
      <c r="K1402" s="275" t="s">
        <v>73</v>
      </c>
      <c r="L1402" s="276"/>
      <c r="M1402" s="55"/>
      <c r="N1402" s="269" t="s">
        <v>74</v>
      </c>
      <c r="O1402" s="270"/>
      <c r="P1402" s="271" t="s">
        <v>75</v>
      </c>
      <c r="Q1402" s="272"/>
      <c r="R1402" s="55"/>
      <c r="S1402" s="273" t="s">
        <v>76</v>
      </c>
      <c r="T1402" s="274"/>
      <c r="U1402" s="275" t="s">
        <v>77</v>
      </c>
      <c r="V1402" s="276"/>
      <c r="W1402" s="10"/>
      <c r="X1402" s="269" t="s">
        <v>78</v>
      </c>
      <c r="Y1402" s="270"/>
      <c r="Z1402" s="271" t="s">
        <v>79</v>
      </c>
      <c r="AA1402" s="272"/>
      <c r="AB1402" s="10"/>
      <c r="AC1402" s="273" t="s">
        <v>80</v>
      </c>
      <c r="AD1402" s="274"/>
      <c r="AE1402" s="275" t="s">
        <v>81</v>
      </c>
      <c r="AF1402" s="276"/>
      <c r="AG1402" s="10"/>
      <c r="AH1402" s="269" t="s">
        <v>82</v>
      </c>
      <c r="AI1402" s="270"/>
      <c r="AJ1402" s="271" t="s">
        <v>83</v>
      </c>
      <c r="AK1402" s="272"/>
      <c r="AM1402" s="57" t="s">
        <v>10</v>
      </c>
      <c r="AO1402" s="109" t="s">
        <v>37</v>
      </c>
      <c r="AP1402" s="18"/>
      <c r="AQ1402" s="68"/>
      <c r="AR1402" s="68"/>
      <c r="AS1402" s="68"/>
      <c r="AT1402" s="68"/>
    </row>
    <row r="1403" spans="2:46" ht="18.600000000000001" customHeight="1" thickTop="1" thickBot="1">
      <c r="B1403" s="81">
        <v>4.0199999999999996</v>
      </c>
      <c r="D1403" s="59">
        <v>1</v>
      </c>
      <c r="E1403" s="60">
        <v>0</v>
      </c>
      <c r="F1403" s="61">
        <v>0</v>
      </c>
      <c r="G1403" s="62">
        <f t="shared" ref="G1403" si="6315">$E$8*$B1403</f>
        <v>2.7270474</v>
      </c>
      <c r="I1403" s="59">
        <v>1</v>
      </c>
      <c r="J1403" s="63">
        <v>0</v>
      </c>
      <c r="K1403" s="61">
        <v>0</v>
      </c>
      <c r="L1403" s="62">
        <v>0</v>
      </c>
      <c r="N1403" s="59">
        <f t="shared" ref="N1403" si="6316">D1403*I1403+F1403*I1406-E1403*J1403-G1403*J1406</f>
        <v>4.048287841430513</v>
      </c>
      <c r="O1403" s="63">
        <f t="shared" ref="O1403" si="6317">(D1403*J1403+E1403*I1403+F1403*J1406+G1403*I1406)</f>
        <v>0</v>
      </c>
      <c r="P1403" s="61">
        <f t="shared" ref="P1403" si="6318">D1403*K1403+F1403*K1406-E1403*L1403-G1403*L1406</f>
        <v>0</v>
      </c>
      <c r="Q1403" s="62">
        <f t="shared" ref="Q1403" si="6319">(D1403*L1403+E1403*K1403+F1403*L1406+G1403*K1406)</f>
        <v>2.7270474</v>
      </c>
      <c r="S1403" s="59">
        <v>1</v>
      </c>
      <c r="T1403" s="60">
        <v>0</v>
      </c>
      <c r="U1403" s="61">
        <v>0</v>
      </c>
      <c r="V1403" s="62">
        <f t="shared" ref="V1403" si="6320">$T$8*$B1403</f>
        <v>2.7270474</v>
      </c>
      <c r="X1403" s="59">
        <f t="shared" ref="X1403" si="6321">N1403*S1403+P1403*S1406-O1403*T1403-Q1403*T1406</f>
        <v>4.048287841430513</v>
      </c>
      <c r="Y1403" s="63">
        <f t="shared" ref="Y1403" si="6322">(N1403*T1403+O1403*S1403+P1403*T1406+Q1403*S1406)</f>
        <v>0</v>
      </c>
      <c r="Z1403" s="61">
        <f t="shared" ref="Z1403" si="6323">N1403*U1403+P1403*U1406-O1403*V1403-Q1403*V1406</f>
        <v>0</v>
      </c>
      <c r="AA1403" s="62">
        <f t="shared" ref="AA1403" si="6324">(N1403*V1403+O1403*U1403+P1403*V1406+Q1403*U1406)</f>
        <v>13.766920232424694</v>
      </c>
      <c r="AB1403" s="10"/>
      <c r="AC1403" s="64">
        <v>1</v>
      </c>
      <c r="AD1403" s="65">
        <v>0</v>
      </c>
      <c r="AE1403" s="23">
        <v>0</v>
      </c>
      <c r="AF1403" s="66">
        <v>0</v>
      </c>
      <c r="AH1403" s="59">
        <f t="shared" ref="AH1403" si="6325">X1403*AC1403+Z1403*AC1406-Y1403*AD1403-AA1403*AD1406</f>
        <v>4.048287841430513</v>
      </c>
      <c r="AI1403" s="63">
        <f t="shared" ref="AI1403" si="6326">(X1403*AD1403+Y1403*AC1403+Z1403*AD1406+AA1403*AC1406)</f>
        <v>13.766920232424694</v>
      </c>
      <c r="AJ1403" s="61">
        <f t="shared" ref="AJ1403" si="6327">X1403*AE1403+Z1403*AE1406-Y1403*AF1403-AA1403*AF1406</f>
        <v>0</v>
      </c>
      <c r="AK1403" s="62">
        <f t="shared" ref="AK1403" si="6328">(X1403*AF1403+Y1403*AE1403+Z1403*AF1406+AA1403*AE1406)</f>
        <v>13.766920232424694</v>
      </c>
      <c r="AM1403" s="67">
        <f t="shared" ref="AM1403" si="6329">20*LOG(((1+$AD$8)/$AD$8)/((AH1403+AH1406)^2+(AI1403+AI1406)^2)^0.5)</f>
        <v>-17.511921472759376</v>
      </c>
      <c r="AO1403" s="110">
        <f t="shared" ref="AO1403" si="6330">((AH1403^2+AI1403^2)^0.5)/((AH1406^2+AI1406^2)^0.5)</f>
        <v>3.4168021537697668</v>
      </c>
      <c r="AP1403" s="18"/>
      <c r="AQ1403" s="68"/>
      <c r="AR1403" s="68"/>
      <c r="AS1403" s="68"/>
      <c r="AT1403" s="68"/>
    </row>
    <row r="1404" spans="2:46" ht="18.600000000000001" customHeight="1" thickBot="1">
      <c r="D1404" s="69"/>
      <c r="G1404" s="70"/>
      <c r="I1404" s="69"/>
      <c r="L1404" s="70"/>
      <c r="N1404" s="69"/>
      <c r="Q1404" s="70"/>
      <c r="S1404" s="69"/>
      <c r="V1404" s="70"/>
      <c r="X1404" s="69"/>
      <c r="AA1404" s="70"/>
      <c r="AC1404" s="64"/>
      <c r="AD1404" s="23"/>
      <c r="AE1404" s="23"/>
      <c r="AF1404" s="71"/>
      <c r="AH1404" s="69"/>
      <c r="AK1404" s="70"/>
      <c r="AO1404" s="111"/>
      <c r="AP1404" s="18"/>
      <c r="AQ1404" s="68"/>
      <c r="AR1404" s="68"/>
      <c r="AS1404" s="68"/>
      <c r="AT1404" s="68"/>
    </row>
    <row r="1405" spans="2:46" ht="18.600000000000001" customHeight="1" thickBot="1">
      <c r="D1405" s="265" t="s">
        <v>11</v>
      </c>
      <c r="E1405" s="266"/>
      <c r="F1405" s="267" t="s">
        <v>84</v>
      </c>
      <c r="G1405" s="268"/>
      <c r="H1405" s="263"/>
      <c r="I1405" s="265" t="s">
        <v>85</v>
      </c>
      <c r="J1405" s="266"/>
      <c r="K1405" s="267" t="s">
        <v>86</v>
      </c>
      <c r="L1405" s="268"/>
      <c r="N1405" s="269" t="s">
        <v>12</v>
      </c>
      <c r="O1405" s="270"/>
      <c r="P1405" s="271" t="s">
        <v>13</v>
      </c>
      <c r="Q1405" s="272"/>
      <c r="S1405" s="265" t="s">
        <v>87</v>
      </c>
      <c r="T1405" s="266"/>
      <c r="U1405" s="267" t="s">
        <v>88</v>
      </c>
      <c r="V1405" s="268"/>
      <c r="W1405" s="10"/>
      <c r="X1405" s="269" t="s">
        <v>89</v>
      </c>
      <c r="Y1405" s="270"/>
      <c r="Z1405" s="271" t="s">
        <v>90</v>
      </c>
      <c r="AA1405" s="272"/>
      <c r="AB1405" s="10"/>
      <c r="AC1405" s="265" t="s">
        <v>14</v>
      </c>
      <c r="AD1405" s="266"/>
      <c r="AE1405" s="267" t="s">
        <v>15</v>
      </c>
      <c r="AF1405" s="268"/>
      <c r="AG1405" s="10"/>
      <c r="AH1405" s="269" t="s">
        <v>91</v>
      </c>
      <c r="AI1405" s="270"/>
      <c r="AJ1405" s="271" t="s">
        <v>92</v>
      </c>
      <c r="AK1405" s="272"/>
      <c r="AM1405" s="76" t="s">
        <v>16</v>
      </c>
      <c r="AO1405" s="112" t="s">
        <v>38</v>
      </c>
      <c r="AP1405" s="18"/>
      <c r="AQ1405" s="68"/>
      <c r="AR1405" s="68"/>
      <c r="AS1405" s="68"/>
      <c r="AT1405" s="68"/>
    </row>
    <row r="1406" spans="2:46" ht="18.600000000000001" customHeight="1" thickTop="1" thickBot="1">
      <c r="D1406" s="59">
        <v>0</v>
      </c>
      <c r="E1406" s="63">
        <v>0</v>
      </c>
      <c r="F1406" s="61">
        <v>1</v>
      </c>
      <c r="G1406" s="62">
        <v>0</v>
      </c>
      <c r="I1406" s="59">
        <v>0</v>
      </c>
      <c r="J1406" s="63">
        <f t="shared" ref="J1406" si="6331">IF(0=(1-$J$8*$K$8*$B1403^2),10^14,$B1403*$K$8/(1-$J$8*$K$8*$B1403^2))</f>
        <v>-1.1177978943198836</v>
      </c>
      <c r="K1406" s="61">
        <v>1</v>
      </c>
      <c r="L1406" s="62">
        <v>0</v>
      </c>
      <c r="N1406" s="59">
        <f t="shared" ref="N1406" si="6332">D1406*I1403+F1406*I1406-E1406*J1403-G1406*J1406</f>
        <v>0</v>
      </c>
      <c r="O1406" s="63">
        <f t="shared" ref="O1406" si="6333">(D1406*J1403+E1406*I1403+F1406*J1406+G1406*I1406)</f>
        <v>-1.1177978943198836</v>
      </c>
      <c r="P1406" s="61">
        <f t="shared" ref="P1406" si="6334">D1406*K1403+F1406*K1406-E1406*L1403-G1406*L1406</f>
        <v>1</v>
      </c>
      <c r="Q1406" s="62">
        <f t="shared" ref="Q1406" si="6335">(D1406*L1403+E1406*K1403+F1406*L1406+G1406*K1406)</f>
        <v>0</v>
      </c>
      <c r="S1406" s="59">
        <v>0</v>
      </c>
      <c r="T1406" s="63">
        <v>0</v>
      </c>
      <c r="U1406" s="61">
        <v>1</v>
      </c>
      <c r="V1406" s="62">
        <v>0</v>
      </c>
      <c r="X1406" s="59">
        <f t="shared" ref="X1406" si="6336">N1406*S1403+P1406*S1406-O1406*T1403-Q1406*T1406</f>
        <v>0</v>
      </c>
      <c r="Y1406" s="63">
        <f t="shared" ref="Y1406" si="6337">(N1406*T1403+O1406*S1403+P1406*T1406+Q1406*S1406)</f>
        <v>-1.1177978943198836</v>
      </c>
      <c r="Z1406" s="61">
        <f t="shared" ref="Z1406" si="6338">N1406*U1403+P1406*U1406-O1406*V1403-Q1406*V1406</f>
        <v>4.048287841430513</v>
      </c>
      <c r="AA1406" s="62">
        <f t="shared" ref="AA1406" si="6339">(N1406*V1403+O1406*U1403+P1406*V1406+Q1406*U1406)</f>
        <v>0</v>
      </c>
      <c r="AB1406" s="10"/>
      <c r="AC1406" s="46">
        <f t="shared" ref="AC1406" si="6340">1/$AD$8</f>
        <v>1</v>
      </c>
      <c r="AD1406" s="77">
        <v>0</v>
      </c>
      <c r="AE1406" s="78">
        <v>1</v>
      </c>
      <c r="AF1406" s="79">
        <v>0</v>
      </c>
      <c r="AH1406" s="59">
        <f t="shared" ref="AH1406" si="6341">X1406*AC1403+Z1406*AC1406-Y1406*AD1403-AA1406*AD1406</f>
        <v>4.048287841430513</v>
      </c>
      <c r="AI1406" s="63">
        <f t="shared" ref="AI1406" si="6342">(X1406*AD1403+Y1406*AC1403+Z1406*AD1406+AA1406*AC1406)</f>
        <v>-1.1177978943198836</v>
      </c>
      <c r="AJ1406" s="61">
        <f t="shared" ref="AJ1406" si="6343">X1406*AE1403+Z1406*AE1406-Y1406*AF1403-AA1406*AF1406</f>
        <v>4.048287841430513</v>
      </c>
      <c r="AK1406" s="62">
        <f t="shared" ref="AK1406" si="6344">(X1406*AF1403+Y1406*AE1403+Z1406*AF1406+AA1406*AE1406)</f>
        <v>0</v>
      </c>
      <c r="AM1406" s="80">
        <f t="shared" ref="AM1406" si="6345">(180/PI())*ATAN(-1*(AI1403+AI1406)/(AH1403+AH1406))</f>
        <v>-57.377102187203057</v>
      </c>
      <c r="AO1406" s="113">
        <f t="shared" ref="AO1406" si="6346">20*LOG(((1-(10^(AM1403/20)^2)*(1-((1-AO1403)/(1+AO1403))^2))^0.5))</f>
        <v>-5.4296029078438751E-2</v>
      </c>
      <c r="AP1406" s="18"/>
      <c r="AQ1406" s="68"/>
      <c r="AR1406" s="68"/>
      <c r="AS1406" s="68"/>
      <c r="AT1406" s="68"/>
    </row>
    <row r="1407" spans="2:46" ht="18.600000000000001" customHeight="1"/>
    <row r="1408" spans="2:46" ht="18.600000000000001" customHeight="1" thickBot="1">
      <c r="D1408" s="10" t="s">
        <v>63</v>
      </c>
      <c r="E1408" s="10"/>
      <c r="F1408" s="10"/>
      <c r="G1408" s="10"/>
      <c r="H1408" s="10"/>
      <c r="I1408" s="10" t="s">
        <v>64</v>
      </c>
      <c r="J1408" s="10"/>
      <c r="K1408" s="10"/>
      <c r="L1408" s="10"/>
      <c r="M1408" s="55"/>
      <c r="N1408" s="55"/>
      <c r="O1408" s="54" t="s">
        <v>65</v>
      </c>
      <c r="P1408" s="55"/>
      <c r="Q1408" s="55"/>
      <c r="R1408" s="55"/>
      <c r="S1408" s="10"/>
      <c r="T1408" s="10" t="s">
        <v>66</v>
      </c>
      <c r="U1408" s="55"/>
      <c r="V1408" s="55"/>
      <c r="W1408" s="55"/>
      <c r="X1408" s="55"/>
      <c r="Y1408" s="54" t="s">
        <v>67</v>
      </c>
      <c r="Z1408" s="55"/>
      <c r="AA1408" s="55"/>
      <c r="AB1408" s="55"/>
      <c r="AC1408" s="54" t="s">
        <v>68</v>
      </c>
      <c r="AD1408" s="10"/>
      <c r="AE1408" s="10"/>
      <c r="AF1408" s="10"/>
      <c r="AG1408" s="10"/>
      <c r="AH1408" s="55"/>
      <c r="AI1408" s="54" t="s">
        <v>69</v>
      </c>
      <c r="AJ1408" s="55"/>
      <c r="AK1408" s="55"/>
    </row>
    <row r="1409" spans="2:46" ht="18.600000000000001" customHeight="1" thickBot="1">
      <c r="B1409" s="52"/>
      <c r="D1409" s="273" t="s">
        <v>70</v>
      </c>
      <c r="E1409" s="274"/>
      <c r="F1409" s="275" t="s">
        <v>71</v>
      </c>
      <c r="G1409" s="276"/>
      <c r="H1409" s="263"/>
      <c r="I1409" s="273" t="s">
        <v>72</v>
      </c>
      <c r="J1409" s="274"/>
      <c r="K1409" s="275" t="s">
        <v>73</v>
      </c>
      <c r="L1409" s="276"/>
      <c r="M1409" s="55"/>
      <c r="N1409" s="269" t="s">
        <v>74</v>
      </c>
      <c r="O1409" s="270"/>
      <c r="P1409" s="271" t="s">
        <v>75</v>
      </c>
      <c r="Q1409" s="272"/>
      <c r="R1409" s="55"/>
      <c r="S1409" s="273" t="s">
        <v>76</v>
      </c>
      <c r="T1409" s="274"/>
      <c r="U1409" s="275" t="s">
        <v>77</v>
      </c>
      <c r="V1409" s="276"/>
      <c r="W1409" s="10"/>
      <c r="X1409" s="269" t="s">
        <v>78</v>
      </c>
      <c r="Y1409" s="270"/>
      <c r="Z1409" s="271" t="s">
        <v>79</v>
      </c>
      <c r="AA1409" s="272"/>
      <c r="AB1409" s="10"/>
      <c r="AC1409" s="273" t="s">
        <v>80</v>
      </c>
      <c r="AD1409" s="274"/>
      <c r="AE1409" s="275" t="s">
        <v>81</v>
      </c>
      <c r="AF1409" s="276"/>
      <c r="AG1409" s="10"/>
      <c r="AH1409" s="269" t="s">
        <v>82</v>
      </c>
      <c r="AI1409" s="270"/>
      <c r="AJ1409" s="271" t="s">
        <v>83</v>
      </c>
      <c r="AK1409" s="272"/>
      <c r="AM1409" s="57" t="s">
        <v>10</v>
      </c>
      <c r="AO1409" s="109" t="s">
        <v>37</v>
      </c>
      <c r="AP1409" s="18"/>
      <c r="AQ1409" s="68"/>
      <c r="AR1409" s="68"/>
      <c r="AS1409" s="68"/>
      <c r="AT1409" s="68"/>
    </row>
    <row r="1410" spans="2:46" ht="18.600000000000001" customHeight="1" thickTop="1" thickBot="1">
      <c r="B1410" s="81">
        <v>4.04</v>
      </c>
      <c r="D1410" s="59">
        <v>1</v>
      </c>
      <c r="E1410" s="60">
        <v>0</v>
      </c>
      <c r="F1410" s="61">
        <v>0</v>
      </c>
      <c r="G1410" s="62">
        <f t="shared" ref="G1410" si="6347">$E$8*$B1410</f>
        <v>2.7406148000000004</v>
      </c>
      <c r="I1410" s="59">
        <v>1</v>
      </c>
      <c r="J1410" s="63">
        <v>0</v>
      </c>
      <c r="K1410" s="61">
        <v>0</v>
      </c>
      <c r="L1410" s="62">
        <v>0</v>
      </c>
      <c r="N1410" s="59">
        <f t="shared" ref="N1410" si="6348">D1410*I1410+F1410*I1413-E1410*J1410-G1410*J1413</f>
        <v>4.0379670639465157</v>
      </c>
      <c r="O1410" s="63">
        <f t="shared" ref="O1410" si="6349">(D1410*J1410+E1410*I1410+F1410*J1413+G1410*I1413)</f>
        <v>0</v>
      </c>
      <c r="P1410" s="61">
        <f t="shared" ref="P1410" si="6350">D1410*K1410+F1410*K1413-E1410*L1410-G1410*L1413</f>
        <v>0</v>
      </c>
      <c r="Q1410" s="62">
        <f t="shared" ref="Q1410" si="6351">(D1410*L1410+E1410*K1410+F1410*L1413+G1410*K1413)</f>
        <v>2.7406148000000004</v>
      </c>
      <c r="S1410" s="59">
        <v>1</v>
      </c>
      <c r="T1410" s="60">
        <v>0</v>
      </c>
      <c r="U1410" s="61">
        <v>0</v>
      </c>
      <c r="V1410" s="62">
        <f t="shared" ref="V1410" si="6352">$T$8*$B1410</f>
        <v>2.7406148000000004</v>
      </c>
      <c r="X1410" s="59">
        <f t="shared" ref="X1410" si="6353">N1410*S1410+P1410*S1413-O1410*T1410-Q1410*T1413</f>
        <v>4.0379670639465157</v>
      </c>
      <c r="Y1410" s="63">
        <f t="shared" ref="Y1410" si="6354">(N1410*T1410+O1410*S1410+P1410*T1413+Q1410*S1413)</f>
        <v>0</v>
      </c>
      <c r="Z1410" s="61">
        <f t="shared" ref="Z1410" si="6355">N1410*U1410+P1410*U1413-O1410*V1410-Q1410*V1413</f>
        <v>0</v>
      </c>
      <c r="AA1410" s="62">
        <f t="shared" ref="AA1410" si="6356">(N1410*V1410+O1410*U1410+P1410*V1413+Q1410*U1413)</f>
        <v>13.807127097364368</v>
      </c>
      <c r="AB1410" s="10"/>
      <c r="AC1410" s="64">
        <v>1</v>
      </c>
      <c r="AD1410" s="65">
        <v>0</v>
      </c>
      <c r="AE1410" s="23">
        <v>0</v>
      </c>
      <c r="AF1410" s="66">
        <v>0</v>
      </c>
      <c r="AH1410" s="59">
        <f t="shared" ref="AH1410" si="6357">X1410*AC1410+Z1410*AC1413-Y1410*AD1410-AA1410*AD1413</f>
        <v>4.0379670639465157</v>
      </c>
      <c r="AI1410" s="63">
        <f t="shared" ref="AI1410" si="6358">(X1410*AD1410+Y1410*AC1410+Z1410*AD1413+AA1410*AC1413)</f>
        <v>13.807127097364368</v>
      </c>
      <c r="AJ1410" s="61">
        <f t="shared" ref="AJ1410" si="6359">X1410*AE1410+Z1410*AE1413-Y1410*AF1410-AA1410*AF1413</f>
        <v>0</v>
      </c>
      <c r="AK1410" s="62">
        <f t="shared" ref="AK1410" si="6360">(X1410*AF1410+Y1410*AE1410+Z1410*AF1413+AA1410*AE1413)</f>
        <v>13.807127097364368</v>
      </c>
      <c r="AM1410" s="67">
        <f t="shared" ref="AM1410" si="6361">20*LOG(((1+$AD$8)/$AD$8)/((AH1410+AH1413)^2+(AI1410+AI1413)^2)^0.5)</f>
        <v>-17.529619709506214</v>
      </c>
      <c r="AO1410" s="110">
        <f t="shared" ref="AO1410" si="6362">((AH1410^2+AI1410^2)^0.5)/((AH1413^2+AI1413^2)^0.5)</f>
        <v>3.4354561846627591</v>
      </c>
      <c r="AP1410" s="18"/>
      <c r="AQ1410" s="68"/>
      <c r="AR1410" s="68"/>
      <c r="AS1410" s="68"/>
      <c r="AT1410" s="68"/>
    </row>
    <row r="1411" spans="2:46" ht="18.600000000000001" customHeight="1" thickBot="1">
      <c r="D1411" s="69"/>
      <c r="G1411" s="70"/>
      <c r="I1411" s="69"/>
      <c r="L1411" s="70"/>
      <c r="N1411" s="69"/>
      <c r="Q1411" s="70"/>
      <c r="S1411" s="69"/>
      <c r="V1411" s="70"/>
      <c r="X1411" s="69"/>
      <c r="AA1411" s="70"/>
      <c r="AC1411" s="64"/>
      <c r="AD1411" s="23"/>
      <c r="AE1411" s="23"/>
      <c r="AF1411" s="71"/>
      <c r="AH1411" s="69"/>
      <c r="AK1411" s="70"/>
      <c r="AO1411" s="111"/>
      <c r="AP1411" s="18"/>
      <c r="AQ1411" s="68"/>
      <c r="AR1411" s="68"/>
      <c r="AS1411" s="68"/>
      <c r="AT1411" s="68"/>
    </row>
    <row r="1412" spans="2:46" ht="18.600000000000001" customHeight="1" thickBot="1">
      <c r="D1412" s="265" t="s">
        <v>11</v>
      </c>
      <c r="E1412" s="266"/>
      <c r="F1412" s="267" t="s">
        <v>84</v>
      </c>
      <c r="G1412" s="268"/>
      <c r="H1412" s="263"/>
      <c r="I1412" s="265" t="s">
        <v>85</v>
      </c>
      <c r="J1412" s="266"/>
      <c r="K1412" s="267" t="s">
        <v>86</v>
      </c>
      <c r="L1412" s="268"/>
      <c r="N1412" s="269" t="s">
        <v>12</v>
      </c>
      <c r="O1412" s="270"/>
      <c r="P1412" s="271" t="s">
        <v>13</v>
      </c>
      <c r="Q1412" s="272"/>
      <c r="S1412" s="265" t="s">
        <v>87</v>
      </c>
      <c r="T1412" s="266"/>
      <c r="U1412" s="267" t="s">
        <v>88</v>
      </c>
      <c r="V1412" s="268"/>
      <c r="W1412" s="10"/>
      <c r="X1412" s="269" t="s">
        <v>89</v>
      </c>
      <c r="Y1412" s="270"/>
      <c r="Z1412" s="271" t="s">
        <v>90</v>
      </c>
      <c r="AA1412" s="272"/>
      <c r="AB1412" s="10"/>
      <c r="AC1412" s="265" t="s">
        <v>14</v>
      </c>
      <c r="AD1412" s="266"/>
      <c r="AE1412" s="267" t="s">
        <v>15</v>
      </c>
      <c r="AF1412" s="268"/>
      <c r="AG1412" s="10"/>
      <c r="AH1412" s="269" t="s">
        <v>91</v>
      </c>
      <c r="AI1412" s="270"/>
      <c r="AJ1412" s="271" t="s">
        <v>92</v>
      </c>
      <c r="AK1412" s="272"/>
      <c r="AM1412" s="76" t="s">
        <v>16</v>
      </c>
      <c r="AO1412" s="112" t="s">
        <v>38</v>
      </c>
      <c r="AP1412" s="18"/>
      <c r="AQ1412" s="68"/>
      <c r="AR1412" s="68"/>
      <c r="AS1412" s="68"/>
      <c r="AT1412" s="68"/>
    </row>
    <row r="1413" spans="2:46" ht="18.600000000000001" customHeight="1" thickTop="1" thickBot="1">
      <c r="D1413" s="59">
        <v>0</v>
      </c>
      <c r="E1413" s="63">
        <v>0</v>
      </c>
      <c r="F1413" s="61">
        <v>1</v>
      </c>
      <c r="G1413" s="62">
        <v>0</v>
      </c>
      <c r="I1413" s="59">
        <v>0</v>
      </c>
      <c r="J1413" s="63">
        <f t="shared" ref="J1413" si="6363">IF(0=(1-$J$8*$K$8*$B1410^2),10^14,$B1410*$K$8/(1-$J$8*$K$8*$B1410^2))</f>
        <v>-1.1084983792492531</v>
      </c>
      <c r="K1413" s="61">
        <v>1</v>
      </c>
      <c r="L1413" s="62">
        <v>0</v>
      </c>
      <c r="N1413" s="59">
        <f t="shared" ref="N1413" si="6364">D1413*I1410+F1413*I1413-E1413*J1410-G1413*J1413</f>
        <v>0</v>
      </c>
      <c r="O1413" s="63">
        <f t="shared" ref="O1413" si="6365">(D1413*J1410+E1413*I1410+F1413*J1413+G1413*I1413)</f>
        <v>-1.1084983792492531</v>
      </c>
      <c r="P1413" s="61">
        <f t="shared" ref="P1413" si="6366">D1413*K1410+F1413*K1413-E1413*L1410-G1413*L1413</f>
        <v>1</v>
      </c>
      <c r="Q1413" s="62">
        <f t="shared" ref="Q1413" si="6367">(D1413*L1410+E1413*K1410+F1413*L1413+G1413*K1413)</f>
        <v>0</v>
      </c>
      <c r="S1413" s="59">
        <v>0</v>
      </c>
      <c r="T1413" s="63">
        <v>0</v>
      </c>
      <c r="U1413" s="61">
        <v>1</v>
      </c>
      <c r="V1413" s="62">
        <v>0</v>
      </c>
      <c r="X1413" s="59">
        <f t="shared" ref="X1413" si="6368">N1413*S1410+P1413*S1413-O1413*T1410-Q1413*T1413</f>
        <v>0</v>
      </c>
      <c r="Y1413" s="63">
        <f t="shared" ref="Y1413" si="6369">(N1413*T1410+O1413*S1410+P1413*T1413+Q1413*S1413)</f>
        <v>-1.1084983792492531</v>
      </c>
      <c r="Z1413" s="61">
        <f t="shared" ref="Z1413" si="6370">N1413*U1410+P1413*U1413-O1413*V1410-Q1413*V1413</f>
        <v>4.0379670639465157</v>
      </c>
      <c r="AA1413" s="62">
        <f t="shared" ref="AA1413" si="6371">(N1413*V1410+O1413*U1410+P1413*V1413+Q1413*U1413)</f>
        <v>0</v>
      </c>
      <c r="AB1413" s="10"/>
      <c r="AC1413" s="46">
        <f t="shared" ref="AC1413" si="6372">1/$AD$8</f>
        <v>1</v>
      </c>
      <c r="AD1413" s="77">
        <v>0</v>
      </c>
      <c r="AE1413" s="78">
        <v>1</v>
      </c>
      <c r="AF1413" s="79">
        <v>0</v>
      </c>
      <c r="AH1413" s="59">
        <f t="shared" ref="AH1413" si="6373">X1413*AC1410+Z1413*AC1413-Y1413*AD1410-AA1413*AD1413</f>
        <v>4.0379670639465157</v>
      </c>
      <c r="AI1413" s="63">
        <f t="shared" ref="AI1413" si="6374">(X1413*AD1410+Y1413*AC1410+Z1413*AD1413+AA1413*AC1413)</f>
        <v>-1.1084983792492531</v>
      </c>
      <c r="AJ1413" s="61">
        <f t="shared" ref="AJ1413" si="6375">X1413*AE1410+Z1413*AE1413-Y1413*AF1410-AA1413*AF1413</f>
        <v>4.0379670639465157</v>
      </c>
      <c r="AK1413" s="62">
        <f t="shared" ref="AK1413" si="6376">(X1413*AF1410+Y1413*AE1410+Z1413*AF1413+AA1413*AE1413)</f>
        <v>0</v>
      </c>
      <c r="AM1413" s="80">
        <f t="shared" ref="AM1413" si="6377">(180/PI())*ATAN(-1*(AI1410+AI1413)/(AH1410+AH1413))</f>
        <v>-57.544904551224448</v>
      </c>
      <c r="AO1413" s="113">
        <f t="shared" ref="AO1413" si="6378">20*LOG(((1-(10^(AM1410/20)^2)*(1-((1-AO1410)/(1+AO1410))^2))^0.5))</f>
        <v>-5.3911691078800936E-2</v>
      </c>
      <c r="AP1413" s="18"/>
      <c r="AQ1413" s="68"/>
      <c r="AR1413" s="68"/>
      <c r="AS1413" s="68"/>
      <c r="AT1413" s="68"/>
    </row>
    <row r="1414" spans="2:46" ht="18.600000000000001" customHeight="1"/>
    <row r="1415" spans="2:46" ht="18.600000000000001" customHeight="1" thickBot="1">
      <c r="D1415" s="10" t="s">
        <v>63</v>
      </c>
      <c r="E1415" s="10"/>
      <c r="F1415" s="10"/>
      <c r="G1415" s="10"/>
      <c r="H1415" s="10"/>
      <c r="I1415" s="10" t="s">
        <v>64</v>
      </c>
      <c r="J1415" s="10"/>
      <c r="K1415" s="10"/>
      <c r="L1415" s="10"/>
      <c r="M1415" s="55"/>
      <c r="N1415" s="55"/>
      <c r="O1415" s="54" t="s">
        <v>65</v>
      </c>
      <c r="P1415" s="55"/>
      <c r="Q1415" s="55"/>
      <c r="R1415" s="55"/>
      <c r="S1415" s="10"/>
      <c r="T1415" s="10" t="s">
        <v>66</v>
      </c>
      <c r="U1415" s="55"/>
      <c r="V1415" s="55"/>
      <c r="W1415" s="55"/>
      <c r="X1415" s="55"/>
      <c r="Y1415" s="54" t="s">
        <v>67</v>
      </c>
      <c r="Z1415" s="55"/>
      <c r="AA1415" s="55"/>
      <c r="AB1415" s="55"/>
      <c r="AC1415" s="54" t="s">
        <v>68</v>
      </c>
      <c r="AD1415" s="10"/>
      <c r="AE1415" s="10"/>
      <c r="AF1415" s="10"/>
      <c r="AG1415" s="10"/>
      <c r="AH1415" s="55"/>
      <c r="AI1415" s="54" t="s">
        <v>69</v>
      </c>
      <c r="AJ1415" s="55"/>
      <c r="AK1415" s="55"/>
    </row>
    <row r="1416" spans="2:46" ht="18.600000000000001" customHeight="1" thickBot="1">
      <c r="B1416" s="52"/>
      <c r="D1416" s="273" t="s">
        <v>70</v>
      </c>
      <c r="E1416" s="274"/>
      <c r="F1416" s="275" t="s">
        <v>71</v>
      </c>
      <c r="G1416" s="276"/>
      <c r="H1416" s="263"/>
      <c r="I1416" s="273" t="s">
        <v>72</v>
      </c>
      <c r="J1416" s="274"/>
      <c r="K1416" s="275" t="s">
        <v>73</v>
      </c>
      <c r="L1416" s="276"/>
      <c r="M1416" s="55"/>
      <c r="N1416" s="269" t="s">
        <v>74</v>
      </c>
      <c r="O1416" s="270"/>
      <c r="P1416" s="271" t="s">
        <v>75</v>
      </c>
      <c r="Q1416" s="272"/>
      <c r="R1416" s="55"/>
      <c r="S1416" s="273" t="s">
        <v>76</v>
      </c>
      <c r="T1416" s="274"/>
      <c r="U1416" s="275" t="s">
        <v>77</v>
      </c>
      <c r="V1416" s="276"/>
      <c r="W1416" s="10"/>
      <c r="X1416" s="269" t="s">
        <v>78</v>
      </c>
      <c r="Y1416" s="270"/>
      <c r="Z1416" s="271" t="s">
        <v>79</v>
      </c>
      <c r="AA1416" s="272"/>
      <c r="AB1416" s="10"/>
      <c r="AC1416" s="273" t="s">
        <v>80</v>
      </c>
      <c r="AD1416" s="274"/>
      <c r="AE1416" s="275" t="s">
        <v>81</v>
      </c>
      <c r="AF1416" s="276"/>
      <c r="AG1416" s="10"/>
      <c r="AH1416" s="269" t="s">
        <v>82</v>
      </c>
      <c r="AI1416" s="270"/>
      <c r="AJ1416" s="271" t="s">
        <v>83</v>
      </c>
      <c r="AK1416" s="272"/>
      <c r="AM1416" s="57" t="s">
        <v>10</v>
      </c>
      <c r="AO1416" s="109" t="s">
        <v>37</v>
      </c>
      <c r="AP1416" s="18"/>
      <c r="AQ1416" s="68"/>
      <c r="AR1416" s="68"/>
      <c r="AS1416" s="68"/>
      <c r="AT1416" s="68"/>
    </row>
    <row r="1417" spans="2:46" ht="18.600000000000001" customHeight="1" thickTop="1" thickBot="1">
      <c r="B1417" s="81">
        <v>4.0599999999999996</v>
      </c>
      <c r="D1417" s="59">
        <v>1</v>
      </c>
      <c r="E1417" s="60">
        <v>0</v>
      </c>
      <c r="F1417" s="61">
        <v>0</v>
      </c>
      <c r="G1417" s="62">
        <f t="shared" ref="G1417" si="6379">$E$8*$B1417</f>
        <v>2.7541821999999998</v>
      </c>
      <c r="I1417" s="59">
        <v>1</v>
      </c>
      <c r="J1417" s="63">
        <v>0</v>
      </c>
      <c r="K1417" s="61">
        <v>0</v>
      </c>
      <c r="L1417" s="62">
        <v>0</v>
      </c>
      <c r="N1417" s="59">
        <f t="shared" ref="N1417" si="6380">D1417*I1417+F1417*I1420-E1417*J1417-G1417*J1420</f>
        <v>4.0278665566165959</v>
      </c>
      <c r="O1417" s="63">
        <f t="shared" ref="O1417" si="6381">(D1417*J1417+E1417*I1417+F1417*J1420+G1417*I1420)</f>
        <v>0</v>
      </c>
      <c r="P1417" s="61">
        <f t="shared" ref="P1417" si="6382">D1417*K1417+F1417*K1420-E1417*L1417-G1417*L1420</f>
        <v>0</v>
      </c>
      <c r="Q1417" s="62">
        <f t="shared" ref="Q1417" si="6383">(D1417*L1417+E1417*K1417+F1417*L1420+G1417*K1420)</f>
        <v>2.7541821999999998</v>
      </c>
      <c r="S1417" s="59">
        <v>1</v>
      </c>
      <c r="T1417" s="60">
        <v>0</v>
      </c>
      <c r="U1417" s="61">
        <v>0</v>
      </c>
      <c r="V1417" s="62">
        <f t="shared" ref="V1417" si="6384">$T$8*$B1417</f>
        <v>2.7541821999999998</v>
      </c>
      <c r="X1417" s="59">
        <f t="shared" ref="X1417" si="6385">N1417*S1417+P1417*S1420-O1417*T1417-Q1417*T1420</f>
        <v>4.0278665566165959</v>
      </c>
      <c r="Y1417" s="63">
        <f t="shared" ref="Y1417" si="6386">(N1417*T1417+O1417*S1417+P1417*T1420+Q1417*S1420)</f>
        <v>0</v>
      </c>
      <c r="Z1417" s="61">
        <f t="shared" ref="Z1417" si="6387">N1417*U1417+P1417*U1420-O1417*V1417-Q1417*V1420</f>
        <v>0</v>
      </c>
      <c r="AA1417" s="62">
        <f t="shared" ref="AA1417" si="6388">(N1417*V1417+O1417*U1417+P1417*V1420+Q1417*U1420)</f>
        <v>13.847660574208721</v>
      </c>
      <c r="AB1417" s="10"/>
      <c r="AC1417" s="64">
        <v>1</v>
      </c>
      <c r="AD1417" s="65">
        <v>0</v>
      </c>
      <c r="AE1417" s="23">
        <v>0</v>
      </c>
      <c r="AF1417" s="66">
        <v>0</v>
      </c>
      <c r="AH1417" s="59">
        <f t="shared" ref="AH1417" si="6389">X1417*AC1417+Z1417*AC1420-Y1417*AD1417-AA1417*AD1420</f>
        <v>4.0278665566165959</v>
      </c>
      <c r="AI1417" s="63">
        <f t="shared" ref="AI1417" si="6390">(X1417*AD1417+Y1417*AC1417+Z1417*AD1420+AA1417*AC1420)</f>
        <v>13.847660574208721</v>
      </c>
      <c r="AJ1417" s="61">
        <f t="shared" ref="AJ1417" si="6391">X1417*AE1417+Z1417*AE1420-Y1417*AF1417-AA1417*AF1420</f>
        <v>0</v>
      </c>
      <c r="AK1417" s="62">
        <f t="shared" ref="AK1417" si="6392">(X1417*AF1417+Y1417*AE1417+Z1417*AF1420+AA1417*AE1420)</f>
        <v>13.847660574208721</v>
      </c>
      <c r="AM1417" s="67">
        <f t="shared" ref="AM1417" si="6393">20*LOG(((1+$AD$8)/$AD$8)/((AH1417+AH1420)^2+(AI1417+AI1420)^2)^0.5)</f>
        <v>-17.547567031058406</v>
      </c>
      <c r="AO1417" s="110">
        <f t="shared" ref="AO1417" si="6394">((AH1417^2+AI1417^2)^0.5)/((AH1420^2+AI1420^2)^0.5)</f>
        <v>3.4540976549384754</v>
      </c>
      <c r="AP1417" s="18"/>
      <c r="AQ1417" s="68"/>
      <c r="AR1417" s="68"/>
      <c r="AS1417" s="68"/>
      <c r="AT1417" s="68"/>
    </row>
    <row r="1418" spans="2:46" ht="18.600000000000001" customHeight="1" thickBot="1">
      <c r="D1418" s="69"/>
      <c r="G1418" s="70"/>
      <c r="I1418" s="69"/>
      <c r="L1418" s="70"/>
      <c r="N1418" s="69"/>
      <c r="Q1418" s="70"/>
      <c r="S1418" s="69"/>
      <c r="V1418" s="70"/>
      <c r="X1418" s="69"/>
      <c r="AA1418" s="70"/>
      <c r="AC1418" s="64"/>
      <c r="AD1418" s="23"/>
      <c r="AE1418" s="23"/>
      <c r="AF1418" s="71"/>
      <c r="AH1418" s="69"/>
      <c r="AK1418" s="70"/>
      <c r="AO1418" s="111"/>
      <c r="AP1418" s="18"/>
      <c r="AQ1418" s="68"/>
      <c r="AR1418" s="68"/>
      <c r="AS1418" s="68"/>
      <c r="AT1418" s="68"/>
    </row>
    <row r="1419" spans="2:46" ht="18.600000000000001" customHeight="1" thickBot="1">
      <c r="D1419" s="265" t="s">
        <v>11</v>
      </c>
      <c r="E1419" s="266"/>
      <c r="F1419" s="267" t="s">
        <v>84</v>
      </c>
      <c r="G1419" s="268"/>
      <c r="H1419" s="263"/>
      <c r="I1419" s="265" t="s">
        <v>85</v>
      </c>
      <c r="J1419" s="266"/>
      <c r="K1419" s="267" t="s">
        <v>86</v>
      </c>
      <c r="L1419" s="268"/>
      <c r="N1419" s="269" t="s">
        <v>12</v>
      </c>
      <c r="O1419" s="270"/>
      <c r="P1419" s="271" t="s">
        <v>13</v>
      </c>
      <c r="Q1419" s="272"/>
      <c r="S1419" s="265" t="s">
        <v>87</v>
      </c>
      <c r="T1419" s="266"/>
      <c r="U1419" s="267" t="s">
        <v>88</v>
      </c>
      <c r="V1419" s="268"/>
      <c r="W1419" s="10"/>
      <c r="X1419" s="269" t="s">
        <v>89</v>
      </c>
      <c r="Y1419" s="270"/>
      <c r="Z1419" s="271" t="s">
        <v>90</v>
      </c>
      <c r="AA1419" s="272"/>
      <c r="AB1419" s="10"/>
      <c r="AC1419" s="265" t="s">
        <v>14</v>
      </c>
      <c r="AD1419" s="266"/>
      <c r="AE1419" s="267" t="s">
        <v>15</v>
      </c>
      <c r="AF1419" s="268"/>
      <c r="AG1419" s="10"/>
      <c r="AH1419" s="269" t="s">
        <v>91</v>
      </c>
      <c r="AI1419" s="270"/>
      <c r="AJ1419" s="271" t="s">
        <v>92</v>
      </c>
      <c r="AK1419" s="272"/>
      <c r="AM1419" s="76" t="s">
        <v>16</v>
      </c>
      <c r="AO1419" s="112" t="s">
        <v>38</v>
      </c>
      <c r="AP1419" s="18"/>
      <c r="AQ1419" s="68"/>
      <c r="AR1419" s="68"/>
      <c r="AS1419" s="68"/>
      <c r="AT1419" s="68"/>
    </row>
    <row r="1420" spans="2:46" ht="18.600000000000001" customHeight="1" thickTop="1" thickBot="1">
      <c r="D1420" s="59">
        <v>0</v>
      </c>
      <c r="E1420" s="63">
        <v>0</v>
      </c>
      <c r="F1420" s="61">
        <v>1</v>
      </c>
      <c r="G1420" s="62">
        <v>0</v>
      </c>
      <c r="I1420" s="59">
        <v>0</v>
      </c>
      <c r="J1420" s="63">
        <f t="shared" ref="J1420" si="6395">IF(0=(1-$J$8*$K$8*$B1417^2),10^14,$B1417*$K$8/(1-$J$8*$K$8*$B1417^2))</f>
        <v>-1.0993704616261759</v>
      </c>
      <c r="K1420" s="61">
        <v>1</v>
      </c>
      <c r="L1420" s="62">
        <v>0</v>
      </c>
      <c r="N1420" s="59">
        <f t="shared" ref="N1420" si="6396">D1420*I1417+F1420*I1420-E1420*J1417-G1420*J1420</f>
        <v>0</v>
      </c>
      <c r="O1420" s="63">
        <f t="shared" ref="O1420" si="6397">(D1420*J1417+E1420*I1417+F1420*J1420+G1420*I1420)</f>
        <v>-1.0993704616261759</v>
      </c>
      <c r="P1420" s="61">
        <f t="shared" ref="P1420" si="6398">D1420*K1417+F1420*K1420-E1420*L1417-G1420*L1420</f>
        <v>1</v>
      </c>
      <c r="Q1420" s="62">
        <f t="shared" ref="Q1420" si="6399">(D1420*L1417+E1420*K1417+F1420*L1420+G1420*K1420)</f>
        <v>0</v>
      </c>
      <c r="S1420" s="59">
        <v>0</v>
      </c>
      <c r="T1420" s="63">
        <v>0</v>
      </c>
      <c r="U1420" s="61">
        <v>1</v>
      </c>
      <c r="V1420" s="62">
        <v>0</v>
      </c>
      <c r="X1420" s="59">
        <f t="shared" ref="X1420" si="6400">N1420*S1417+P1420*S1420-O1420*T1417-Q1420*T1420</f>
        <v>0</v>
      </c>
      <c r="Y1420" s="63">
        <f t="shared" ref="Y1420" si="6401">(N1420*T1417+O1420*S1417+P1420*T1420+Q1420*S1420)</f>
        <v>-1.0993704616261759</v>
      </c>
      <c r="Z1420" s="61">
        <f t="shared" ref="Z1420" si="6402">N1420*U1417+P1420*U1420-O1420*V1417-Q1420*V1420</f>
        <v>4.0278665566165959</v>
      </c>
      <c r="AA1420" s="62">
        <f t="shared" ref="AA1420" si="6403">(N1420*V1417+O1420*U1417+P1420*V1420+Q1420*U1420)</f>
        <v>0</v>
      </c>
      <c r="AB1420" s="10"/>
      <c r="AC1420" s="46">
        <f t="shared" ref="AC1420" si="6404">1/$AD$8</f>
        <v>1</v>
      </c>
      <c r="AD1420" s="77">
        <v>0</v>
      </c>
      <c r="AE1420" s="78">
        <v>1</v>
      </c>
      <c r="AF1420" s="79">
        <v>0</v>
      </c>
      <c r="AH1420" s="59">
        <f t="shared" ref="AH1420" si="6405">X1420*AC1417+Z1420*AC1420-Y1420*AD1417-AA1420*AD1420</f>
        <v>4.0278665566165959</v>
      </c>
      <c r="AI1420" s="63">
        <f t="shared" ref="AI1420" si="6406">(X1420*AD1417+Y1420*AC1417+Z1420*AD1420+AA1420*AC1420)</f>
        <v>-1.0993704616261759</v>
      </c>
      <c r="AJ1420" s="61">
        <f t="shared" ref="AJ1420" si="6407">X1420*AE1417+Z1420*AE1420-Y1420*AF1417-AA1420*AF1420</f>
        <v>4.0278665566165959</v>
      </c>
      <c r="AK1420" s="62">
        <f t="shared" ref="AK1420" si="6408">(X1420*AF1417+Y1420*AE1417+Z1420*AF1420+AA1420*AE1420)</f>
        <v>0</v>
      </c>
      <c r="AM1420" s="80">
        <f t="shared" ref="AM1420" si="6409">(180/PI())*ATAN(-1*(AI1417+AI1420)/(AH1417+AH1420))</f>
        <v>-57.710923382476388</v>
      </c>
      <c r="AO1420" s="113">
        <f t="shared" ref="AO1420" si="6410">20*LOG(((1-(10^(AM1417/20)^2)*(1-((1-AO1417)/(1+AO1417))^2))^0.5))</f>
        <v>-5.3527426602606169E-2</v>
      </c>
      <c r="AP1420" s="18"/>
      <c r="AQ1420" s="68"/>
      <c r="AR1420" s="68"/>
      <c r="AS1420" s="68"/>
      <c r="AT1420" s="68"/>
    </row>
    <row r="1421" spans="2:46" ht="18.600000000000001" customHeight="1"/>
    <row r="1422" spans="2:46" ht="18.600000000000001" customHeight="1" thickBot="1">
      <c r="D1422" s="10" t="s">
        <v>63</v>
      </c>
      <c r="E1422" s="10"/>
      <c r="F1422" s="10"/>
      <c r="G1422" s="10"/>
      <c r="H1422" s="10"/>
      <c r="I1422" s="10" t="s">
        <v>64</v>
      </c>
      <c r="J1422" s="10"/>
      <c r="K1422" s="10"/>
      <c r="L1422" s="10"/>
      <c r="M1422" s="55"/>
      <c r="N1422" s="55"/>
      <c r="O1422" s="54" t="s">
        <v>65</v>
      </c>
      <c r="P1422" s="55"/>
      <c r="Q1422" s="55"/>
      <c r="R1422" s="55"/>
      <c r="S1422" s="10"/>
      <c r="T1422" s="10" t="s">
        <v>66</v>
      </c>
      <c r="U1422" s="55"/>
      <c r="V1422" s="55"/>
      <c r="W1422" s="55"/>
      <c r="X1422" s="55"/>
      <c r="Y1422" s="54" t="s">
        <v>67</v>
      </c>
      <c r="Z1422" s="55"/>
      <c r="AA1422" s="55"/>
      <c r="AB1422" s="55"/>
      <c r="AC1422" s="54" t="s">
        <v>68</v>
      </c>
      <c r="AD1422" s="10"/>
      <c r="AE1422" s="10"/>
      <c r="AF1422" s="10"/>
      <c r="AG1422" s="10"/>
      <c r="AH1422" s="55"/>
      <c r="AI1422" s="54" t="s">
        <v>69</v>
      </c>
      <c r="AJ1422" s="55"/>
      <c r="AK1422" s="55"/>
    </row>
    <row r="1423" spans="2:46" ht="18.600000000000001" customHeight="1" thickBot="1">
      <c r="B1423" s="52"/>
      <c r="D1423" s="273" t="s">
        <v>70</v>
      </c>
      <c r="E1423" s="274"/>
      <c r="F1423" s="275" t="s">
        <v>71</v>
      </c>
      <c r="G1423" s="276"/>
      <c r="H1423" s="263"/>
      <c r="I1423" s="273" t="s">
        <v>72</v>
      </c>
      <c r="J1423" s="274"/>
      <c r="K1423" s="275" t="s">
        <v>73</v>
      </c>
      <c r="L1423" s="276"/>
      <c r="M1423" s="55"/>
      <c r="N1423" s="269" t="s">
        <v>74</v>
      </c>
      <c r="O1423" s="270"/>
      <c r="P1423" s="271" t="s">
        <v>75</v>
      </c>
      <c r="Q1423" s="272"/>
      <c r="R1423" s="55"/>
      <c r="S1423" s="273" t="s">
        <v>76</v>
      </c>
      <c r="T1423" s="274"/>
      <c r="U1423" s="275" t="s">
        <v>77</v>
      </c>
      <c r="V1423" s="276"/>
      <c r="W1423" s="10"/>
      <c r="X1423" s="269" t="s">
        <v>78</v>
      </c>
      <c r="Y1423" s="270"/>
      <c r="Z1423" s="271" t="s">
        <v>79</v>
      </c>
      <c r="AA1423" s="272"/>
      <c r="AB1423" s="10"/>
      <c r="AC1423" s="273" t="s">
        <v>80</v>
      </c>
      <c r="AD1423" s="274"/>
      <c r="AE1423" s="275" t="s">
        <v>81</v>
      </c>
      <c r="AF1423" s="276"/>
      <c r="AG1423" s="10"/>
      <c r="AH1423" s="269" t="s">
        <v>82</v>
      </c>
      <c r="AI1423" s="270"/>
      <c r="AJ1423" s="271" t="s">
        <v>83</v>
      </c>
      <c r="AK1423" s="272"/>
      <c r="AM1423" s="57" t="s">
        <v>10</v>
      </c>
      <c r="AO1423" s="109" t="s">
        <v>37</v>
      </c>
      <c r="AP1423" s="18"/>
      <c r="AQ1423" s="68"/>
      <c r="AR1423" s="68"/>
      <c r="AS1423" s="68"/>
      <c r="AT1423" s="68"/>
    </row>
    <row r="1424" spans="2:46" ht="18.600000000000001" customHeight="1" thickTop="1" thickBot="1">
      <c r="B1424" s="81">
        <v>4.08</v>
      </c>
      <c r="D1424" s="59">
        <v>1</v>
      </c>
      <c r="E1424" s="60">
        <v>0</v>
      </c>
      <c r="F1424" s="61">
        <v>0</v>
      </c>
      <c r="G1424" s="62">
        <f t="shared" ref="G1424" si="6411">$E$8*$B1424</f>
        <v>2.7677496000000001</v>
      </c>
      <c r="I1424" s="59">
        <v>1</v>
      </c>
      <c r="J1424" s="63">
        <v>0</v>
      </c>
      <c r="K1424" s="61">
        <v>0</v>
      </c>
      <c r="L1424" s="62">
        <v>0</v>
      </c>
      <c r="N1424" s="59">
        <f t="shared" ref="N1424" si="6412">D1424*I1424+F1424*I1427-E1424*J1424-G1424*J1427</f>
        <v>4.0179797001045925</v>
      </c>
      <c r="O1424" s="63">
        <f t="shared" ref="O1424" si="6413">(D1424*J1424+E1424*I1424+F1424*J1427+G1424*I1427)</f>
        <v>0</v>
      </c>
      <c r="P1424" s="61">
        <f t="shared" ref="P1424" si="6414">D1424*K1424+F1424*K1427-E1424*L1424-G1424*L1427</f>
        <v>0</v>
      </c>
      <c r="Q1424" s="62">
        <f t="shared" ref="Q1424" si="6415">(D1424*L1424+E1424*K1424+F1424*L1427+G1424*K1427)</f>
        <v>2.7677496000000001</v>
      </c>
      <c r="S1424" s="59">
        <v>1</v>
      </c>
      <c r="T1424" s="60">
        <v>0</v>
      </c>
      <c r="U1424" s="61">
        <v>0</v>
      </c>
      <c r="V1424" s="62">
        <f t="shared" ref="V1424" si="6416">$T$8*$B1424</f>
        <v>2.7677496000000001</v>
      </c>
      <c r="X1424" s="59">
        <f t="shared" ref="X1424" si="6417">N1424*S1424+P1424*S1427-O1424*T1424-Q1424*T1427</f>
        <v>4.0179797001045925</v>
      </c>
      <c r="Y1424" s="63">
        <f t="shared" ref="Y1424" si="6418">(N1424*T1424+O1424*S1424+P1424*T1427+Q1424*S1427)</f>
        <v>0</v>
      </c>
      <c r="Z1424" s="61">
        <f t="shared" ref="Z1424" si="6419">N1424*U1424+P1424*U1427-O1424*V1424-Q1424*V1427</f>
        <v>0</v>
      </c>
      <c r="AA1424" s="62">
        <f t="shared" ref="AA1424" si="6420">(N1424*V1424+O1424*U1424+P1424*V1427+Q1424*U1427)</f>
        <v>13.888511307772607</v>
      </c>
      <c r="AB1424" s="10"/>
      <c r="AC1424" s="64">
        <v>1</v>
      </c>
      <c r="AD1424" s="65">
        <v>0</v>
      </c>
      <c r="AE1424" s="23">
        <v>0</v>
      </c>
      <c r="AF1424" s="66">
        <v>0</v>
      </c>
      <c r="AH1424" s="59">
        <f t="shared" ref="AH1424" si="6421">X1424*AC1424+Z1424*AC1427-Y1424*AD1424-AA1424*AD1427</f>
        <v>4.0179797001045925</v>
      </c>
      <c r="AI1424" s="63">
        <f t="shared" ref="AI1424" si="6422">(X1424*AD1424+Y1424*AC1424+Z1424*AD1427+AA1424*AC1427)</f>
        <v>13.888511307772607</v>
      </c>
      <c r="AJ1424" s="61">
        <f t="shared" ref="AJ1424" si="6423">X1424*AE1424+Z1424*AE1427-Y1424*AF1424-AA1424*AF1427</f>
        <v>0</v>
      </c>
      <c r="AK1424" s="62">
        <f t="shared" ref="AK1424" si="6424">(X1424*AF1424+Y1424*AE1424+Z1424*AF1427+AA1424*AE1427)</f>
        <v>13.888511307772607</v>
      </c>
      <c r="AM1424" s="67">
        <f t="shared" ref="AM1424" si="6425">20*LOG(((1+$AD$8)/$AD$8)/((AH1424+AH1427)^2+(AI1424+AI1427)^2)^0.5)</f>
        <v>-17.565753719239815</v>
      </c>
      <c r="AO1424" s="110">
        <f t="shared" ref="AO1424" si="6426">((AH1424^2+AI1424^2)^0.5)/((AH1427^2+AI1427^2)^0.5)</f>
        <v>3.4727268174838817</v>
      </c>
      <c r="AP1424" s="18"/>
      <c r="AQ1424" s="68"/>
      <c r="AR1424" s="68"/>
      <c r="AS1424" s="68"/>
      <c r="AT1424" s="68"/>
    </row>
    <row r="1425" spans="2:46" ht="18.600000000000001" customHeight="1" thickBot="1">
      <c r="D1425" s="69"/>
      <c r="G1425" s="70"/>
      <c r="I1425" s="69"/>
      <c r="L1425" s="70"/>
      <c r="N1425" s="69"/>
      <c r="Q1425" s="70"/>
      <c r="S1425" s="69"/>
      <c r="V1425" s="70"/>
      <c r="X1425" s="69"/>
      <c r="AA1425" s="70"/>
      <c r="AC1425" s="64"/>
      <c r="AD1425" s="23"/>
      <c r="AE1425" s="23"/>
      <c r="AF1425" s="71"/>
      <c r="AH1425" s="69"/>
      <c r="AK1425" s="70"/>
      <c r="AO1425" s="111"/>
      <c r="AP1425" s="18"/>
      <c r="AQ1425" s="68"/>
      <c r="AR1425" s="68"/>
      <c r="AS1425" s="68"/>
      <c r="AT1425" s="68"/>
    </row>
    <row r="1426" spans="2:46" ht="18.600000000000001" customHeight="1" thickBot="1">
      <c r="D1426" s="265" t="s">
        <v>11</v>
      </c>
      <c r="E1426" s="266"/>
      <c r="F1426" s="267" t="s">
        <v>84</v>
      </c>
      <c r="G1426" s="268"/>
      <c r="H1426" s="263"/>
      <c r="I1426" s="265" t="s">
        <v>85</v>
      </c>
      <c r="J1426" s="266"/>
      <c r="K1426" s="267" t="s">
        <v>86</v>
      </c>
      <c r="L1426" s="268"/>
      <c r="N1426" s="269" t="s">
        <v>12</v>
      </c>
      <c r="O1426" s="270"/>
      <c r="P1426" s="271" t="s">
        <v>13</v>
      </c>
      <c r="Q1426" s="272"/>
      <c r="S1426" s="265" t="s">
        <v>87</v>
      </c>
      <c r="T1426" s="266"/>
      <c r="U1426" s="267" t="s">
        <v>88</v>
      </c>
      <c r="V1426" s="268"/>
      <c r="W1426" s="10"/>
      <c r="X1426" s="269" t="s">
        <v>89</v>
      </c>
      <c r="Y1426" s="270"/>
      <c r="Z1426" s="271" t="s">
        <v>90</v>
      </c>
      <c r="AA1426" s="272"/>
      <c r="AB1426" s="10"/>
      <c r="AC1426" s="265" t="s">
        <v>14</v>
      </c>
      <c r="AD1426" s="266"/>
      <c r="AE1426" s="267" t="s">
        <v>15</v>
      </c>
      <c r="AF1426" s="268"/>
      <c r="AG1426" s="10"/>
      <c r="AH1426" s="269" t="s">
        <v>91</v>
      </c>
      <c r="AI1426" s="270"/>
      <c r="AJ1426" s="271" t="s">
        <v>92</v>
      </c>
      <c r="AK1426" s="272"/>
      <c r="AM1426" s="76" t="s">
        <v>16</v>
      </c>
      <c r="AO1426" s="112" t="s">
        <v>38</v>
      </c>
      <c r="AP1426" s="18"/>
      <c r="AQ1426" s="68"/>
      <c r="AR1426" s="68"/>
      <c r="AS1426" s="68"/>
      <c r="AT1426" s="68"/>
    </row>
    <row r="1427" spans="2:46" ht="18.600000000000001" customHeight="1" thickTop="1" thickBot="1">
      <c r="D1427" s="59">
        <v>0</v>
      </c>
      <c r="E1427" s="63">
        <v>0</v>
      </c>
      <c r="F1427" s="61">
        <v>1</v>
      </c>
      <c r="G1427" s="62">
        <v>0</v>
      </c>
      <c r="I1427" s="59">
        <v>0</v>
      </c>
      <c r="J1427" s="63">
        <f t="shared" ref="J1427" si="6427">IF(0=(1-$J$8*$K$8*$B1424^2),10^14,$B1424*$K$8/(1-$J$8*$K$8*$B1424^2))</f>
        <v>-1.090409226363755</v>
      </c>
      <c r="K1427" s="61">
        <v>1</v>
      </c>
      <c r="L1427" s="62">
        <v>0</v>
      </c>
      <c r="N1427" s="59">
        <f t="shared" ref="N1427" si="6428">D1427*I1424+F1427*I1427-E1427*J1424-G1427*J1427</f>
        <v>0</v>
      </c>
      <c r="O1427" s="63">
        <f t="shared" ref="O1427" si="6429">(D1427*J1424+E1427*I1424+F1427*J1427+G1427*I1427)</f>
        <v>-1.090409226363755</v>
      </c>
      <c r="P1427" s="61">
        <f t="shared" ref="P1427" si="6430">D1427*K1424+F1427*K1427-E1427*L1424-G1427*L1427</f>
        <v>1</v>
      </c>
      <c r="Q1427" s="62">
        <f t="shared" ref="Q1427" si="6431">(D1427*L1424+E1427*K1424+F1427*L1427+G1427*K1427)</f>
        <v>0</v>
      </c>
      <c r="S1427" s="59">
        <v>0</v>
      </c>
      <c r="T1427" s="63">
        <v>0</v>
      </c>
      <c r="U1427" s="61">
        <v>1</v>
      </c>
      <c r="V1427" s="62">
        <v>0</v>
      </c>
      <c r="X1427" s="59">
        <f t="shared" ref="X1427" si="6432">N1427*S1424+P1427*S1427-O1427*T1424-Q1427*T1427</f>
        <v>0</v>
      </c>
      <c r="Y1427" s="63">
        <f t="shared" ref="Y1427" si="6433">(N1427*T1424+O1427*S1424+P1427*T1427+Q1427*S1427)</f>
        <v>-1.090409226363755</v>
      </c>
      <c r="Z1427" s="61">
        <f t="shared" ref="Z1427" si="6434">N1427*U1424+P1427*U1427-O1427*V1424-Q1427*V1427</f>
        <v>4.0179797001045925</v>
      </c>
      <c r="AA1427" s="62">
        <f t="shared" ref="AA1427" si="6435">(N1427*V1424+O1427*U1424+P1427*V1427+Q1427*U1427)</f>
        <v>0</v>
      </c>
      <c r="AB1427" s="10"/>
      <c r="AC1427" s="46">
        <f t="shared" ref="AC1427" si="6436">1/$AD$8</f>
        <v>1</v>
      </c>
      <c r="AD1427" s="77">
        <v>0</v>
      </c>
      <c r="AE1427" s="78">
        <v>1</v>
      </c>
      <c r="AF1427" s="79">
        <v>0</v>
      </c>
      <c r="AH1427" s="59">
        <f t="shared" ref="AH1427" si="6437">X1427*AC1424+Z1427*AC1427-Y1427*AD1424-AA1427*AD1427</f>
        <v>4.0179797001045925</v>
      </c>
      <c r="AI1427" s="63">
        <f t="shared" ref="AI1427" si="6438">(X1427*AD1424+Y1427*AC1424+Z1427*AD1427+AA1427*AC1427)</f>
        <v>-1.090409226363755</v>
      </c>
      <c r="AJ1427" s="61">
        <f t="shared" ref="AJ1427" si="6439">X1427*AE1424+Z1427*AE1427-Y1427*AF1424-AA1427*AF1427</f>
        <v>4.0179797001045925</v>
      </c>
      <c r="AK1427" s="62">
        <f t="shared" ref="AK1427" si="6440">(X1427*AF1424+Y1427*AE1424+Z1427*AF1427+AA1427*AE1427)</f>
        <v>0</v>
      </c>
      <c r="AM1427" s="80">
        <f t="shared" ref="AM1427" si="6441">(180/PI())*ATAN(-1*(AI1424+AI1427)/(AH1424+AH1427))</f>
        <v>-57.875188390595085</v>
      </c>
      <c r="AO1427" s="113">
        <f t="shared" ref="AO1427" si="6442">20*LOG(((1-(10^(AM1424/20)^2)*(1-((1-AO1424)/(1+AO1424))^2))^0.5))</f>
        <v>-5.3143391251683741E-2</v>
      </c>
      <c r="AP1427" s="18"/>
      <c r="AQ1427" s="68"/>
      <c r="AR1427" s="68"/>
      <c r="AS1427" s="68"/>
      <c r="AT1427" s="68"/>
    </row>
    <row r="1428" spans="2:46" ht="18.600000000000001" customHeight="1"/>
    <row r="1429" spans="2:46" ht="18.600000000000001" customHeight="1" thickBot="1">
      <c r="D1429" s="10" t="s">
        <v>63</v>
      </c>
      <c r="E1429" s="10"/>
      <c r="F1429" s="10"/>
      <c r="G1429" s="10"/>
      <c r="H1429" s="10"/>
      <c r="I1429" s="10" t="s">
        <v>64</v>
      </c>
      <c r="J1429" s="10"/>
      <c r="K1429" s="10"/>
      <c r="L1429" s="10"/>
      <c r="M1429" s="55"/>
      <c r="N1429" s="55"/>
      <c r="O1429" s="54" t="s">
        <v>65</v>
      </c>
      <c r="P1429" s="55"/>
      <c r="Q1429" s="55"/>
      <c r="R1429" s="55"/>
      <c r="S1429" s="10"/>
      <c r="T1429" s="10" t="s">
        <v>66</v>
      </c>
      <c r="U1429" s="55"/>
      <c r="V1429" s="55"/>
      <c r="W1429" s="55"/>
      <c r="X1429" s="55"/>
      <c r="Y1429" s="54" t="s">
        <v>67</v>
      </c>
      <c r="Z1429" s="55"/>
      <c r="AA1429" s="55"/>
      <c r="AB1429" s="55"/>
      <c r="AC1429" s="54" t="s">
        <v>68</v>
      </c>
      <c r="AD1429" s="10"/>
      <c r="AE1429" s="10"/>
      <c r="AF1429" s="10"/>
      <c r="AG1429" s="10"/>
      <c r="AH1429" s="55"/>
      <c r="AI1429" s="54" t="s">
        <v>69</v>
      </c>
      <c r="AJ1429" s="55"/>
      <c r="AK1429" s="55"/>
    </row>
    <row r="1430" spans="2:46" ht="18.600000000000001" customHeight="1" thickBot="1">
      <c r="B1430" s="52"/>
      <c r="D1430" s="273" t="s">
        <v>70</v>
      </c>
      <c r="E1430" s="274"/>
      <c r="F1430" s="275" t="s">
        <v>71</v>
      </c>
      <c r="G1430" s="276"/>
      <c r="H1430" s="263"/>
      <c r="I1430" s="273" t="s">
        <v>72</v>
      </c>
      <c r="J1430" s="274"/>
      <c r="K1430" s="275" t="s">
        <v>73</v>
      </c>
      <c r="L1430" s="276"/>
      <c r="M1430" s="55"/>
      <c r="N1430" s="269" t="s">
        <v>74</v>
      </c>
      <c r="O1430" s="270"/>
      <c r="P1430" s="271" t="s">
        <v>75</v>
      </c>
      <c r="Q1430" s="272"/>
      <c r="R1430" s="55"/>
      <c r="S1430" s="273" t="s">
        <v>76</v>
      </c>
      <c r="T1430" s="274"/>
      <c r="U1430" s="275" t="s">
        <v>77</v>
      </c>
      <c r="V1430" s="276"/>
      <c r="W1430" s="10"/>
      <c r="X1430" s="269" t="s">
        <v>78</v>
      </c>
      <c r="Y1430" s="270"/>
      <c r="Z1430" s="271" t="s">
        <v>79</v>
      </c>
      <c r="AA1430" s="272"/>
      <c r="AB1430" s="10"/>
      <c r="AC1430" s="273" t="s">
        <v>80</v>
      </c>
      <c r="AD1430" s="274"/>
      <c r="AE1430" s="275" t="s">
        <v>81</v>
      </c>
      <c r="AF1430" s="276"/>
      <c r="AG1430" s="10"/>
      <c r="AH1430" s="269" t="s">
        <v>82</v>
      </c>
      <c r="AI1430" s="270"/>
      <c r="AJ1430" s="271" t="s">
        <v>83</v>
      </c>
      <c r="AK1430" s="272"/>
      <c r="AM1430" s="57" t="s">
        <v>10</v>
      </c>
      <c r="AO1430" s="109" t="s">
        <v>37</v>
      </c>
      <c r="AP1430" s="18"/>
      <c r="AQ1430" s="68"/>
      <c r="AR1430" s="68"/>
      <c r="AS1430" s="68"/>
      <c r="AT1430" s="68"/>
    </row>
    <row r="1431" spans="2:46" ht="18.600000000000001" customHeight="1" thickTop="1" thickBot="1">
      <c r="B1431" s="81">
        <v>4.0999999999999996</v>
      </c>
      <c r="D1431" s="59">
        <v>1</v>
      </c>
      <c r="E1431" s="60">
        <v>0</v>
      </c>
      <c r="F1431" s="61">
        <v>0</v>
      </c>
      <c r="G1431" s="62">
        <f t="shared" ref="G1431" si="6443">$E$8*$B1431</f>
        <v>2.781317</v>
      </c>
      <c r="I1431" s="59">
        <v>1</v>
      </c>
      <c r="J1431" s="63">
        <v>0</v>
      </c>
      <c r="K1431" s="61">
        <v>0</v>
      </c>
      <c r="L1431" s="62">
        <v>0</v>
      </c>
      <c r="N1431" s="59">
        <f t="shared" ref="N1431" si="6444">D1431*I1431+F1431*I1434-E1431*J1431-G1431*J1434</f>
        <v>4.0083001334312174</v>
      </c>
      <c r="O1431" s="63">
        <f t="shared" ref="O1431" si="6445">(D1431*J1431+E1431*I1431+F1431*J1434+G1431*I1434)</f>
        <v>0</v>
      </c>
      <c r="P1431" s="61">
        <f t="shared" ref="P1431" si="6446">D1431*K1431+F1431*K1434-E1431*L1431-G1431*L1434</f>
        <v>0</v>
      </c>
      <c r="Q1431" s="62">
        <f t="shared" ref="Q1431" si="6447">(D1431*L1431+E1431*K1431+F1431*L1434+G1431*K1434)</f>
        <v>2.781317</v>
      </c>
      <c r="S1431" s="59">
        <v>1</v>
      </c>
      <c r="T1431" s="60">
        <v>0</v>
      </c>
      <c r="U1431" s="61">
        <v>0</v>
      </c>
      <c r="V1431" s="62">
        <f t="shared" ref="V1431" si="6448">$T$8*$B1431</f>
        <v>2.781317</v>
      </c>
      <c r="X1431" s="59">
        <f t="shared" ref="X1431" si="6449">N1431*S1431+P1431*S1434-O1431*T1431-Q1431*T1434</f>
        <v>4.0083001334312174</v>
      </c>
      <c r="Y1431" s="63">
        <f t="shared" ref="Y1431" si="6450">(N1431*T1431+O1431*S1431+P1431*T1434+Q1431*S1434)</f>
        <v>0</v>
      </c>
      <c r="Z1431" s="61">
        <f t="shared" ref="Z1431" si="6451">N1431*U1431+P1431*U1434-O1431*V1431-Q1431*V1434</f>
        <v>0</v>
      </c>
      <c r="AA1431" s="62">
        <f t="shared" ref="AA1431" si="6452">(N1431*V1431+O1431*U1431+P1431*V1434+Q1431*U1434)</f>
        <v>13.929670302214513</v>
      </c>
      <c r="AB1431" s="10"/>
      <c r="AC1431" s="64">
        <v>1</v>
      </c>
      <c r="AD1431" s="65">
        <v>0</v>
      </c>
      <c r="AE1431" s="23">
        <v>0</v>
      </c>
      <c r="AF1431" s="66">
        <v>0</v>
      </c>
      <c r="AH1431" s="59">
        <f t="shared" ref="AH1431" si="6453">X1431*AC1431+Z1431*AC1434-Y1431*AD1431-AA1431*AD1434</f>
        <v>4.0083001334312174</v>
      </c>
      <c r="AI1431" s="63">
        <f t="shared" ref="AI1431" si="6454">(X1431*AD1431+Y1431*AC1431+Z1431*AD1434+AA1431*AC1434)</f>
        <v>13.929670302214513</v>
      </c>
      <c r="AJ1431" s="61">
        <f t="shared" ref="AJ1431" si="6455">X1431*AE1431+Z1431*AE1434-Y1431*AF1431-AA1431*AF1434</f>
        <v>0</v>
      </c>
      <c r="AK1431" s="62">
        <f t="shared" ref="AK1431" si="6456">(X1431*AF1431+Y1431*AE1431+Z1431*AF1434+AA1431*AE1434)</f>
        <v>13.929670302214513</v>
      </c>
      <c r="AM1431" s="67">
        <f t="shared" ref="AM1431" si="6457">20*LOG(((1+$AD$8)/$AD$8)/((AH1431+AH1434)^2+(AI1431+AI1434)^2)^0.5)</f>
        <v>-17.584170420875289</v>
      </c>
      <c r="AO1431" s="110">
        <f t="shared" ref="AO1431" si="6458">((AH1431^2+AI1431^2)^0.5)/((AH1434^2+AI1434^2)^0.5)</f>
        <v>3.4913439185237776</v>
      </c>
      <c r="AP1431" s="18"/>
      <c r="AQ1431" s="68"/>
      <c r="AR1431" s="68"/>
      <c r="AS1431" s="68"/>
      <c r="AT1431" s="68"/>
    </row>
    <row r="1432" spans="2:46" ht="18.600000000000001" customHeight="1" thickBot="1">
      <c r="D1432" s="69"/>
      <c r="G1432" s="70"/>
      <c r="I1432" s="69"/>
      <c r="L1432" s="70"/>
      <c r="N1432" s="69"/>
      <c r="Q1432" s="70"/>
      <c r="S1432" s="69"/>
      <c r="V1432" s="70"/>
      <c r="X1432" s="69"/>
      <c r="AA1432" s="70"/>
      <c r="AC1432" s="64"/>
      <c r="AD1432" s="23"/>
      <c r="AE1432" s="23"/>
      <c r="AF1432" s="71"/>
      <c r="AH1432" s="69"/>
      <c r="AK1432" s="70"/>
      <c r="AO1432" s="111"/>
      <c r="AP1432" s="18"/>
      <c r="AQ1432" s="68"/>
      <c r="AR1432" s="68"/>
      <c r="AS1432" s="68"/>
      <c r="AT1432" s="68"/>
    </row>
    <row r="1433" spans="2:46" ht="18.600000000000001" customHeight="1" thickBot="1">
      <c r="D1433" s="265" t="s">
        <v>11</v>
      </c>
      <c r="E1433" s="266"/>
      <c r="F1433" s="267" t="s">
        <v>84</v>
      </c>
      <c r="G1433" s="268"/>
      <c r="H1433" s="263"/>
      <c r="I1433" s="265" t="s">
        <v>85</v>
      </c>
      <c r="J1433" s="266"/>
      <c r="K1433" s="267" t="s">
        <v>86</v>
      </c>
      <c r="L1433" s="268"/>
      <c r="N1433" s="269" t="s">
        <v>12</v>
      </c>
      <c r="O1433" s="270"/>
      <c r="P1433" s="271" t="s">
        <v>13</v>
      </c>
      <c r="Q1433" s="272"/>
      <c r="S1433" s="265" t="s">
        <v>87</v>
      </c>
      <c r="T1433" s="266"/>
      <c r="U1433" s="267" t="s">
        <v>88</v>
      </c>
      <c r="V1433" s="268"/>
      <c r="W1433" s="10"/>
      <c r="X1433" s="269" t="s">
        <v>89</v>
      </c>
      <c r="Y1433" s="270"/>
      <c r="Z1433" s="271" t="s">
        <v>90</v>
      </c>
      <c r="AA1433" s="272"/>
      <c r="AB1433" s="10"/>
      <c r="AC1433" s="265" t="s">
        <v>14</v>
      </c>
      <c r="AD1433" s="266"/>
      <c r="AE1433" s="267" t="s">
        <v>15</v>
      </c>
      <c r="AF1433" s="268"/>
      <c r="AG1433" s="10"/>
      <c r="AH1433" s="269" t="s">
        <v>91</v>
      </c>
      <c r="AI1433" s="270"/>
      <c r="AJ1433" s="271" t="s">
        <v>92</v>
      </c>
      <c r="AK1433" s="272"/>
      <c r="AM1433" s="76" t="s">
        <v>16</v>
      </c>
      <c r="AO1433" s="112" t="s">
        <v>38</v>
      </c>
      <c r="AP1433" s="18"/>
      <c r="AQ1433" s="68"/>
      <c r="AR1433" s="68"/>
      <c r="AS1433" s="68"/>
      <c r="AT1433" s="68"/>
    </row>
    <row r="1434" spans="2:46" ht="18.600000000000001" customHeight="1" thickTop="1" thickBot="1">
      <c r="D1434" s="59">
        <v>0</v>
      </c>
      <c r="E1434" s="63">
        <v>0</v>
      </c>
      <c r="F1434" s="61">
        <v>1</v>
      </c>
      <c r="G1434" s="62">
        <v>0</v>
      </c>
      <c r="I1434" s="59">
        <v>0</v>
      </c>
      <c r="J1434" s="63">
        <f t="shared" ref="J1434" si="6459">IF(0=(1-$J$8*$K$8*$B1431^2),10^14,$B1431*$K$8/(1-$J$8*$K$8*$B1431^2))</f>
        <v>-1.0816099471693508</v>
      </c>
      <c r="K1434" s="61">
        <v>1</v>
      </c>
      <c r="L1434" s="62">
        <v>0</v>
      </c>
      <c r="N1434" s="59">
        <f t="shared" ref="N1434" si="6460">D1434*I1431+F1434*I1434-E1434*J1431-G1434*J1434</f>
        <v>0</v>
      </c>
      <c r="O1434" s="63">
        <f t="shared" ref="O1434" si="6461">(D1434*J1431+E1434*I1431+F1434*J1434+G1434*I1434)</f>
        <v>-1.0816099471693508</v>
      </c>
      <c r="P1434" s="61">
        <f t="shared" ref="P1434" si="6462">D1434*K1431+F1434*K1434-E1434*L1431-G1434*L1434</f>
        <v>1</v>
      </c>
      <c r="Q1434" s="62">
        <f t="shared" ref="Q1434" si="6463">(D1434*L1431+E1434*K1431+F1434*L1434+G1434*K1434)</f>
        <v>0</v>
      </c>
      <c r="S1434" s="59">
        <v>0</v>
      </c>
      <c r="T1434" s="63">
        <v>0</v>
      </c>
      <c r="U1434" s="61">
        <v>1</v>
      </c>
      <c r="V1434" s="62">
        <v>0</v>
      </c>
      <c r="X1434" s="59">
        <f t="shared" ref="X1434" si="6464">N1434*S1431+P1434*S1434-O1434*T1431-Q1434*T1434</f>
        <v>0</v>
      </c>
      <c r="Y1434" s="63">
        <f t="shared" ref="Y1434" si="6465">(N1434*T1431+O1434*S1431+P1434*T1434+Q1434*S1434)</f>
        <v>-1.0816099471693508</v>
      </c>
      <c r="Z1434" s="61">
        <f t="shared" ref="Z1434" si="6466">N1434*U1431+P1434*U1434-O1434*V1431-Q1434*V1434</f>
        <v>4.0083001334312174</v>
      </c>
      <c r="AA1434" s="62">
        <f t="shared" ref="AA1434" si="6467">(N1434*V1431+O1434*U1431+P1434*V1434+Q1434*U1434)</f>
        <v>0</v>
      </c>
      <c r="AB1434" s="10"/>
      <c r="AC1434" s="46">
        <f t="shared" ref="AC1434" si="6468">1/$AD$8</f>
        <v>1</v>
      </c>
      <c r="AD1434" s="77">
        <v>0</v>
      </c>
      <c r="AE1434" s="78">
        <v>1</v>
      </c>
      <c r="AF1434" s="79">
        <v>0</v>
      </c>
      <c r="AH1434" s="59">
        <f t="shared" ref="AH1434" si="6469">X1434*AC1431+Z1434*AC1434-Y1434*AD1431-AA1434*AD1434</f>
        <v>4.0083001334312174</v>
      </c>
      <c r="AI1434" s="63">
        <f t="shared" ref="AI1434" si="6470">(X1434*AD1431+Y1434*AC1431+Z1434*AD1434+AA1434*AC1434)</f>
        <v>-1.0816099471693508</v>
      </c>
      <c r="AJ1434" s="61">
        <f t="shared" ref="AJ1434" si="6471">X1434*AE1431+Z1434*AE1434-Y1434*AF1431-AA1434*AF1434</f>
        <v>4.0083001334312174</v>
      </c>
      <c r="AK1434" s="62">
        <f t="shared" ref="AK1434" si="6472">(X1434*AF1431+Y1434*AE1431+Z1434*AF1434+AA1434*AE1434)</f>
        <v>0</v>
      </c>
      <c r="AM1434" s="80">
        <f t="shared" ref="AM1434" si="6473">(180/PI())*ATAN(-1*(AI1431+AI1434)/(AH1431+AH1434))</f>
        <v>-58.037728592779061</v>
      </c>
      <c r="AO1434" s="113">
        <f t="shared" ref="AO1434" si="6474">20*LOG(((1-(10^(AM1431/20)^2)*(1-((1-AO1431)/(1+AO1431))^2))^0.5))</f>
        <v>-5.2759732438652535E-2</v>
      </c>
      <c r="AP1434" s="18"/>
      <c r="AQ1434" s="68"/>
      <c r="AR1434" s="68"/>
      <c r="AS1434" s="68"/>
      <c r="AT1434" s="68"/>
    </row>
    <row r="1435" spans="2:46" ht="18.600000000000001" customHeight="1"/>
    <row r="1436" spans="2:46" ht="18.600000000000001" customHeight="1" thickBot="1">
      <c r="D1436" s="10" t="s">
        <v>63</v>
      </c>
      <c r="E1436" s="10"/>
      <c r="F1436" s="10"/>
      <c r="G1436" s="10"/>
      <c r="H1436" s="10"/>
      <c r="I1436" s="10" t="s">
        <v>64</v>
      </c>
      <c r="J1436" s="10"/>
      <c r="K1436" s="10"/>
      <c r="L1436" s="10"/>
      <c r="M1436" s="55"/>
      <c r="N1436" s="55"/>
      <c r="O1436" s="54" t="s">
        <v>65</v>
      </c>
      <c r="P1436" s="55"/>
      <c r="Q1436" s="55"/>
      <c r="R1436" s="55"/>
      <c r="S1436" s="10"/>
      <c r="T1436" s="10" t="s">
        <v>66</v>
      </c>
      <c r="U1436" s="55"/>
      <c r="V1436" s="55"/>
      <c r="W1436" s="55"/>
      <c r="X1436" s="55"/>
      <c r="Y1436" s="54" t="s">
        <v>67</v>
      </c>
      <c r="Z1436" s="55"/>
      <c r="AA1436" s="55"/>
      <c r="AB1436" s="55"/>
      <c r="AC1436" s="54" t="s">
        <v>68</v>
      </c>
      <c r="AD1436" s="10"/>
      <c r="AE1436" s="10"/>
      <c r="AF1436" s="10"/>
      <c r="AG1436" s="10"/>
      <c r="AH1436" s="55"/>
      <c r="AI1436" s="54" t="s">
        <v>69</v>
      </c>
      <c r="AJ1436" s="55"/>
      <c r="AK1436" s="55"/>
    </row>
    <row r="1437" spans="2:46" ht="18.600000000000001" customHeight="1" thickBot="1">
      <c r="B1437" s="52"/>
      <c r="D1437" s="273" t="s">
        <v>70</v>
      </c>
      <c r="E1437" s="274"/>
      <c r="F1437" s="275" t="s">
        <v>71</v>
      </c>
      <c r="G1437" s="276"/>
      <c r="H1437" s="263"/>
      <c r="I1437" s="273" t="s">
        <v>72</v>
      </c>
      <c r="J1437" s="274"/>
      <c r="K1437" s="275" t="s">
        <v>73</v>
      </c>
      <c r="L1437" s="276"/>
      <c r="M1437" s="55"/>
      <c r="N1437" s="269" t="s">
        <v>74</v>
      </c>
      <c r="O1437" s="270"/>
      <c r="P1437" s="271" t="s">
        <v>75</v>
      </c>
      <c r="Q1437" s="272"/>
      <c r="R1437" s="55"/>
      <c r="S1437" s="273" t="s">
        <v>76</v>
      </c>
      <c r="T1437" s="274"/>
      <c r="U1437" s="275" t="s">
        <v>77</v>
      </c>
      <c r="V1437" s="276"/>
      <c r="W1437" s="10"/>
      <c r="X1437" s="269" t="s">
        <v>78</v>
      </c>
      <c r="Y1437" s="270"/>
      <c r="Z1437" s="271" t="s">
        <v>79</v>
      </c>
      <c r="AA1437" s="272"/>
      <c r="AB1437" s="10"/>
      <c r="AC1437" s="273" t="s">
        <v>80</v>
      </c>
      <c r="AD1437" s="274"/>
      <c r="AE1437" s="275" t="s">
        <v>81</v>
      </c>
      <c r="AF1437" s="276"/>
      <c r="AG1437" s="10"/>
      <c r="AH1437" s="269" t="s">
        <v>82</v>
      </c>
      <c r="AI1437" s="270"/>
      <c r="AJ1437" s="271" t="s">
        <v>83</v>
      </c>
      <c r="AK1437" s="272"/>
      <c r="AM1437" s="57" t="s">
        <v>10</v>
      </c>
      <c r="AO1437" s="109" t="s">
        <v>37</v>
      </c>
      <c r="AP1437" s="18"/>
      <c r="AQ1437" s="68"/>
      <c r="AR1437" s="68"/>
      <c r="AS1437" s="68"/>
      <c r="AT1437" s="68"/>
    </row>
    <row r="1438" spans="2:46" ht="18.600000000000001" customHeight="1" thickTop="1" thickBot="1">
      <c r="B1438" s="81">
        <v>4.12</v>
      </c>
      <c r="D1438" s="59">
        <v>1</v>
      </c>
      <c r="E1438" s="60">
        <v>0</v>
      </c>
      <c r="F1438" s="61">
        <v>0</v>
      </c>
      <c r="G1438" s="62">
        <f t="shared" ref="G1438" si="6475">$E$8*$B1438</f>
        <v>2.7948844000000004</v>
      </c>
      <c r="I1438" s="59">
        <v>1</v>
      </c>
      <c r="J1438" s="63">
        <v>0</v>
      </c>
      <c r="K1438" s="61">
        <v>0</v>
      </c>
      <c r="L1438" s="62">
        <v>0</v>
      </c>
      <c r="N1438" s="59">
        <f t="shared" ref="N1438" si="6476">D1438*I1438+F1438*I1441-E1438*J1438-G1438*J1441</f>
        <v>3.9988217415569705</v>
      </c>
      <c r="O1438" s="63">
        <f t="shared" ref="O1438" si="6477">(D1438*J1438+E1438*I1438+F1438*J1441+G1438*I1441)</f>
        <v>0</v>
      </c>
      <c r="P1438" s="61">
        <f t="shared" ref="P1438" si="6478">D1438*K1438+F1438*K1441-E1438*L1438-G1438*L1441</f>
        <v>0</v>
      </c>
      <c r="Q1438" s="62">
        <f t="shared" ref="Q1438" si="6479">(D1438*L1438+E1438*K1438+F1438*L1441+G1438*K1441)</f>
        <v>2.7948844000000004</v>
      </c>
      <c r="S1438" s="59">
        <v>1</v>
      </c>
      <c r="T1438" s="60">
        <v>0</v>
      </c>
      <c r="U1438" s="61">
        <v>0</v>
      </c>
      <c r="V1438" s="62">
        <f t="shared" ref="V1438" si="6480">$T$8*$B1438</f>
        <v>2.7948844000000004</v>
      </c>
      <c r="X1438" s="59">
        <f t="shared" ref="X1438" si="6481">N1438*S1438+P1438*S1441-O1438*T1438-Q1438*T1441</f>
        <v>3.9988217415569705</v>
      </c>
      <c r="Y1438" s="63">
        <f t="shared" ref="Y1438" si="6482">(N1438*T1438+O1438*S1438+P1438*T1441+Q1438*S1441)</f>
        <v>0</v>
      </c>
      <c r="Z1438" s="61">
        <f t="shared" ref="Z1438" si="6483">N1438*U1438+P1438*U1441-O1438*V1438-Q1438*V1441</f>
        <v>0</v>
      </c>
      <c r="AA1438" s="62">
        <f t="shared" ref="AA1438" si="6484">(N1438*V1438+O1438*U1438+P1438*V1441+Q1438*U1441)</f>
        <v>13.971128903858411</v>
      </c>
      <c r="AB1438" s="10"/>
      <c r="AC1438" s="64">
        <v>1</v>
      </c>
      <c r="AD1438" s="65">
        <v>0</v>
      </c>
      <c r="AE1438" s="23">
        <v>0</v>
      </c>
      <c r="AF1438" s="66">
        <v>0</v>
      </c>
      <c r="AH1438" s="59">
        <f t="shared" ref="AH1438" si="6485">X1438*AC1438+Z1438*AC1441-Y1438*AD1438-AA1438*AD1441</f>
        <v>3.9988217415569705</v>
      </c>
      <c r="AI1438" s="63">
        <f t="shared" ref="AI1438" si="6486">(X1438*AD1438+Y1438*AC1438+Z1438*AD1441+AA1438*AC1441)</f>
        <v>13.971128903858411</v>
      </c>
      <c r="AJ1438" s="61">
        <f t="shared" ref="AJ1438" si="6487">X1438*AE1438+Z1438*AE1441-Y1438*AF1438-AA1438*AF1441</f>
        <v>0</v>
      </c>
      <c r="AK1438" s="62">
        <f t="shared" ref="AK1438" si="6488">(X1438*AF1438+Y1438*AE1438+Z1438*AF1441+AA1438*AE1441)</f>
        <v>13.971128903858411</v>
      </c>
      <c r="AM1438" s="67">
        <f t="shared" ref="AM1438" si="6489">20*LOG(((1+$AD$8)/$AD$8)/((AH1438+AH1441)^2+(AI1438+AI1441)^2)^0.5)</f>
        <v>-17.602808131850438</v>
      </c>
      <c r="AO1438" s="110">
        <f t="shared" ref="AO1438" si="6490">((AH1438^2+AI1438^2)^0.5)/((AH1441^2+AI1441^2)^0.5)</f>
        <v>3.5099491978345831</v>
      </c>
      <c r="AP1438" s="18"/>
      <c r="AQ1438" s="68"/>
      <c r="AR1438" s="68"/>
      <c r="AS1438" s="68"/>
      <c r="AT1438" s="68"/>
    </row>
    <row r="1439" spans="2:46" ht="18.600000000000001" customHeight="1" thickBot="1">
      <c r="D1439" s="69"/>
      <c r="G1439" s="70"/>
      <c r="I1439" s="69"/>
      <c r="L1439" s="70"/>
      <c r="N1439" s="69"/>
      <c r="Q1439" s="70"/>
      <c r="S1439" s="69"/>
      <c r="V1439" s="70"/>
      <c r="X1439" s="69"/>
      <c r="AA1439" s="70"/>
      <c r="AC1439" s="64"/>
      <c r="AD1439" s="23"/>
      <c r="AE1439" s="23"/>
      <c r="AF1439" s="71"/>
      <c r="AH1439" s="69"/>
      <c r="AK1439" s="70"/>
      <c r="AO1439" s="111"/>
      <c r="AP1439" s="18"/>
      <c r="AQ1439" s="68"/>
      <c r="AR1439" s="68"/>
      <c r="AS1439" s="68"/>
      <c r="AT1439" s="68"/>
    </row>
    <row r="1440" spans="2:46" ht="18.600000000000001" customHeight="1" thickBot="1">
      <c r="D1440" s="265" t="s">
        <v>11</v>
      </c>
      <c r="E1440" s="266"/>
      <c r="F1440" s="267" t="s">
        <v>84</v>
      </c>
      <c r="G1440" s="268"/>
      <c r="H1440" s="263"/>
      <c r="I1440" s="265" t="s">
        <v>85</v>
      </c>
      <c r="J1440" s="266"/>
      <c r="K1440" s="267" t="s">
        <v>86</v>
      </c>
      <c r="L1440" s="268"/>
      <c r="N1440" s="269" t="s">
        <v>12</v>
      </c>
      <c r="O1440" s="270"/>
      <c r="P1440" s="271" t="s">
        <v>13</v>
      </c>
      <c r="Q1440" s="272"/>
      <c r="S1440" s="265" t="s">
        <v>87</v>
      </c>
      <c r="T1440" s="266"/>
      <c r="U1440" s="267" t="s">
        <v>88</v>
      </c>
      <c r="V1440" s="268"/>
      <c r="W1440" s="10"/>
      <c r="X1440" s="269" t="s">
        <v>89</v>
      </c>
      <c r="Y1440" s="270"/>
      <c r="Z1440" s="271" t="s">
        <v>90</v>
      </c>
      <c r="AA1440" s="272"/>
      <c r="AB1440" s="10"/>
      <c r="AC1440" s="265" t="s">
        <v>14</v>
      </c>
      <c r="AD1440" s="266"/>
      <c r="AE1440" s="267" t="s">
        <v>15</v>
      </c>
      <c r="AF1440" s="268"/>
      <c r="AG1440" s="10"/>
      <c r="AH1440" s="269" t="s">
        <v>91</v>
      </c>
      <c r="AI1440" s="270"/>
      <c r="AJ1440" s="271" t="s">
        <v>92</v>
      </c>
      <c r="AK1440" s="272"/>
      <c r="AM1440" s="76" t="s">
        <v>16</v>
      </c>
      <c r="AO1440" s="112" t="s">
        <v>38</v>
      </c>
      <c r="AP1440" s="18"/>
      <c r="AQ1440" s="68"/>
      <c r="AR1440" s="68"/>
      <c r="AS1440" s="68"/>
      <c r="AT1440" s="68"/>
    </row>
    <row r="1441" spans="2:46" ht="18.600000000000001" customHeight="1" thickTop="1" thickBot="1">
      <c r="D1441" s="59">
        <v>0</v>
      </c>
      <c r="E1441" s="63">
        <v>0</v>
      </c>
      <c r="F1441" s="61">
        <v>1</v>
      </c>
      <c r="G1441" s="62">
        <v>0</v>
      </c>
      <c r="I1441" s="59">
        <v>0</v>
      </c>
      <c r="J1441" s="63">
        <f t="shared" ref="J1441" si="6491">IF(0=(1-$J$8*$K$8*$B1438^2),10^14,$B1438*$K$8/(1-$J$8*$K$8*$B1438^2))</f>
        <v>-1.072968077519403</v>
      </c>
      <c r="K1441" s="61">
        <v>1</v>
      </c>
      <c r="L1441" s="62">
        <v>0</v>
      </c>
      <c r="N1441" s="59">
        <f t="shared" ref="N1441" si="6492">D1441*I1438+F1441*I1441-E1441*J1438-G1441*J1441</f>
        <v>0</v>
      </c>
      <c r="O1441" s="63">
        <f t="shared" ref="O1441" si="6493">(D1441*J1438+E1441*I1438+F1441*J1441+G1441*I1441)</f>
        <v>-1.072968077519403</v>
      </c>
      <c r="P1441" s="61">
        <f t="shared" ref="P1441" si="6494">D1441*K1438+F1441*K1441-E1441*L1438-G1441*L1441</f>
        <v>1</v>
      </c>
      <c r="Q1441" s="62">
        <f t="shared" ref="Q1441" si="6495">(D1441*L1438+E1441*K1438+F1441*L1441+G1441*K1441)</f>
        <v>0</v>
      </c>
      <c r="S1441" s="59">
        <v>0</v>
      </c>
      <c r="T1441" s="63">
        <v>0</v>
      </c>
      <c r="U1441" s="61">
        <v>1</v>
      </c>
      <c r="V1441" s="62">
        <v>0</v>
      </c>
      <c r="X1441" s="59">
        <f t="shared" ref="X1441" si="6496">N1441*S1438+P1441*S1441-O1441*T1438-Q1441*T1441</f>
        <v>0</v>
      </c>
      <c r="Y1441" s="63">
        <f t="shared" ref="Y1441" si="6497">(N1441*T1438+O1441*S1438+P1441*T1441+Q1441*S1441)</f>
        <v>-1.072968077519403</v>
      </c>
      <c r="Z1441" s="61">
        <f t="shared" ref="Z1441" si="6498">N1441*U1438+P1441*U1441-O1441*V1438-Q1441*V1441</f>
        <v>3.9988217415569705</v>
      </c>
      <c r="AA1441" s="62">
        <f t="shared" ref="AA1441" si="6499">(N1441*V1438+O1441*U1438+P1441*V1441+Q1441*U1441)</f>
        <v>0</v>
      </c>
      <c r="AB1441" s="10"/>
      <c r="AC1441" s="46">
        <f t="shared" ref="AC1441" si="6500">1/$AD$8</f>
        <v>1</v>
      </c>
      <c r="AD1441" s="77">
        <v>0</v>
      </c>
      <c r="AE1441" s="78">
        <v>1</v>
      </c>
      <c r="AF1441" s="79">
        <v>0</v>
      </c>
      <c r="AH1441" s="59">
        <f t="shared" ref="AH1441" si="6501">X1441*AC1438+Z1441*AC1441-Y1441*AD1438-AA1441*AD1441</f>
        <v>3.9988217415569705</v>
      </c>
      <c r="AI1441" s="63">
        <f t="shared" ref="AI1441" si="6502">(X1441*AD1438+Y1441*AC1438+Z1441*AD1441+AA1441*AC1441)</f>
        <v>-1.072968077519403</v>
      </c>
      <c r="AJ1441" s="61">
        <f t="shared" ref="AJ1441" si="6503">X1441*AE1438+Z1441*AE1441-Y1441*AF1438-AA1441*AF1441</f>
        <v>3.9988217415569705</v>
      </c>
      <c r="AK1441" s="62">
        <f t="shared" ref="AK1441" si="6504">(X1441*AF1438+Y1441*AE1438+Z1441*AF1441+AA1441*AE1441)</f>
        <v>0</v>
      </c>
      <c r="AM1441" s="80">
        <f t="shared" ref="AM1441" si="6505">(180/PI())*ATAN(-1*(AI1438+AI1441)/(AH1438+AH1441))</f>
        <v>-58.198572334860152</v>
      </c>
      <c r="AO1441" s="113">
        <f t="shared" ref="AO1441" si="6506">20*LOG(((1-(10^(AM1438/20)^2)*(1-((1-AO1438)/(1+AO1438))^2))^0.5))</f>
        <v>-5.237658974773917E-2</v>
      </c>
      <c r="AP1441" s="18"/>
      <c r="AQ1441" s="68"/>
      <c r="AR1441" s="68"/>
      <c r="AS1441" s="68"/>
      <c r="AT1441" s="68"/>
    </row>
    <row r="1442" spans="2:46" ht="18.600000000000001" customHeight="1"/>
    <row r="1443" spans="2:46" ht="18.600000000000001" customHeight="1" thickBot="1">
      <c r="D1443" s="10" t="s">
        <v>63</v>
      </c>
      <c r="E1443" s="10"/>
      <c r="F1443" s="10"/>
      <c r="G1443" s="10"/>
      <c r="H1443" s="10"/>
      <c r="I1443" s="10" t="s">
        <v>64</v>
      </c>
      <c r="J1443" s="10"/>
      <c r="K1443" s="10"/>
      <c r="L1443" s="10"/>
      <c r="M1443" s="55"/>
      <c r="N1443" s="55"/>
      <c r="O1443" s="54" t="s">
        <v>65</v>
      </c>
      <c r="P1443" s="55"/>
      <c r="Q1443" s="55"/>
      <c r="R1443" s="55"/>
      <c r="S1443" s="10"/>
      <c r="T1443" s="10" t="s">
        <v>66</v>
      </c>
      <c r="U1443" s="55"/>
      <c r="V1443" s="55"/>
      <c r="W1443" s="55"/>
      <c r="X1443" s="55"/>
      <c r="Y1443" s="54" t="s">
        <v>67</v>
      </c>
      <c r="Z1443" s="55"/>
      <c r="AA1443" s="55"/>
      <c r="AB1443" s="55"/>
      <c r="AC1443" s="54" t="s">
        <v>68</v>
      </c>
      <c r="AD1443" s="10"/>
      <c r="AE1443" s="10"/>
      <c r="AF1443" s="10"/>
      <c r="AG1443" s="10"/>
      <c r="AH1443" s="55"/>
      <c r="AI1443" s="54" t="s">
        <v>69</v>
      </c>
      <c r="AJ1443" s="55"/>
      <c r="AK1443" s="55"/>
    </row>
    <row r="1444" spans="2:46" ht="18.600000000000001" customHeight="1" thickBot="1">
      <c r="B1444" s="52"/>
      <c r="D1444" s="273" t="s">
        <v>70</v>
      </c>
      <c r="E1444" s="274"/>
      <c r="F1444" s="275" t="s">
        <v>71</v>
      </c>
      <c r="G1444" s="276"/>
      <c r="H1444" s="263"/>
      <c r="I1444" s="273" t="s">
        <v>72</v>
      </c>
      <c r="J1444" s="274"/>
      <c r="K1444" s="275" t="s">
        <v>73</v>
      </c>
      <c r="L1444" s="276"/>
      <c r="M1444" s="55"/>
      <c r="N1444" s="269" t="s">
        <v>74</v>
      </c>
      <c r="O1444" s="270"/>
      <c r="P1444" s="271" t="s">
        <v>75</v>
      </c>
      <c r="Q1444" s="272"/>
      <c r="R1444" s="55"/>
      <c r="S1444" s="273" t="s">
        <v>76</v>
      </c>
      <c r="T1444" s="274"/>
      <c r="U1444" s="275" t="s">
        <v>77</v>
      </c>
      <c r="V1444" s="276"/>
      <c r="W1444" s="10"/>
      <c r="X1444" s="269" t="s">
        <v>78</v>
      </c>
      <c r="Y1444" s="270"/>
      <c r="Z1444" s="271" t="s">
        <v>79</v>
      </c>
      <c r="AA1444" s="272"/>
      <c r="AB1444" s="10"/>
      <c r="AC1444" s="273" t="s">
        <v>80</v>
      </c>
      <c r="AD1444" s="274"/>
      <c r="AE1444" s="275" t="s">
        <v>81</v>
      </c>
      <c r="AF1444" s="276"/>
      <c r="AG1444" s="10"/>
      <c r="AH1444" s="269" t="s">
        <v>82</v>
      </c>
      <c r="AI1444" s="270"/>
      <c r="AJ1444" s="271" t="s">
        <v>83</v>
      </c>
      <c r="AK1444" s="272"/>
      <c r="AM1444" s="57" t="s">
        <v>10</v>
      </c>
      <c r="AO1444" s="109" t="s">
        <v>37</v>
      </c>
      <c r="AP1444" s="18"/>
      <c r="AQ1444" s="68"/>
      <c r="AR1444" s="68"/>
      <c r="AS1444" s="68"/>
      <c r="AT1444" s="68"/>
    </row>
    <row r="1445" spans="2:46" ht="18.600000000000001" customHeight="1" thickTop="1" thickBot="1">
      <c r="B1445" s="81">
        <v>4.1399999999999997</v>
      </c>
      <c r="D1445" s="59">
        <v>1</v>
      </c>
      <c r="E1445" s="60">
        <v>0</v>
      </c>
      <c r="F1445" s="61">
        <v>0</v>
      </c>
      <c r="G1445" s="62">
        <f t="shared" ref="G1445" si="6507">$E$8*$B1445</f>
        <v>2.8084517999999998</v>
      </c>
      <c r="I1445" s="59">
        <v>1</v>
      </c>
      <c r="J1445" s="63">
        <v>0</v>
      </c>
      <c r="K1445" s="61">
        <v>0</v>
      </c>
      <c r="L1445" s="62">
        <v>0</v>
      </c>
      <c r="N1445" s="59">
        <f t="shared" ref="N1445" si="6508">D1445*I1445+F1445*I1448-E1445*J1445-G1445*J1448</f>
        <v>3.9895386436731295</v>
      </c>
      <c r="O1445" s="63">
        <f t="shared" ref="O1445" si="6509">(D1445*J1445+E1445*I1445+F1445*J1448+G1445*I1448)</f>
        <v>0</v>
      </c>
      <c r="P1445" s="61">
        <f t="shared" ref="P1445" si="6510">D1445*K1445+F1445*K1448-E1445*L1445-G1445*L1448</f>
        <v>0</v>
      </c>
      <c r="Q1445" s="62">
        <f t="shared" ref="Q1445" si="6511">(D1445*L1445+E1445*K1445+F1445*L1448+G1445*K1448)</f>
        <v>2.8084517999999998</v>
      </c>
      <c r="S1445" s="59">
        <v>1</v>
      </c>
      <c r="T1445" s="60">
        <v>0</v>
      </c>
      <c r="U1445" s="61">
        <v>0</v>
      </c>
      <c r="V1445" s="62">
        <f t="shared" ref="V1445" si="6512">$T$8*$B1445</f>
        <v>2.8084517999999998</v>
      </c>
      <c r="X1445" s="59">
        <f t="shared" ref="X1445" si="6513">N1445*S1445+P1445*S1448-O1445*T1445-Q1445*T1448</f>
        <v>3.9895386436731295</v>
      </c>
      <c r="Y1445" s="63">
        <f t="shared" ref="Y1445" si="6514">(N1445*T1445+O1445*S1445+P1445*T1448+Q1445*S1448)</f>
        <v>0</v>
      </c>
      <c r="Z1445" s="61">
        <f t="shared" ref="Z1445" si="6515">N1445*U1445+P1445*U1448-O1445*V1445-Q1445*V1448</f>
        <v>0</v>
      </c>
      <c r="AA1445" s="62">
        <f t="shared" ref="AA1445" si="6516">(N1445*V1445+O1445*U1445+P1445*V1448+Q1445*U1448)</f>
        <v>14.012878784993358</v>
      </c>
      <c r="AB1445" s="10"/>
      <c r="AC1445" s="64">
        <v>1</v>
      </c>
      <c r="AD1445" s="65">
        <v>0</v>
      </c>
      <c r="AE1445" s="23">
        <v>0</v>
      </c>
      <c r="AF1445" s="66">
        <v>0</v>
      </c>
      <c r="AH1445" s="59">
        <f t="shared" ref="AH1445" si="6517">X1445*AC1445+Z1445*AC1448-Y1445*AD1445-AA1445*AD1448</f>
        <v>3.9895386436731295</v>
      </c>
      <c r="AI1445" s="63">
        <f t="shared" ref="AI1445" si="6518">(X1445*AD1445+Y1445*AC1445+Z1445*AD1448+AA1445*AC1448)</f>
        <v>14.012878784993358</v>
      </c>
      <c r="AJ1445" s="61">
        <f t="shared" ref="AJ1445" si="6519">X1445*AE1445+Z1445*AE1448-Y1445*AF1445-AA1445*AF1448</f>
        <v>0</v>
      </c>
      <c r="AK1445" s="62">
        <f t="shared" ref="AK1445" si="6520">(X1445*AF1445+Y1445*AE1445+Z1445*AF1448+AA1445*AE1448)</f>
        <v>14.012878784993358</v>
      </c>
      <c r="AM1445" s="67">
        <f t="shared" ref="AM1445" si="6521">20*LOG(((1+$AD$8)/$AD$8)/((AH1445+AH1448)^2+(AI1445+AI1448)^2)^0.5)</f>
        <v>-17.62165818198774</v>
      </c>
      <c r="AO1445" s="110">
        <f t="shared" ref="AO1445" si="6522">((AH1445^2+AI1445^2)^0.5)/((AH1448^2+AI1448^2)^0.5)</f>
        <v>3.5285428889501103</v>
      </c>
      <c r="AP1445" s="18"/>
      <c r="AQ1445" s="68"/>
      <c r="AR1445" s="68"/>
      <c r="AS1445" s="68"/>
      <c r="AT1445" s="68"/>
    </row>
    <row r="1446" spans="2:46" ht="18.600000000000001" customHeight="1" thickBot="1">
      <c r="D1446" s="69"/>
      <c r="G1446" s="70"/>
      <c r="I1446" s="69"/>
      <c r="L1446" s="70"/>
      <c r="N1446" s="69"/>
      <c r="Q1446" s="70"/>
      <c r="S1446" s="69"/>
      <c r="V1446" s="70"/>
      <c r="X1446" s="69"/>
      <c r="AA1446" s="70"/>
      <c r="AC1446" s="64"/>
      <c r="AD1446" s="23"/>
      <c r="AE1446" s="23"/>
      <c r="AF1446" s="71"/>
      <c r="AH1446" s="69"/>
      <c r="AK1446" s="70"/>
      <c r="AO1446" s="111"/>
      <c r="AP1446" s="18"/>
      <c r="AQ1446" s="68"/>
      <c r="AR1446" s="68"/>
      <c r="AS1446" s="68"/>
      <c r="AT1446" s="68"/>
    </row>
    <row r="1447" spans="2:46" ht="18.600000000000001" customHeight="1" thickBot="1">
      <c r="D1447" s="265" t="s">
        <v>11</v>
      </c>
      <c r="E1447" s="266"/>
      <c r="F1447" s="267" t="s">
        <v>84</v>
      </c>
      <c r="G1447" s="268"/>
      <c r="H1447" s="263"/>
      <c r="I1447" s="265" t="s">
        <v>85</v>
      </c>
      <c r="J1447" s="266"/>
      <c r="K1447" s="267" t="s">
        <v>86</v>
      </c>
      <c r="L1447" s="268"/>
      <c r="N1447" s="269" t="s">
        <v>12</v>
      </c>
      <c r="O1447" s="270"/>
      <c r="P1447" s="271" t="s">
        <v>13</v>
      </c>
      <c r="Q1447" s="272"/>
      <c r="S1447" s="265" t="s">
        <v>87</v>
      </c>
      <c r="T1447" s="266"/>
      <c r="U1447" s="267" t="s">
        <v>88</v>
      </c>
      <c r="V1447" s="268"/>
      <c r="W1447" s="10"/>
      <c r="X1447" s="269" t="s">
        <v>89</v>
      </c>
      <c r="Y1447" s="270"/>
      <c r="Z1447" s="271" t="s">
        <v>90</v>
      </c>
      <c r="AA1447" s="272"/>
      <c r="AB1447" s="10"/>
      <c r="AC1447" s="265" t="s">
        <v>14</v>
      </c>
      <c r="AD1447" s="266"/>
      <c r="AE1447" s="267" t="s">
        <v>15</v>
      </c>
      <c r="AF1447" s="268"/>
      <c r="AG1447" s="10"/>
      <c r="AH1447" s="269" t="s">
        <v>91</v>
      </c>
      <c r="AI1447" s="270"/>
      <c r="AJ1447" s="271" t="s">
        <v>92</v>
      </c>
      <c r="AK1447" s="272"/>
      <c r="AM1447" s="76" t="s">
        <v>16</v>
      </c>
      <c r="AO1447" s="112" t="s">
        <v>38</v>
      </c>
      <c r="AP1447" s="18"/>
      <c r="AQ1447" s="68"/>
      <c r="AR1447" s="68"/>
      <c r="AS1447" s="68"/>
      <c r="AT1447" s="68"/>
    </row>
    <row r="1448" spans="2:46" ht="18.600000000000001" customHeight="1" thickTop="1" thickBot="1">
      <c r="D1448" s="59">
        <v>0</v>
      </c>
      <c r="E1448" s="63">
        <v>0</v>
      </c>
      <c r="F1448" s="61">
        <v>1</v>
      </c>
      <c r="G1448" s="62">
        <v>0</v>
      </c>
      <c r="I1448" s="59">
        <v>0</v>
      </c>
      <c r="J1448" s="63">
        <f t="shared" ref="J1448" si="6523">IF(0=(1-$J$8*$K$8*$B1445^2),10^14,$B1445*$K$8/(1-$J$8*$K$8*$B1445^2))</f>
        <v>-1.0644792421479798</v>
      </c>
      <c r="K1448" s="61">
        <v>1</v>
      </c>
      <c r="L1448" s="62">
        <v>0</v>
      </c>
      <c r="N1448" s="59">
        <f t="shared" ref="N1448" si="6524">D1448*I1445+F1448*I1448-E1448*J1445-G1448*J1448</f>
        <v>0</v>
      </c>
      <c r="O1448" s="63">
        <f t="shared" ref="O1448" si="6525">(D1448*J1445+E1448*I1445+F1448*J1448+G1448*I1448)</f>
        <v>-1.0644792421479798</v>
      </c>
      <c r="P1448" s="61">
        <f t="shared" ref="P1448" si="6526">D1448*K1445+F1448*K1448-E1448*L1445-G1448*L1448</f>
        <v>1</v>
      </c>
      <c r="Q1448" s="62">
        <f t="shared" ref="Q1448" si="6527">(D1448*L1445+E1448*K1445+F1448*L1448+G1448*K1448)</f>
        <v>0</v>
      </c>
      <c r="S1448" s="59">
        <v>0</v>
      </c>
      <c r="T1448" s="63">
        <v>0</v>
      </c>
      <c r="U1448" s="61">
        <v>1</v>
      </c>
      <c r="V1448" s="62">
        <v>0</v>
      </c>
      <c r="X1448" s="59">
        <f t="shared" ref="X1448" si="6528">N1448*S1445+P1448*S1448-O1448*T1445-Q1448*T1448</f>
        <v>0</v>
      </c>
      <c r="Y1448" s="63">
        <f t="shared" ref="Y1448" si="6529">(N1448*T1445+O1448*S1445+P1448*T1448+Q1448*S1448)</f>
        <v>-1.0644792421479798</v>
      </c>
      <c r="Z1448" s="61">
        <f t="shared" ref="Z1448" si="6530">N1448*U1445+P1448*U1448-O1448*V1445-Q1448*V1448</f>
        <v>3.9895386436731295</v>
      </c>
      <c r="AA1448" s="62">
        <f t="shared" ref="AA1448" si="6531">(N1448*V1445+O1448*U1445+P1448*V1448+Q1448*U1448)</f>
        <v>0</v>
      </c>
      <c r="AB1448" s="10"/>
      <c r="AC1448" s="46">
        <f t="shared" ref="AC1448" si="6532">1/$AD$8</f>
        <v>1</v>
      </c>
      <c r="AD1448" s="77">
        <v>0</v>
      </c>
      <c r="AE1448" s="78">
        <v>1</v>
      </c>
      <c r="AF1448" s="79">
        <v>0</v>
      </c>
      <c r="AH1448" s="59">
        <f t="shared" ref="AH1448" si="6533">X1448*AC1445+Z1448*AC1448-Y1448*AD1445-AA1448*AD1448</f>
        <v>3.9895386436731295</v>
      </c>
      <c r="AI1448" s="63">
        <f t="shared" ref="AI1448" si="6534">(X1448*AD1445+Y1448*AC1445+Z1448*AD1448+AA1448*AC1448)</f>
        <v>-1.0644792421479798</v>
      </c>
      <c r="AJ1448" s="61">
        <f t="shared" ref="AJ1448" si="6535">X1448*AE1445+Z1448*AE1448-Y1448*AF1445-AA1448*AF1448</f>
        <v>3.9895386436731295</v>
      </c>
      <c r="AK1448" s="62">
        <f t="shared" ref="AK1448" si="6536">(X1448*AF1445+Y1448*AE1445+Z1448*AF1448+AA1448*AE1448)</f>
        <v>0</v>
      </c>
      <c r="AM1448" s="80">
        <f t="shared" ref="AM1448" si="6537">(180/PI())*ATAN(-1*(AI1445+AI1448)/(AH1445+AH1448))</f>
        <v>-58.357747311579686</v>
      </c>
      <c r="AO1448" s="113">
        <f t="shared" ref="AO1448" si="6538">20*LOG(((1-(10^(AM1445/20)^2)*(1-((1-AO1445)/(1+AO1445))^2))^0.5))</f>
        <v>-5.1994095280444887E-2</v>
      </c>
      <c r="AP1448" s="18"/>
      <c r="AQ1448" s="68"/>
      <c r="AR1448" s="68"/>
      <c r="AS1448" s="68"/>
      <c r="AT1448" s="68"/>
    </row>
    <row r="1449" spans="2:46" ht="18.600000000000001" customHeight="1"/>
    <row r="1450" spans="2:46" ht="18.600000000000001" customHeight="1" thickBot="1">
      <c r="D1450" s="10" t="s">
        <v>63</v>
      </c>
      <c r="E1450" s="10"/>
      <c r="F1450" s="10"/>
      <c r="G1450" s="10"/>
      <c r="H1450" s="10"/>
      <c r="I1450" s="10" t="s">
        <v>64</v>
      </c>
      <c r="J1450" s="10"/>
      <c r="K1450" s="10"/>
      <c r="L1450" s="10"/>
      <c r="M1450" s="55"/>
      <c r="N1450" s="55"/>
      <c r="O1450" s="54" t="s">
        <v>65</v>
      </c>
      <c r="P1450" s="55"/>
      <c r="Q1450" s="55"/>
      <c r="R1450" s="55"/>
      <c r="S1450" s="10"/>
      <c r="T1450" s="10" t="s">
        <v>66</v>
      </c>
      <c r="U1450" s="55"/>
      <c r="V1450" s="55"/>
      <c r="W1450" s="55"/>
      <c r="X1450" s="55"/>
      <c r="Y1450" s="54" t="s">
        <v>67</v>
      </c>
      <c r="Z1450" s="55"/>
      <c r="AA1450" s="55"/>
      <c r="AB1450" s="55"/>
      <c r="AC1450" s="54" t="s">
        <v>68</v>
      </c>
      <c r="AD1450" s="10"/>
      <c r="AE1450" s="10"/>
      <c r="AF1450" s="10"/>
      <c r="AG1450" s="10"/>
      <c r="AH1450" s="55"/>
      <c r="AI1450" s="54" t="s">
        <v>69</v>
      </c>
      <c r="AJ1450" s="55"/>
      <c r="AK1450" s="55"/>
    </row>
    <row r="1451" spans="2:46" ht="18.600000000000001" customHeight="1" thickBot="1">
      <c r="B1451" s="52"/>
      <c r="D1451" s="273" t="s">
        <v>70</v>
      </c>
      <c r="E1451" s="274"/>
      <c r="F1451" s="275" t="s">
        <v>71</v>
      </c>
      <c r="G1451" s="276"/>
      <c r="H1451" s="263"/>
      <c r="I1451" s="273" t="s">
        <v>72</v>
      </c>
      <c r="J1451" s="274"/>
      <c r="K1451" s="275" t="s">
        <v>73</v>
      </c>
      <c r="L1451" s="276"/>
      <c r="M1451" s="55"/>
      <c r="N1451" s="269" t="s">
        <v>74</v>
      </c>
      <c r="O1451" s="270"/>
      <c r="P1451" s="271" t="s">
        <v>75</v>
      </c>
      <c r="Q1451" s="272"/>
      <c r="R1451" s="55"/>
      <c r="S1451" s="273" t="s">
        <v>76</v>
      </c>
      <c r="T1451" s="274"/>
      <c r="U1451" s="275" t="s">
        <v>77</v>
      </c>
      <c r="V1451" s="276"/>
      <c r="W1451" s="10"/>
      <c r="X1451" s="269" t="s">
        <v>78</v>
      </c>
      <c r="Y1451" s="270"/>
      <c r="Z1451" s="271" t="s">
        <v>79</v>
      </c>
      <c r="AA1451" s="272"/>
      <c r="AB1451" s="10"/>
      <c r="AC1451" s="273" t="s">
        <v>80</v>
      </c>
      <c r="AD1451" s="274"/>
      <c r="AE1451" s="275" t="s">
        <v>81</v>
      </c>
      <c r="AF1451" s="276"/>
      <c r="AG1451" s="10"/>
      <c r="AH1451" s="269" t="s">
        <v>82</v>
      </c>
      <c r="AI1451" s="270"/>
      <c r="AJ1451" s="271" t="s">
        <v>83</v>
      </c>
      <c r="AK1451" s="272"/>
      <c r="AM1451" s="57" t="s">
        <v>10</v>
      </c>
      <c r="AO1451" s="109" t="s">
        <v>37</v>
      </c>
      <c r="AP1451" s="18"/>
      <c r="AQ1451" s="68"/>
      <c r="AR1451" s="68"/>
      <c r="AS1451" s="68"/>
      <c r="AT1451" s="68"/>
    </row>
    <row r="1452" spans="2:46" ht="18.600000000000001" customHeight="1" thickTop="1" thickBot="1">
      <c r="B1452" s="81">
        <v>4.16</v>
      </c>
      <c r="D1452" s="59">
        <v>1</v>
      </c>
      <c r="E1452" s="60">
        <v>0</v>
      </c>
      <c r="F1452" s="61">
        <v>0</v>
      </c>
      <c r="G1452" s="62">
        <f t="shared" ref="G1452" si="6539">$E$8*$B1452</f>
        <v>2.8220192000000002</v>
      </c>
      <c r="I1452" s="59">
        <v>1</v>
      </c>
      <c r="J1452" s="63">
        <v>0</v>
      </c>
      <c r="K1452" s="61">
        <v>0</v>
      </c>
      <c r="L1452" s="62">
        <v>0</v>
      </c>
      <c r="N1452" s="59">
        <f t="shared" ref="N1452" si="6540">D1452*I1452+F1452*I1455-E1452*J1452-G1452*J1455</f>
        <v>3.9804451821541891</v>
      </c>
      <c r="O1452" s="63">
        <f t="shared" ref="O1452" si="6541">(D1452*J1452+E1452*I1452+F1452*J1455+G1452*I1455)</f>
        <v>0</v>
      </c>
      <c r="P1452" s="61">
        <f t="shared" ref="P1452" si="6542">D1452*K1452+F1452*K1455-E1452*L1452-G1452*L1455</f>
        <v>0</v>
      </c>
      <c r="Q1452" s="62">
        <f t="shared" ref="Q1452" si="6543">(D1452*L1452+E1452*K1452+F1452*L1455+G1452*K1455)</f>
        <v>2.8220192000000002</v>
      </c>
      <c r="S1452" s="59">
        <v>1</v>
      </c>
      <c r="T1452" s="60">
        <v>0</v>
      </c>
      <c r="U1452" s="61">
        <v>0</v>
      </c>
      <c r="V1452" s="62">
        <f t="shared" ref="V1452" si="6544">$T$8*$B1452</f>
        <v>2.8220192000000002</v>
      </c>
      <c r="X1452" s="59">
        <f t="shared" ref="X1452" si="6545">N1452*S1452+P1452*S1455-O1452*T1452-Q1452*T1455</f>
        <v>3.9804451821541891</v>
      </c>
      <c r="Y1452" s="63">
        <f t="shared" ref="Y1452" si="6546">(N1452*T1452+O1452*S1452+P1452*T1455+Q1452*S1455)</f>
        <v>0</v>
      </c>
      <c r="Z1452" s="61">
        <f t="shared" ref="Z1452" si="6547">N1452*U1452+P1452*U1455-O1452*V1452-Q1452*V1455</f>
        <v>0</v>
      </c>
      <c r="AA1452" s="62">
        <f t="shared" ref="AA1452" si="6548">(N1452*V1452+O1452*U1452+P1452*V1455+Q1452*U1455)</f>
        <v>14.05491192858662</v>
      </c>
      <c r="AB1452" s="10"/>
      <c r="AC1452" s="64">
        <v>1</v>
      </c>
      <c r="AD1452" s="65">
        <v>0</v>
      </c>
      <c r="AE1452" s="23">
        <v>0</v>
      </c>
      <c r="AF1452" s="66">
        <v>0</v>
      </c>
      <c r="AH1452" s="59">
        <f t="shared" ref="AH1452" si="6549">X1452*AC1452+Z1452*AC1455-Y1452*AD1452-AA1452*AD1455</f>
        <v>3.9804451821541891</v>
      </c>
      <c r="AI1452" s="63">
        <f t="shared" ref="AI1452" si="6550">(X1452*AD1452+Y1452*AC1452+Z1452*AD1455+AA1452*AC1455)</f>
        <v>14.05491192858662</v>
      </c>
      <c r="AJ1452" s="61">
        <f t="shared" ref="AJ1452" si="6551">X1452*AE1452+Z1452*AE1455-Y1452*AF1452-AA1452*AF1455</f>
        <v>0</v>
      </c>
      <c r="AK1452" s="62">
        <f t="shared" ref="AK1452" si="6552">(X1452*AF1452+Y1452*AE1452+Z1452*AF1455+AA1452*AE1455)</f>
        <v>14.05491192858662</v>
      </c>
      <c r="AM1452" s="67">
        <f t="shared" ref="AM1452" si="6553">20*LOG(((1+$AD$8)/$AD$8)/((AH1452+AH1455)^2+(AI1452+AI1455)^2)^0.5)</f>
        <v>-17.640712220690666</v>
      </c>
      <c r="AO1452" s="110">
        <f t="shared" ref="AO1452" si="6554">((AH1452^2+AI1452^2)^0.5)/((AH1455^2+AI1455^2)^0.5)</f>
        <v>3.547125219359692</v>
      </c>
      <c r="AP1452" s="18"/>
      <c r="AQ1452" s="68"/>
      <c r="AR1452" s="68"/>
      <c r="AS1452" s="68"/>
      <c r="AT1452" s="68"/>
    </row>
    <row r="1453" spans="2:46" ht="18.600000000000001" customHeight="1" thickBot="1">
      <c r="D1453" s="69"/>
      <c r="G1453" s="70"/>
      <c r="I1453" s="69"/>
      <c r="L1453" s="70"/>
      <c r="N1453" s="69"/>
      <c r="Q1453" s="70"/>
      <c r="S1453" s="69"/>
      <c r="V1453" s="70"/>
      <c r="X1453" s="69"/>
      <c r="AA1453" s="70"/>
      <c r="AC1453" s="64"/>
      <c r="AD1453" s="23"/>
      <c r="AE1453" s="23"/>
      <c r="AF1453" s="71"/>
      <c r="AH1453" s="69"/>
      <c r="AK1453" s="70"/>
      <c r="AO1453" s="111"/>
      <c r="AP1453" s="18"/>
      <c r="AQ1453" s="68"/>
      <c r="AR1453" s="68"/>
      <c r="AS1453" s="68"/>
      <c r="AT1453" s="68"/>
    </row>
    <row r="1454" spans="2:46" ht="18.600000000000001" customHeight="1" thickBot="1">
      <c r="D1454" s="265" t="s">
        <v>11</v>
      </c>
      <c r="E1454" s="266"/>
      <c r="F1454" s="267" t="s">
        <v>84</v>
      </c>
      <c r="G1454" s="268"/>
      <c r="H1454" s="263"/>
      <c r="I1454" s="265" t="s">
        <v>85</v>
      </c>
      <c r="J1454" s="266"/>
      <c r="K1454" s="267" t="s">
        <v>86</v>
      </c>
      <c r="L1454" s="268"/>
      <c r="N1454" s="269" t="s">
        <v>12</v>
      </c>
      <c r="O1454" s="270"/>
      <c r="P1454" s="271" t="s">
        <v>13</v>
      </c>
      <c r="Q1454" s="272"/>
      <c r="S1454" s="265" t="s">
        <v>87</v>
      </c>
      <c r="T1454" s="266"/>
      <c r="U1454" s="267" t="s">
        <v>88</v>
      </c>
      <c r="V1454" s="268"/>
      <c r="W1454" s="10"/>
      <c r="X1454" s="269" t="s">
        <v>89</v>
      </c>
      <c r="Y1454" s="270"/>
      <c r="Z1454" s="271" t="s">
        <v>90</v>
      </c>
      <c r="AA1454" s="272"/>
      <c r="AB1454" s="10"/>
      <c r="AC1454" s="265" t="s">
        <v>14</v>
      </c>
      <c r="AD1454" s="266"/>
      <c r="AE1454" s="267" t="s">
        <v>15</v>
      </c>
      <c r="AF1454" s="268"/>
      <c r="AG1454" s="10"/>
      <c r="AH1454" s="269" t="s">
        <v>91</v>
      </c>
      <c r="AI1454" s="270"/>
      <c r="AJ1454" s="271" t="s">
        <v>92</v>
      </c>
      <c r="AK1454" s="272"/>
      <c r="AM1454" s="76" t="s">
        <v>16</v>
      </c>
      <c r="AO1454" s="112" t="s">
        <v>38</v>
      </c>
      <c r="AP1454" s="18"/>
      <c r="AQ1454" s="68"/>
      <c r="AR1454" s="68"/>
      <c r="AS1454" s="68"/>
      <c r="AT1454" s="68"/>
    </row>
    <row r="1455" spans="2:46" ht="18.600000000000001" customHeight="1" thickTop="1" thickBot="1">
      <c r="D1455" s="59">
        <v>0</v>
      </c>
      <c r="E1455" s="63">
        <v>0</v>
      </c>
      <c r="F1455" s="61">
        <v>1</v>
      </c>
      <c r="G1455" s="62">
        <v>0</v>
      </c>
      <c r="I1455" s="59">
        <v>0</v>
      </c>
      <c r="J1455" s="63">
        <f t="shared" ref="J1455" si="6555">IF(0=(1-$J$8*$K$8*$B1452^2),10^14,$B1452*$K$8/(1-$J$8*$K$8*$B1452^2))</f>
        <v>-1.0561392290152345</v>
      </c>
      <c r="K1455" s="61">
        <v>1</v>
      </c>
      <c r="L1455" s="62">
        <v>0</v>
      </c>
      <c r="N1455" s="59">
        <f t="shared" ref="N1455" si="6556">D1455*I1452+F1455*I1455-E1455*J1452-G1455*J1455</f>
        <v>0</v>
      </c>
      <c r="O1455" s="63">
        <f t="shared" ref="O1455" si="6557">(D1455*J1452+E1455*I1452+F1455*J1455+G1455*I1455)</f>
        <v>-1.0561392290152345</v>
      </c>
      <c r="P1455" s="61">
        <f t="shared" ref="P1455" si="6558">D1455*K1452+F1455*K1455-E1455*L1452-G1455*L1455</f>
        <v>1</v>
      </c>
      <c r="Q1455" s="62">
        <f t="shared" ref="Q1455" si="6559">(D1455*L1452+E1455*K1452+F1455*L1455+G1455*K1455)</f>
        <v>0</v>
      </c>
      <c r="S1455" s="59">
        <v>0</v>
      </c>
      <c r="T1455" s="63">
        <v>0</v>
      </c>
      <c r="U1455" s="61">
        <v>1</v>
      </c>
      <c r="V1455" s="62">
        <v>0</v>
      </c>
      <c r="X1455" s="59">
        <f t="shared" ref="X1455" si="6560">N1455*S1452+P1455*S1455-O1455*T1452-Q1455*T1455</f>
        <v>0</v>
      </c>
      <c r="Y1455" s="63">
        <f t="shared" ref="Y1455" si="6561">(N1455*T1452+O1455*S1452+P1455*T1455+Q1455*S1455)</f>
        <v>-1.0561392290152345</v>
      </c>
      <c r="Z1455" s="61">
        <f t="shared" ref="Z1455" si="6562">N1455*U1452+P1455*U1455-O1455*V1452-Q1455*V1455</f>
        <v>3.9804451821541891</v>
      </c>
      <c r="AA1455" s="62">
        <f t="shared" ref="AA1455" si="6563">(N1455*V1452+O1455*U1452+P1455*V1455+Q1455*U1455)</f>
        <v>0</v>
      </c>
      <c r="AB1455" s="10"/>
      <c r="AC1455" s="46">
        <f t="shared" ref="AC1455" si="6564">1/$AD$8</f>
        <v>1</v>
      </c>
      <c r="AD1455" s="77">
        <v>0</v>
      </c>
      <c r="AE1455" s="78">
        <v>1</v>
      </c>
      <c r="AF1455" s="79">
        <v>0</v>
      </c>
      <c r="AH1455" s="59">
        <f t="shared" ref="AH1455" si="6565">X1455*AC1452+Z1455*AC1455-Y1455*AD1452-AA1455*AD1455</f>
        <v>3.9804451821541891</v>
      </c>
      <c r="AI1455" s="63">
        <f t="shared" ref="AI1455" si="6566">(X1455*AD1452+Y1455*AC1452+Z1455*AD1455+AA1455*AC1455)</f>
        <v>-1.0561392290152345</v>
      </c>
      <c r="AJ1455" s="61">
        <f t="shared" ref="AJ1455" si="6567">X1455*AE1452+Z1455*AE1455-Y1455*AF1452-AA1455*AF1455</f>
        <v>3.9804451821541891</v>
      </c>
      <c r="AK1455" s="62">
        <f t="shared" ref="AK1455" si="6568">(X1455*AF1452+Y1455*AE1452+Z1455*AF1455+AA1455*AE1455)</f>
        <v>0</v>
      </c>
      <c r="AM1455" s="80">
        <f t="shared" ref="AM1455" si="6569">(180/PI())*ATAN(-1*(AI1452+AI1455)/(AH1452+AH1455))</f>
        <v>-58.515280586105938</v>
      </c>
      <c r="AO1455" s="113">
        <f t="shared" ref="AO1455" si="6570">20*LOG(((1-(10^(AM1452/20)^2)*(1-((1-AO1452)/(1+AO1452))^2))^0.5))</f>
        <v>-5.1612373986640814E-2</v>
      </c>
      <c r="AP1455" s="18"/>
      <c r="AQ1455" s="68"/>
      <c r="AR1455" s="68"/>
      <c r="AS1455" s="68"/>
      <c r="AT1455" s="68"/>
    </row>
    <row r="1456" spans="2:46" ht="18.600000000000001" customHeight="1"/>
    <row r="1457" spans="2:46" ht="18.600000000000001" customHeight="1" thickBot="1">
      <c r="D1457" s="10" t="s">
        <v>63</v>
      </c>
      <c r="E1457" s="10"/>
      <c r="F1457" s="10"/>
      <c r="G1457" s="10"/>
      <c r="H1457" s="10"/>
      <c r="I1457" s="10" t="s">
        <v>64</v>
      </c>
      <c r="J1457" s="10"/>
      <c r="K1457" s="10"/>
      <c r="L1457" s="10"/>
      <c r="M1457" s="55"/>
      <c r="N1457" s="55"/>
      <c r="O1457" s="54" t="s">
        <v>65</v>
      </c>
      <c r="P1457" s="55"/>
      <c r="Q1457" s="55"/>
      <c r="R1457" s="55"/>
      <c r="S1457" s="10"/>
      <c r="T1457" s="10" t="s">
        <v>66</v>
      </c>
      <c r="U1457" s="55"/>
      <c r="V1457" s="55"/>
      <c r="W1457" s="55"/>
      <c r="X1457" s="55"/>
      <c r="Y1457" s="54" t="s">
        <v>67</v>
      </c>
      <c r="Z1457" s="55"/>
      <c r="AA1457" s="55"/>
      <c r="AB1457" s="55"/>
      <c r="AC1457" s="54" t="s">
        <v>68</v>
      </c>
      <c r="AD1457" s="10"/>
      <c r="AE1457" s="10"/>
      <c r="AF1457" s="10"/>
      <c r="AG1457" s="10"/>
      <c r="AH1457" s="55"/>
      <c r="AI1457" s="54" t="s">
        <v>69</v>
      </c>
      <c r="AJ1457" s="55"/>
      <c r="AK1457" s="55"/>
    </row>
    <row r="1458" spans="2:46" ht="18.600000000000001" customHeight="1" thickBot="1">
      <c r="B1458" s="52"/>
      <c r="D1458" s="273" t="s">
        <v>70</v>
      </c>
      <c r="E1458" s="274"/>
      <c r="F1458" s="275" t="s">
        <v>71</v>
      </c>
      <c r="G1458" s="276"/>
      <c r="H1458" s="263"/>
      <c r="I1458" s="273" t="s">
        <v>72</v>
      </c>
      <c r="J1458" s="274"/>
      <c r="K1458" s="275" t="s">
        <v>73</v>
      </c>
      <c r="L1458" s="276"/>
      <c r="M1458" s="55"/>
      <c r="N1458" s="269" t="s">
        <v>74</v>
      </c>
      <c r="O1458" s="270"/>
      <c r="P1458" s="271" t="s">
        <v>75</v>
      </c>
      <c r="Q1458" s="272"/>
      <c r="R1458" s="55"/>
      <c r="S1458" s="273" t="s">
        <v>76</v>
      </c>
      <c r="T1458" s="274"/>
      <c r="U1458" s="275" t="s">
        <v>77</v>
      </c>
      <c r="V1458" s="276"/>
      <c r="W1458" s="10"/>
      <c r="X1458" s="269" t="s">
        <v>78</v>
      </c>
      <c r="Y1458" s="270"/>
      <c r="Z1458" s="271" t="s">
        <v>79</v>
      </c>
      <c r="AA1458" s="272"/>
      <c r="AB1458" s="10"/>
      <c r="AC1458" s="273" t="s">
        <v>80</v>
      </c>
      <c r="AD1458" s="274"/>
      <c r="AE1458" s="275" t="s">
        <v>81</v>
      </c>
      <c r="AF1458" s="276"/>
      <c r="AG1458" s="10"/>
      <c r="AH1458" s="269" t="s">
        <v>82</v>
      </c>
      <c r="AI1458" s="270"/>
      <c r="AJ1458" s="271" t="s">
        <v>83</v>
      </c>
      <c r="AK1458" s="272"/>
      <c r="AM1458" s="57" t="s">
        <v>10</v>
      </c>
      <c r="AO1458" s="109" t="s">
        <v>37</v>
      </c>
      <c r="AP1458" s="18"/>
      <c r="AQ1458" s="68"/>
      <c r="AR1458" s="68"/>
      <c r="AS1458" s="68"/>
      <c r="AT1458" s="68"/>
    </row>
    <row r="1459" spans="2:46" ht="18.600000000000001" customHeight="1" thickTop="1" thickBot="1">
      <c r="B1459" s="81">
        <v>4.18</v>
      </c>
      <c r="D1459" s="59">
        <v>1</v>
      </c>
      <c r="E1459" s="60">
        <v>0</v>
      </c>
      <c r="F1459" s="61">
        <v>0</v>
      </c>
      <c r="G1459" s="62">
        <f t="shared" ref="G1459" si="6571">$E$8*$B1459</f>
        <v>2.8355866000000001</v>
      </c>
      <c r="I1459" s="59">
        <v>1</v>
      </c>
      <c r="J1459" s="63">
        <v>0</v>
      </c>
      <c r="K1459" s="61">
        <v>0</v>
      </c>
      <c r="L1459" s="62">
        <v>0</v>
      </c>
      <c r="N1459" s="59">
        <f t="shared" ref="N1459" si="6572">D1459*I1459+F1459*I1462-E1459*J1459-G1459*J1462</f>
        <v>3.9715359121285756</v>
      </c>
      <c r="O1459" s="63">
        <f t="shared" ref="O1459" si="6573">(D1459*J1459+E1459*I1459+F1459*J1462+G1459*I1462)</f>
        <v>0</v>
      </c>
      <c r="P1459" s="61">
        <f t="shared" ref="P1459" si="6574">D1459*K1459+F1459*K1462-E1459*L1459-G1459*L1462</f>
        <v>0</v>
      </c>
      <c r="Q1459" s="62">
        <f t="shared" ref="Q1459" si="6575">(D1459*L1459+E1459*K1459+F1459*L1462+G1459*K1462)</f>
        <v>2.8355866000000001</v>
      </c>
      <c r="S1459" s="59">
        <v>1</v>
      </c>
      <c r="T1459" s="60">
        <v>0</v>
      </c>
      <c r="U1459" s="61">
        <v>0</v>
      </c>
      <c r="V1459" s="62">
        <f t="shared" ref="V1459" si="6576">$T$8*$B1459</f>
        <v>2.8355866000000001</v>
      </c>
      <c r="X1459" s="59">
        <f t="shared" ref="X1459" si="6577">N1459*S1459+P1459*S1462-O1459*T1459-Q1459*T1462</f>
        <v>3.9715359121285756</v>
      </c>
      <c r="Y1459" s="63">
        <f t="shared" ref="Y1459" si="6578">(N1459*T1459+O1459*S1459+P1459*T1462+Q1459*S1462)</f>
        <v>0</v>
      </c>
      <c r="Z1459" s="61">
        <f t="shared" ref="Z1459" si="6579">N1459*U1459+P1459*U1462-O1459*V1459-Q1459*V1462</f>
        <v>0</v>
      </c>
      <c r="AA1459" s="62">
        <f t="shared" ref="AA1459" si="6580">(N1459*V1459+O1459*U1459+P1459*V1462+Q1459*U1462)</f>
        <v>14.097220613850567</v>
      </c>
      <c r="AB1459" s="10"/>
      <c r="AC1459" s="64">
        <v>1</v>
      </c>
      <c r="AD1459" s="65">
        <v>0</v>
      </c>
      <c r="AE1459" s="23">
        <v>0</v>
      </c>
      <c r="AF1459" s="66">
        <v>0</v>
      </c>
      <c r="AH1459" s="59">
        <f t="shared" ref="AH1459" si="6581">X1459*AC1459+Z1459*AC1462-Y1459*AD1459-AA1459*AD1462</f>
        <v>3.9715359121285756</v>
      </c>
      <c r="AI1459" s="63">
        <f t="shared" ref="AI1459" si="6582">(X1459*AD1459+Y1459*AC1459+Z1459*AD1462+AA1459*AC1462)</f>
        <v>14.097220613850567</v>
      </c>
      <c r="AJ1459" s="61">
        <f t="shared" ref="AJ1459" si="6583">X1459*AE1459+Z1459*AE1462-Y1459*AF1459-AA1459*AF1462</f>
        <v>0</v>
      </c>
      <c r="AK1459" s="62">
        <f t="shared" ref="AK1459" si="6584">(X1459*AF1459+Y1459*AE1459+Z1459*AF1462+AA1459*AE1462)</f>
        <v>14.097220613850567</v>
      </c>
      <c r="AM1459" s="67">
        <f t="shared" ref="AM1459" si="6585">20*LOG(((1+$AD$8)/$AD$8)/((AH1459+AH1462)^2+(AI1459+AI1462)^2)^0.5)</f>
        <v>-17.659962203310684</v>
      </c>
      <c r="AO1459" s="110">
        <f t="shared" ref="AO1459" si="6586">((AH1459^2+AI1459^2)^0.5)/((AH1462^2+AI1462^2)^0.5)</f>
        <v>3.5656964106989499</v>
      </c>
      <c r="AP1459" s="18"/>
      <c r="AQ1459" s="68"/>
      <c r="AR1459" s="68"/>
      <c r="AS1459" s="68"/>
      <c r="AT1459" s="68"/>
    </row>
    <row r="1460" spans="2:46" ht="18.600000000000001" customHeight="1" thickBot="1">
      <c r="D1460" s="69"/>
      <c r="G1460" s="70"/>
      <c r="I1460" s="69"/>
      <c r="L1460" s="70"/>
      <c r="N1460" s="69"/>
      <c r="Q1460" s="70"/>
      <c r="S1460" s="69"/>
      <c r="V1460" s="70"/>
      <c r="X1460" s="69"/>
      <c r="AA1460" s="70"/>
      <c r="AC1460" s="64"/>
      <c r="AD1460" s="23"/>
      <c r="AE1460" s="23"/>
      <c r="AF1460" s="71"/>
      <c r="AH1460" s="69"/>
      <c r="AK1460" s="70"/>
      <c r="AO1460" s="111"/>
      <c r="AP1460" s="18"/>
      <c r="AQ1460" s="68"/>
      <c r="AR1460" s="68"/>
      <c r="AS1460" s="68"/>
      <c r="AT1460" s="68"/>
    </row>
    <row r="1461" spans="2:46" ht="18.600000000000001" customHeight="1" thickBot="1">
      <c r="D1461" s="265" t="s">
        <v>11</v>
      </c>
      <c r="E1461" s="266"/>
      <c r="F1461" s="267" t="s">
        <v>84</v>
      </c>
      <c r="G1461" s="268"/>
      <c r="H1461" s="263"/>
      <c r="I1461" s="265" t="s">
        <v>85</v>
      </c>
      <c r="J1461" s="266"/>
      <c r="K1461" s="267" t="s">
        <v>86</v>
      </c>
      <c r="L1461" s="268"/>
      <c r="N1461" s="269" t="s">
        <v>12</v>
      </c>
      <c r="O1461" s="270"/>
      <c r="P1461" s="271" t="s">
        <v>13</v>
      </c>
      <c r="Q1461" s="272"/>
      <c r="S1461" s="265" t="s">
        <v>87</v>
      </c>
      <c r="T1461" s="266"/>
      <c r="U1461" s="267" t="s">
        <v>88</v>
      </c>
      <c r="V1461" s="268"/>
      <c r="W1461" s="10"/>
      <c r="X1461" s="269" t="s">
        <v>89</v>
      </c>
      <c r="Y1461" s="270"/>
      <c r="Z1461" s="271" t="s">
        <v>90</v>
      </c>
      <c r="AA1461" s="272"/>
      <c r="AB1461" s="10"/>
      <c r="AC1461" s="265" t="s">
        <v>14</v>
      </c>
      <c r="AD1461" s="266"/>
      <c r="AE1461" s="267" t="s">
        <v>15</v>
      </c>
      <c r="AF1461" s="268"/>
      <c r="AG1461" s="10"/>
      <c r="AH1461" s="269" t="s">
        <v>91</v>
      </c>
      <c r="AI1461" s="270"/>
      <c r="AJ1461" s="271" t="s">
        <v>92</v>
      </c>
      <c r="AK1461" s="272"/>
      <c r="AM1461" s="76" t="s">
        <v>16</v>
      </c>
      <c r="AO1461" s="112" t="s">
        <v>38</v>
      </c>
      <c r="AP1461" s="18"/>
      <c r="AQ1461" s="68"/>
      <c r="AR1461" s="68"/>
      <c r="AS1461" s="68"/>
      <c r="AT1461" s="68"/>
    </row>
    <row r="1462" spans="2:46" ht="18.600000000000001" customHeight="1" thickTop="1" thickBot="1">
      <c r="D1462" s="59">
        <v>0</v>
      </c>
      <c r="E1462" s="63">
        <v>0</v>
      </c>
      <c r="F1462" s="61">
        <v>1</v>
      </c>
      <c r="G1462" s="62">
        <v>0</v>
      </c>
      <c r="I1462" s="59">
        <v>0</v>
      </c>
      <c r="J1462" s="63">
        <f t="shared" ref="J1462" si="6587">IF(0=(1-$J$8*$K$8*$B1459^2),10^14,$B1459*$K$8/(1-$J$8*$K$8*$B1459^2))</f>
        <v>-1.0479439817244782</v>
      </c>
      <c r="K1462" s="61">
        <v>1</v>
      </c>
      <c r="L1462" s="62">
        <v>0</v>
      </c>
      <c r="N1462" s="59">
        <f t="shared" ref="N1462" si="6588">D1462*I1459+F1462*I1462-E1462*J1459-G1462*J1462</f>
        <v>0</v>
      </c>
      <c r="O1462" s="63">
        <f t="shared" ref="O1462" si="6589">(D1462*J1459+E1462*I1459+F1462*J1462+G1462*I1462)</f>
        <v>-1.0479439817244782</v>
      </c>
      <c r="P1462" s="61">
        <f t="shared" ref="P1462" si="6590">D1462*K1459+F1462*K1462-E1462*L1459-G1462*L1462</f>
        <v>1</v>
      </c>
      <c r="Q1462" s="62">
        <f t="shared" ref="Q1462" si="6591">(D1462*L1459+E1462*K1459+F1462*L1462+G1462*K1462)</f>
        <v>0</v>
      </c>
      <c r="S1462" s="59">
        <v>0</v>
      </c>
      <c r="T1462" s="63">
        <v>0</v>
      </c>
      <c r="U1462" s="61">
        <v>1</v>
      </c>
      <c r="V1462" s="62">
        <v>0</v>
      </c>
      <c r="X1462" s="59">
        <f t="shared" ref="X1462" si="6592">N1462*S1459+P1462*S1462-O1462*T1459-Q1462*T1462</f>
        <v>0</v>
      </c>
      <c r="Y1462" s="63">
        <f t="shared" ref="Y1462" si="6593">(N1462*T1459+O1462*S1459+P1462*T1462+Q1462*S1462)</f>
        <v>-1.0479439817244782</v>
      </c>
      <c r="Z1462" s="61">
        <f t="shared" ref="Z1462" si="6594">N1462*U1459+P1462*U1462-O1462*V1459-Q1462*V1462</f>
        <v>3.9715359121285756</v>
      </c>
      <c r="AA1462" s="62">
        <f t="shared" ref="AA1462" si="6595">(N1462*V1459+O1462*U1459+P1462*V1462+Q1462*U1462)</f>
        <v>0</v>
      </c>
      <c r="AB1462" s="10"/>
      <c r="AC1462" s="46">
        <f t="shared" ref="AC1462" si="6596">1/$AD$8</f>
        <v>1</v>
      </c>
      <c r="AD1462" s="77">
        <v>0</v>
      </c>
      <c r="AE1462" s="78">
        <v>1</v>
      </c>
      <c r="AF1462" s="79">
        <v>0</v>
      </c>
      <c r="AH1462" s="59">
        <f t="shared" ref="AH1462" si="6597">X1462*AC1459+Z1462*AC1462-Y1462*AD1459-AA1462*AD1462</f>
        <v>3.9715359121285756</v>
      </c>
      <c r="AI1462" s="63">
        <f t="shared" ref="AI1462" si="6598">(X1462*AD1459+Y1462*AC1459+Z1462*AD1462+AA1462*AC1462)</f>
        <v>-1.0479439817244782</v>
      </c>
      <c r="AJ1462" s="61">
        <f t="shared" ref="AJ1462" si="6599">X1462*AE1459+Z1462*AE1462-Y1462*AF1459-AA1462*AF1462</f>
        <v>3.9715359121285756</v>
      </c>
      <c r="AK1462" s="62">
        <f t="shared" ref="AK1462" si="6600">(X1462*AF1459+Y1462*AE1459+Z1462*AF1462+AA1462*AE1462)</f>
        <v>0</v>
      </c>
      <c r="AM1462" s="80">
        <f t="shared" ref="AM1462" si="6601">(180/PI())*ATAN(-1*(AI1459+AI1462)/(AH1459+AH1462))</f>
        <v>-58.67119860882616</v>
      </c>
      <c r="AO1462" s="113">
        <f t="shared" ref="AO1462" si="6602">20*LOG(((1-(10^(AM1459/20)^2)*(1-((1-AO1459)/(1+AO1459))^2))^0.5))</f>
        <v>-5.1231543981691427E-2</v>
      </c>
      <c r="AP1462" s="18"/>
      <c r="AQ1462" s="68"/>
      <c r="AR1462" s="68"/>
      <c r="AS1462" s="68"/>
      <c r="AT1462" s="68"/>
    </row>
    <row r="1463" spans="2:46" ht="18.600000000000001" customHeight="1"/>
    <row r="1464" spans="2:46" ht="18.600000000000001" customHeight="1" thickBot="1">
      <c r="D1464" s="10" t="s">
        <v>63</v>
      </c>
      <c r="E1464" s="10"/>
      <c r="F1464" s="10"/>
      <c r="G1464" s="10"/>
      <c r="H1464" s="10"/>
      <c r="I1464" s="10" t="s">
        <v>64</v>
      </c>
      <c r="J1464" s="10"/>
      <c r="K1464" s="10"/>
      <c r="L1464" s="10"/>
      <c r="M1464" s="55"/>
      <c r="N1464" s="55"/>
      <c r="O1464" s="54" t="s">
        <v>65</v>
      </c>
      <c r="P1464" s="55"/>
      <c r="Q1464" s="55"/>
      <c r="R1464" s="55"/>
      <c r="S1464" s="10"/>
      <c r="T1464" s="10" t="s">
        <v>66</v>
      </c>
      <c r="U1464" s="55"/>
      <c r="V1464" s="55"/>
      <c r="W1464" s="55"/>
      <c r="X1464" s="55"/>
      <c r="Y1464" s="54" t="s">
        <v>67</v>
      </c>
      <c r="Z1464" s="55"/>
      <c r="AA1464" s="55"/>
      <c r="AB1464" s="55"/>
      <c r="AC1464" s="54" t="s">
        <v>68</v>
      </c>
      <c r="AD1464" s="10"/>
      <c r="AE1464" s="10"/>
      <c r="AF1464" s="10"/>
      <c r="AG1464" s="10"/>
      <c r="AH1464" s="55"/>
      <c r="AI1464" s="54" t="s">
        <v>69</v>
      </c>
      <c r="AJ1464" s="55"/>
      <c r="AK1464" s="55"/>
    </row>
    <row r="1465" spans="2:46" ht="18.600000000000001" customHeight="1" thickBot="1">
      <c r="B1465" s="52"/>
      <c r="D1465" s="273" t="s">
        <v>70</v>
      </c>
      <c r="E1465" s="274"/>
      <c r="F1465" s="275" t="s">
        <v>71</v>
      </c>
      <c r="G1465" s="276"/>
      <c r="H1465" s="263"/>
      <c r="I1465" s="273" t="s">
        <v>72</v>
      </c>
      <c r="J1465" s="274"/>
      <c r="K1465" s="275" t="s">
        <v>73</v>
      </c>
      <c r="L1465" s="276"/>
      <c r="M1465" s="55"/>
      <c r="N1465" s="269" t="s">
        <v>74</v>
      </c>
      <c r="O1465" s="270"/>
      <c r="P1465" s="271" t="s">
        <v>75</v>
      </c>
      <c r="Q1465" s="272"/>
      <c r="R1465" s="55"/>
      <c r="S1465" s="273" t="s">
        <v>76</v>
      </c>
      <c r="T1465" s="274"/>
      <c r="U1465" s="275" t="s">
        <v>77</v>
      </c>
      <c r="V1465" s="276"/>
      <c r="W1465" s="10"/>
      <c r="X1465" s="269" t="s">
        <v>78</v>
      </c>
      <c r="Y1465" s="270"/>
      <c r="Z1465" s="271" t="s">
        <v>79</v>
      </c>
      <c r="AA1465" s="272"/>
      <c r="AB1465" s="10"/>
      <c r="AC1465" s="273" t="s">
        <v>80</v>
      </c>
      <c r="AD1465" s="274"/>
      <c r="AE1465" s="275" t="s">
        <v>81</v>
      </c>
      <c r="AF1465" s="276"/>
      <c r="AG1465" s="10"/>
      <c r="AH1465" s="269" t="s">
        <v>82</v>
      </c>
      <c r="AI1465" s="270"/>
      <c r="AJ1465" s="271" t="s">
        <v>83</v>
      </c>
      <c r="AK1465" s="272"/>
      <c r="AM1465" s="57" t="s">
        <v>10</v>
      </c>
      <c r="AO1465" s="109" t="s">
        <v>37</v>
      </c>
      <c r="AP1465" s="18"/>
      <c r="AQ1465" s="68"/>
      <c r="AR1465" s="68"/>
      <c r="AS1465" s="68"/>
      <c r="AT1465" s="68"/>
    </row>
    <row r="1466" spans="2:46" ht="18.600000000000001" customHeight="1" thickTop="1" thickBot="1">
      <c r="B1466" s="81">
        <v>4.2</v>
      </c>
      <c r="D1466" s="59">
        <v>1</v>
      </c>
      <c r="E1466" s="60">
        <v>0</v>
      </c>
      <c r="F1466" s="61">
        <v>0</v>
      </c>
      <c r="G1466" s="62">
        <f t="shared" ref="G1466" si="6603">$E$8*$B1466</f>
        <v>2.8491540000000004</v>
      </c>
      <c r="I1466" s="59">
        <v>1</v>
      </c>
      <c r="J1466" s="63">
        <v>0</v>
      </c>
      <c r="K1466" s="61">
        <v>0</v>
      </c>
      <c r="L1466" s="62">
        <v>0</v>
      </c>
      <c r="N1466" s="59">
        <f t="shared" ref="N1466" si="6604">D1466*I1466+F1466*I1469-E1466*J1466-G1466*J1469</f>
        <v>3.9628055916276796</v>
      </c>
      <c r="O1466" s="63">
        <f t="shared" ref="O1466" si="6605">(D1466*J1466+E1466*I1466+F1466*J1469+G1466*I1469)</f>
        <v>0</v>
      </c>
      <c r="P1466" s="61">
        <f t="shared" ref="P1466" si="6606">D1466*K1466+F1466*K1469-E1466*L1466-G1466*L1469</f>
        <v>0</v>
      </c>
      <c r="Q1466" s="62">
        <f t="shared" ref="Q1466" si="6607">(D1466*L1466+E1466*K1466+F1466*L1469+G1466*K1469)</f>
        <v>2.8491540000000004</v>
      </c>
      <c r="S1466" s="59">
        <v>1</v>
      </c>
      <c r="T1466" s="60">
        <v>0</v>
      </c>
      <c r="U1466" s="61">
        <v>0</v>
      </c>
      <c r="V1466" s="62">
        <f t="shared" ref="V1466" si="6608">$T$8*$B1466</f>
        <v>2.8491540000000004</v>
      </c>
      <c r="X1466" s="59">
        <f t="shared" ref="X1466" si="6609">N1466*S1466+P1466*S1469-O1466*T1466-Q1466*T1469</f>
        <v>3.9628055916276796</v>
      </c>
      <c r="Y1466" s="63">
        <f t="shared" ref="Y1466" si="6610">(N1466*T1466+O1466*S1466+P1466*T1469+Q1466*S1469)</f>
        <v>0</v>
      </c>
      <c r="Z1466" s="61">
        <f t="shared" ref="Z1466" si="6611">N1466*U1466+P1466*U1469-O1466*V1466-Q1466*V1469</f>
        <v>0</v>
      </c>
      <c r="AA1466" s="62">
        <f t="shared" ref="AA1466" si="6612">(N1466*V1466+O1466*U1466+P1466*V1469+Q1466*U1469)</f>
        <v>14.139797402608371</v>
      </c>
      <c r="AB1466" s="10"/>
      <c r="AC1466" s="64">
        <v>1</v>
      </c>
      <c r="AD1466" s="65">
        <v>0</v>
      </c>
      <c r="AE1466" s="23">
        <v>0</v>
      </c>
      <c r="AF1466" s="66">
        <v>0</v>
      </c>
      <c r="AH1466" s="59">
        <f t="shared" ref="AH1466" si="6613">X1466*AC1466+Z1466*AC1469-Y1466*AD1466-AA1466*AD1469</f>
        <v>3.9628055916276796</v>
      </c>
      <c r="AI1466" s="63">
        <f t="shared" ref="AI1466" si="6614">(X1466*AD1466+Y1466*AC1466+Z1466*AD1469+AA1466*AC1469)</f>
        <v>14.139797402608371</v>
      </c>
      <c r="AJ1466" s="61">
        <f t="shared" ref="AJ1466" si="6615">X1466*AE1466+Z1466*AE1469-Y1466*AF1466-AA1466*AF1469</f>
        <v>0</v>
      </c>
      <c r="AK1466" s="62">
        <f t="shared" ref="AK1466" si="6616">(X1466*AF1466+Y1466*AE1466+Z1466*AF1469+AA1466*AE1469)</f>
        <v>14.139797402608371</v>
      </c>
      <c r="AM1466" s="67">
        <f t="shared" ref="AM1466" si="6617">20*LOG(((1+$AD$8)/$AD$8)/((AH1466+AH1469)^2+(AI1466+AI1469)^2)^0.5)</f>
        <v>-17.679400378195144</v>
      </c>
      <c r="AO1466" s="110">
        <f t="shared" ref="AO1466" si="6618">((AH1466^2+AI1466^2)^0.5)/((AH1469^2+AI1469^2)^0.5)</f>
        <v>3.5842566789335497</v>
      </c>
      <c r="AP1466" s="18"/>
      <c r="AQ1466" s="68"/>
      <c r="AR1466" s="68"/>
      <c r="AS1466" s="68"/>
      <c r="AT1466" s="68"/>
    </row>
    <row r="1467" spans="2:46" ht="18.600000000000001" customHeight="1" thickBot="1">
      <c r="D1467" s="69"/>
      <c r="G1467" s="70"/>
      <c r="I1467" s="69"/>
      <c r="L1467" s="70"/>
      <c r="N1467" s="69"/>
      <c r="Q1467" s="70"/>
      <c r="S1467" s="69"/>
      <c r="V1467" s="70"/>
      <c r="X1467" s="69"/>
      <c r="AA1467" s="70"/>
      <c r="AC1467" s="64"/>
      <c r="AD1467" s="23"/>
      <c r="AE1467" s="23"/>
      <c r="AF1467" s="71"/>
      <c r="AH1467" s="69"/>
      <c r="AK1467" s="70"/>
      <c r="AO1467" s="111"/>
      <c r="AP1467" s="18"/>
      <c r="AQ1467" s="68"/>
      <c r="AR1467" s="68"/>
      <c r="AS1467" s="68"/>
      <c r="AT1467" s="68"/>
    </row>
    <row r="1468" spans="2:46" ht="18.600000000000001" customHeight="1" thickBot="1">
      <c r="D1468" s="265" t="s">
        <v>11</v>
      </c>
      <c r="E1468" s="266"/>
      <c r="F1468" s="267" t="s">
        <v>84</v>
      </c>
      <c r="G1468" s="268"/>
      <c r="H1468" s="263"/>
      <c r="I1468" s="265" t="s">
        <v>85</v>
      </c>
      <c r="J1468" s="266"/>
      <c r="K1468" s="267" t="s">
        <v>86</v>
      </c>
      <c r="L1468" s="268"/>
      <c r="N1468" s="269" t="s">
        <v>12</v>
      </c>
      <c r="O1468" s="270"/>
      <c r="P1468" s="271" t="s">
        <v>13</v>
      </c>
      <c r="Q1468" s="272"/>
      <c r="S1468" s="265" t="s">
        <v>87</v>
      </c>
      <c r="T1468" s="266"/>
      <c r="U1468" s="267" t="s">
        <v>88</v>
      </c>
      <c r="V1468" s="268"/>
      <c r="W1468" s="10"/>
      <c r="X1468" s="269" t="s">
        <v>89</v>
      </c>
      <c r="Y1468" s="270"/>
      <c r="Z1468" s="271" t="s">
        <v>90</v>
      </c>
      <c r="AA1468" s="272"/>
      <c r="AB1468" s="10"/>
      <c r="AC1468" s="265" t="s">
        <v>14</v>
      </c>
      <c r="AD1468" s="266"/>
      <c r="AE1468" s="267" t="s">
        <v>15</v>
      </c>
      <c r="AF1468" s="268"/>
      <c r="AG1468" s="10"/>
      <c r="AH1468" s="269" t="s">
        <v>91</v>
      </c>
      <c r="AI1468" s="270"/>
      <c r="AJ1468" s="271" t="s">
        <v>92</v>
      </c>
      <c r="AK1468" s="272"/>
      <c r="AM1468" s="76" t="s">
        <v>16</v>
      </c>
      <c r="AO1468" s="112" t="s">
        <v>38</v>
      </c>
      <c r="AP1468" s="18"/>
      <c r="AQ1468" s="68"/>
      <c r="AR1468" s="68"/>
      <c r="AS1468" s="68"/>
      <c r="AT1468" s="68"/>
    </row>
    <row r="1469" spans="2:46" ht="18.600000000000001" customHeight="1" thickTop="1" thickBot="1">
      <c r="D1469" s="59">
        <v>0</v>
      </c>
      <c r="E1469" s="63">
        <v>0</v>
      </c>
      <c r="F1469" s="61">
        <v>1</v>
      </c>
      <c r="G1469" s="62">
        <v>0</v>
      </c>
      <c r="I1469" s="59">
        <v>0</v>
      </c>
      <c r="J1469" s="63">
        <f t="shared" ref="J1469" si="6619">IF(0=(1-$J$8*$K$8*$B1466^2),10^14,$B1466*$K$8/(1-$J$8*$K$8*$B1466^2))</f>
        <v>-1.0398895923588825</v>
      </c>
      <c r="K1469" s="61">
        <v>1</v>
      </c>
      <c r="L1469" s="62">
        <v>0</v>
      </c>
      <c r="N1469" s="59">
        <f t="shared" ref="N1469" si="6620">D1469*I1466+F1469*I1469-E1469*J1466-G1469*J1469</f>
        <v>0</v>
      </c>
      <c r="O1469" s="63">
        <f t="shared" ref="O1469" si="6621">(D1469*J1466+E1469*I1466+F1469*J1469+G1469*I1469)</f>
        <v>-1.0398895923588825</v>
      </c>
      <c r="P1469" s="61">
        <f t="shared" ref="P1469" si="6622">D1469*K1466+F1469*K1469-E1469*L1466-G1469*L1469</f>
        <v>1</v>
      </c>
      <c r="Q1469" s="62">
        <f t="shared" ref="Q1469" si="6623">(D1469*L1466+E1469*K1466+F1469*L1469+G1469*K1469)</f>
        <v>0</v>
      </c>
      <c r="S1469" s="59">
        <v>0</v>
      </c>
      <c r="T1469" s="63">
        <v>0</v>
      </c>
      <c r="U1469" s="61">
        <v>1</v>
      </c>
      <c r="V1469" s="62">
        <v>0</v>
      </c>
      <c r="X1469" s="59">
        <f t="shared" ref="X1469" si="6624">N1469*S1466+P1469*S1469-O1469*T1466-Q1469*T1469</f>
        <v>0</v>
      </c>
      <c r="Y1469" s="63">
        <f t="shared" ref="Y1469" si="6625">(N1469*T1466+O1469*S1466+P1469*T1469+Q1469*S1469)</f>
        <v>-1.0398895923588825</v>
      </c>
      <c r="Z1469" s="61">
        <f t="shared" ref="Z1469" si="6626">N1469*U1466+P1469*U1469-O1469*V1466-Q1469*V1469</f>
        <v>3.9628055916276796</v>
      </c>
      <c r="AA1469" s="62">
        <f t="shared" ref="AA1469" si="6627">(N1469*V1466+O1469*U1466+P1469*V1469+Q1469*U1469)</f>
        <v>0</v>
      </c>
      <c r="AB1469" s="10"/>
      <c r="AC1469" s="46">
        <f t="shared" ref="AC1469" si="6628">1/$AD$8</f>
        <v>1</v>
      </c>
      <c r="AD1469" s="77">
        <v>0</v>
      </c>
      <c r="AE1469" s="78">
        <v>1</v>
      </c>
      <c r="AF1469" s="79">
        <v>0</v>
      </c>
      <c r="AH1469" s="59">
        <f t="shared" ref="AH1469" si="6629">X1469*AC1466+Z1469*AC1469-Y1469*AD1466-AA1469*AD1469</f>
        <v>3.9628055916276796</v>
      </c>
      <c r="AI1469" s="63">
        <f t="shared" ref="AI1469" si="6630">(X1469*AD1466+Y1469*AC1466+Z1469*AD1469+AA1469*AC1469)</f>
        <v>-1.0398895923588825</v>
      </c>
      <c r="AJ1469" s="61">
        <f t="shared" ref="AJ1469" si="6631">X1469*AE1466+Z1469*AE1469-Y1469*AF1466-AA1469*AF1469</f>
        <v>3.9628055916276796</v>
      </c>
      <c r="AK1469" s="62">
        <f t="shared" ref="AK1469" si="6632">(X1469*AF1466+Y1469*AE1466+Z1469*AF1469+AA1469*AE1469)</f>
        <v>0</v>
      </c>
      <c r="AM1469" s="80">
        <f t="shared" ref="AM1469" si="6633">(180/PI())*ATAN(-1*(AI1466+AI1469)/(AH1466+AH1469))</f>
        <v>-58.825527235445563</v>
      </c>
      <c r="AO1469" s="113">
        <f t="shared" ref="AO1469" si="6634">20*LOG(((1-(10^(AM1466/20)^2)*(1-((1-AO1466)/(1+AO1466))^2))^0.5))</f>
        <v>-5.0851716850143711E-2</v>
      </c>
      <c r="AP1469" s="18"/>
      <c r="AQ1469" s="68"/>
      <c r="AR1469" s="68"/>
      <c r="AS1469" s="68"/>
      <c r="AT1469" s="68"/>
    </row>
    <row r="1470" spans="2:46" ht="18.600000000000001" customHeight="1"/>
    <row r="1471" spans="2:46" ht="18.600000000000001" customHeight="1" thickBot="1">
      <c r="D1471" s="10" t="s">
        <v>63</v>
      </c>
      <c r="E1471" s="10"/>
      <c r="F1471" s="10"/>
      <c r="G1471" s="10"/>
      <c r="H1471" s="10"/>
      <c r="I1471" s="10" t="s">
        <v>64</v>
      </c>
      <c r="J1471" s="10"/>
      <c r="K1471" s="10"/>
      <c r="L1471" s="10"/>
      <c r="M1471" s="55"/>
      <c r="N1471" s="55"/>
      <c r="O1471" s="54" t="s">
        <v>65</v>
      </c>
      <c r="P1471" s="55"/>
      <c r="Q1471" s="55"/>
      <c r="R1471" s="55"/>
      <c r="S1471" s="10"/>
      <c r="T1471" s="10" t="s">
        <v>66</v>
      </c>
      <c r="U1471" s="55"/>
      <c r="V1471" s="55"/>
      <c r="W1471" s="55"/>
      <c r="X1471" s="55"/>
      <c r="Y1471" s="54" t="s">
        <v>67</v>
      </c>
      <c r="Z1471" s="55"/>
      <c r="AA1471" s="55"/>
      <c r="AB1471" s="55"/>
      <c r="AC1471" s="54" t="s">
        <v>68</v>
      </c>
      <c r="AD1471" s="10"/>
      <c r="AE1471" s="10"/>
      <c r="AF1471" s="10"/>
      <c r="AG1471" s="10"/>
      <c r="AH1471" s="55"/>
      <c r="AI1471" s="54" t="s">
        <v>69</v>
      </c>
      <c r="AJ1471" s="55"/>
      <c r="AK1471" s="55"/>
    </row>
    <row r="1472" spans="2:46" ht="18.600000000000001" customHeight="1" thickBot="1">
      <c r="B1472" s="52"/>
      <c r="D1472" s="273" t="s">
        <v>70</v>
      </c>
      <c r="E1472" s="274"/>
      <c r="F1472" s="275" t="s">
        <v>71</v>
      </c>
      <c r="G1472" s="276"/>
      <c r="H1472" s="263"/>
      <c r="I1472" s="273" t="s">
        <v>72</v>
      </c>
      <c r="J1472" s="274"/>
      <c r="K1472" s="275" t="s">
        <v>73</v>
      </c>
      <c r="L1472" s="276"/>
      <c r="M1472" s="55"/>
      <c r="N1472" s="269" t="s">
        <v>74</v>
      </c>
      <c r="O1472" s="270"/>
      <c r="P1472" s="271" t="s">
        <v>75</v>
      </c>
      <c r="Q1472" s="272"/>
      <c r="R1472" s="55"/>
      <c r="S1472" s="273" t="s">
        <v>76</v>
      </c>
      <c r="T1472" s="274"/>
      <c r="U1472" s="275" t="s">
        <v>77</v>
      </c>
      <c r="V1472" s="276"/>
      <c r="W1472" s="10"/>
      <c r="X1472" s="269" t="s">
        <v>78</v>
      </c>
      <c r="Y1472" s="270"/>
      <c r="Z1472" s="271" t="s">
        <v>79</v>
      </c>
      <c r="AA1472" s="272"/>
      <c r="AB1472" s="10"/>
      <c r="AC1472" s="273" t="s">
        <v>80</v>
      </c>
      <c r="AD1472" s="274"/>
      <c r="AE1472" s="275" t="s">
        <v>81</v>
      </c>
      <c r="AF1472" s="276"/>
      <c r="AG1472" s="10"/>
      <c r="AH1472" s="269" t="s">
        <v>82</v>
      </c>
      <c r="AI1472" s="270"/>
      <c r="AJ1472" s="271" t="s">
        <v>83</v>
      </c>
      <c r="AK1472" s="272"/>
      <c r="AM1472" s="57" t="s">
        <v>10</v>
      </c>
      <c r="AO1472" s="109" t="s">
        <v>37</v>
      </c>
      <c r="AP1472" s="18"/>
      <c r="AQ1472" s="68"/>
      <c r="AR1472" s="68"/>
      <c r="AS1472" s="68"/>
      <c r="AT1472" s="68"/>
    </row>
    <row r="1473" spans="2:46" ht="18.600000000000001" customHeight="1" thickTop="1" thickBot="1">
      <c r="B1473" s="81">
        <v>4.22</v>
      </c>
      <c r="D1473" s="59">
        <v>1</v>
      </c>
      <c r="E1473" s="60">
        <v>0</v>
      </c>
      <c r="F1473" s="61">
        <v>0</v>
      </c>
      <c r="G1473" s="62">
        <f t="shared" ref="G1473" si="6635">$E$8*$B1473</f>
        <v>2.8627213999999999</v>
      </c>
      <c r="I1473" s="59">
        <v>1</v>
      </c>
      <c r="J1473" s="63">
        <v>0</v>
      </c>
      <c r="K1473" s="61">
        <v>0</v>
      </c>
      <c r="L1473" s="62">
        <v>0</v>
      </c>
      <c r="N1473" s="59">
        <f t="shared" ref="N1473" si="6636">D1473*I1473+F1473*I1476-E1473*J1473-G1473*J1476</f>
        <v>3.9542491722761532</v>
      </c>
      <c r="O1473" s="63">
        <f t="shared" ref="O1473" si="6637">(D1473*J1473+E1473*I1473+F1473*J1476+G1473*I1476)</f>
        <v>0</v>
      </c>
      <c r="P1473" s="61">
        <f t="shared" ref="P1473" si="6638">D1473*K1473+F1473*K1476-E1473*L1473-G1473*L1476</f>
        <v>0</v>
      </c>
      <c r="Q1473" s="62">
        <f t="shared" ref="Q1473" si="6639">(D1473*L1473+E1473*K1473+F1473*L1476+G1473*K1476)</f>
        <v>2.8627213999999999</v>
      </c>
      <c r="S1473" s="59">
        <v>1</v>
      </c>
      <c r="T1473" s="60">
        <v>0</v>
      </c>
      <c r="U1473" s="61">
        <v>0</v>
      </c>
      <c r="V1473" s="62">
        <f t="shared" ref="V1473" si="6640">$T$8*$B1473</f>
        <v>2.8627213999999999</v>
      </c>
      <c r="X1473" s="59">
        <f t="shared" ref="X1473" si="6641">N1473*S1473+P1473*S1476-O1473*T1473-Q1473*T1476</f>
        <v>3.9542491722761532</v>
      </c>
      <c r="Y1473" s="63">
        <f t="shared" ref="Y1473" si="6642">(N1473*T1473+O1473*S1473+P1473*T1476+Q1473*S1476)</f>
        <v>0</v>
      </c>
      <c r="Z1473" s="61">
        <f t="shared" ref="Z1473" si="6643">N1473*U1473+P1473*U1476-O1473*V1473-Q1473*V1476</f>
        <v>0</v>
      </c>
      <c r="AA1473" s="62">
        <f t="shared" ref="AA1473" si="6644">(N1473*V1473+O1473*U1473+P1473*V1476+Q1473*U1476)</f>
        <v>14.182635126407231</v>
      </c>
      <c r="AB1473" s="10"/>
      <c r="AC1473" s="64">
        <v>1</v>
      </c>
      <c r="AD1473" s="65">
        <v>0</v>
      </c>
      <c r="AE1473" s="23">
        <v>0</v>
      </c>
      <c r="AF1473" s="66">
        <v>0</v>
      </c>
      <c r="AH1473" s="59">
        <f t="shared" ref="AH1473" si="6645">X1473*AC1473+Z1473*AC1476-Y1473*AD1473-AA1473*AD1476</f>
        <v>3.9542491722761532</v>
      </c>
      <c r="AI1473" s="63">
        <f t="shared" ref="AI1473" si="6646">(X1473*AD1473+Y1473*AC1473+Z1473*AD1476+AA1473*AC1476)</f>
        <v>14.182635126407231</v>
      </c>
      <c r="AJ1473" s="61">
        <f t="shared" ref="AJ1473" si="6647">X1473*AE1473+Z1473*AE1476-Y1473*AF1473-AA1473*AF1476</f>
        <v>0</v>
      </c>
      <c r="AK1473" s="62">
        <f t="shared" ref="AK1473" si="6648">(X1473*AF1473+Y1473*AE1473+Z1473*AF1476+AA1473*AE1476)</f>
        <v>14.182635126407231</v>
      </c>
      <c r="AM1473" s="67">
        <f t="shared" ref="AM1473" si="6649">20*LOG(((1+$AD$8)/$AD$8)/((AH1473+AH1476)^2+(AI1473+AI1476)^2)^0.5)</f>
        <v>-17.699019274376699</v>
      </c>
      <c r="AO1473" s="110">
        <f t="shared" ref="AO1473" si="6650">((AH1473^2+AI1473^2)^0.5)/((AH1476^2+AI1476^2)^0.5)</f>
        <v>3.6028062345362075</v>
      </c>
      <c r="AP1473" s="18"/>
      <c r="AQ1473" s="68"/>
      <c r="AR1473" s="68"/>
      <c r="AS1473" s="68"/>
      <c r="AT1473" s="68"/>
    </row>
    <row r="1474" spans="2:46" ht="18.600000000000001" customHeight="1" thickBot="1">
      <c r="D1474" s="69"/>
      <c r="G1474" s="70"/>
      <c r="I1474" s="69"/>
      <c r="L1474" s="70"/>
      <c r="N1474" s="69"/>
      <c r="Q1474" s="70"/>
      <c r="S1474" s="69"/>
      <c r="V1474" s="70"/>
      <c r="X1474" s="69"/>
      <c r="AA1474" s="70"/>
      <c r="AC1474" s="64"/>
      <c r="AD1474" s="23"/>
      <c r="AE1474" s="23"/>
      <c r="AF1474" s="71"/>
      <c r="AH1474" s="69"/>
      <c r="AK1474" s="70"/>
      <c r="AO1474" s="111"/>
      <c r="AP1474" s="18"/>
      <c r="AQ1474" s="68"/>
      <c r="AR1474" s="68"/>
      <c r="AS1474" s="68"/>
      <c r="AT1474" s="68"/>
    </row>
    <row r="1475" spans="2:46" ht="18.600000000000001" customHeight="1" thickBot="1">
      <c r="D1475" s="265" t="s">
        <v>11</v>
      </c>
      <c r="E1475" s="266"/>
      <c r="F1475" s="267" t="s">
        <v>84</v>
      </c>
      <c r="G1475" s="268"/>
      <c r="H1475" s="263"/>
      <c r="I1475" s="265" t="s">
        <v>85</v>
      </c>
      <c r="J1475" s="266"/>
      <c r="K1475" s="267" t="s">
        <v>86</v>
      </c>
      <c r="L1475" s="268"/>
      <c r="N1475" s="269" t="s">
        <v>12</v>
      </c>
      <c r="O1475" s="270"/>
      <c r="P1475" s="271" t="s">
        <v>13</v>
      </c>
      <c r="Q1475" s="272"/>
      <c r="S1475" s="265" t="s">
        <v>87</v>
      </c>
      <c r="T1475" s="266"/>
      <c r="U1475" s="267" t="s">
        <v>88</v>
      </c>
      <c r="V1475" s="268"/>
      <c r="W1475" s="10"/>
      <c r="X1475" s="269" t="s">
        <v>89</v>
      </c>
      <c r="Y1475" s="270"/>
      <c r="Z1475" s="271" t="s">
        <v>90</v>
      </c>
      <c r="AA1475" s="272"/>
      <c r="AB1475" s="10"/>
      <c r="AC1475" s="265" t="s">
        <v>14</v>
      </c>
      <c r="AD1475" s="266"/>
      <c r="AE1475" s="267" t="s">
        <v>15</v>
      </c>
      <c r="AF1475" s="268"/>
      <c r="AG1475" s="10"/>
      <c r="AH1475" s="269" t="s">
        <v>91</v>
      </c>
      <c r="AI1475" s="270"/>
      <c r="AJ1475" s="271" t="s">
        <v>92</v>
      </c>
      <c r="AK1475" s="272"/>
      <c r="AM1475" s="76" t="s">
        <v>16</v>
      </c>
      <c r="AO1475" s="112" t="s">
        <v>38</v>
      </c>
      <c r="AP1475" s="18"/>
      <c r="AQ1475" s="68"/>
      <c r="AR1475" s="68"/>
      <c r="AS1475" s="68"/>
      <c r="AT1475" s="68"/>
    </row>
    <row r="1476" spans="2:46" ht="18.600000000000001" customHeight="1" thickTop="1" thickBot="1">
      <c r="D1476" s="59">
        <v>0</v>
      </c>
      <c r="E1476" s="63">
        <v>0</v>
      </c>
      <c r="F1476" s="61">
        <v>1</v>
      </c>
      <c r="G1476" s="62">
        <v>0</v>
      </c>
      <c r="I1476" s="59">
        <v>0</v>
      </c>
      <c r="J1476" s="63">
        <f t="shared" ref="J1476" si="6651">IF(0=(1-$J$8*$K$8*$B1473^2),10^14,$B1473*$K$8/(1-$J$8*$K$8*$B1473^2))</f>
        <v>-1.0319722947109535</v>
      </c>
      <c r="K1476" s="61">
        <v>1</v>
      </c>
      <c r="L1476" s="62">
        <v>0</v>
      </c>
      <c r="N1476" s="59">
        <f t="shared" ref="N1476" si="6652">D1476*I1473+F1476*I1476-E1476*J1473-G1476*J1476</f>
        <v>0</v>
      </c>
      <c r="O1476" s="63">
        <f t="shared" ref="O1476" si="6653">(D1476*J1473+E1476*I1473+F1476*J1476+G1476*I1476)</f>
        <v>-1.0319722947109535</v>
      </c>
      <c r="P1476" s="61">
        <f t="shared" ref="P1476" si="6654">D1476*K1473+F1476*K1476-E1476*L1473-G1476*L1476</f>
        <v>1</v>
      </c>
      <c r="Q1476" s="62">
        <f t="shared" ref="Q1476" si="6655">(D1476*L1473+E1476*K1473+F1476*L1476+G1476*K1476)</f>
        <v>0</v>
      </c>
      <c r="S1476" s="59">
        <v>0</v>
      </c>
      <c r="T1476" s="63">
        <v>0</v>
      </c>
      <c r="U1476" s="61">
        <v>1</v>
      </c>
      <c r="V1476" s="62">
        <v>0</v>
      </c>
      <c r="X1476" s="59">
        <f t="shared" ref="X1476" si="6656">N1476*S1473+P1476*S1476-O1476*T1473-Q1476*T1476</f>
        <v>0</v>
      </c>
      <c r="Y1476" s="63">
        <f t="shared" ref="Y1476" si="6657">(N1476*T1473+O1476*S1473+P1476*T1476+Q1476*S1476)</f>
        <v>-1.0319722947109535</v>
      </c>
      <c r="Z1476" s="61">
        <f t="shared" ref="Z1476" si="6658">N1476*U1473+P1476*U1476-O1476*V1473-Q1476*V1476</f>
        <v>3.9542491722761532</v>
      </c>
      <c r="AA1476" s="62">
        <f t="shared" ref="AA1476" si="6659">(N1476*V1473+O1476*U1473+P1476*V1476+Q1476*U1476)</f>
        <v>0</v>
      </c>
      <c r="AB1476" s="10"/>
      <c r="AC1476" s="46">
        <f t="shared" ref="AC1476" si="6660">1/$AD$8</f>
        <v>1</v>
      </c>
      <c r="AD1476" s="77">
        <v>0</v>
      </c>
      <c r="AE1476" s="78">
        <v>1</v>
      </c>
      <c r="AF1476" s="79">
        <v>0</v>
      </c>
      <c r="AH1476" s="59">
        <f t="shared" ref="AH1476" si="6661">X1476*AC1473+Z1476*AC1476-Y1476*AD1473-AA1476*AD1476</f>
        <v>3.9542491722761532</v>
      </c>
      <c r="AI1476" s="63">
        <f t="shared" ref="AI1476" si="6662">(X1476*AD1473+Y1476*AC1473+Z1476*AD1476+AA1476*AC1476)</f>
        <v>-1.0319722947109535</v>
      </c>
      <c r="AJ1476" s="61">
        <f t="shared" ref="AJ1476" si="6663">X1476*AE1473+Z1476*AE1476-Y1476*AF1473-AA1476*AF1476</f>
        <v>3.9542491722761532</v>
      </c>
      <c r="AK1476" s="62">
        <f t="shared" ref="AK1476" si="6664">(X1476*AF1473+Y1476*AE1473+Z1476*AF1476+AA1476*AE1476)</f>
        <v>0</v>
      </c>
      <c r="AM1476" s="80">
        <f t="shared" ref="AM1476" si="6665">(180/PI())*ATAN(-1*(AI1473+AI1476)/(AH1473+AH1476))</f>
        <v>-58.978291744423601</v>
      </c>
      <c r="AO1476" s="113">
        <f t="shared" ref="AO1476" si="6666">20*LOG(((1-(10^(AM1473/20)^2)*(1-((1-AO1473)/(1+AO1473))^2))^0.5))</f>
        <v>-5.0472997936556914E-2</v>
      </c>
      <c r="AP1476" s="18"/>
      <c r="AQ1476" s="68"/>
      <c r="AR1476" s="68"/>
      <c r="AS1476" s="68"/>
      <c r="AT1476" s="68"/>
    </row>
    <row r="1477" spans="2:46" ht="18.600000000000001" customHeight="1"/>
    <row r="1478" spans="2:46" ht="18.600000000000001" customHeight="1" thickBot="1">
      <c r="D1478" s="10" t="s">
        <v>63</v>
      </c>
      <c r="E1478" s="10"/>
      <c r="F1478" s="10"/>
      <c r="G1478" s="10"/>
      <c r="H1478" s="10"/>
      <c r="I1478" s="10" t="s">
        <v>64</v>
      </c>
      <c r="J1478" s="10"/>
      <c r="K1478" s="10"/>
      <c r="L1478" s="10"/>
      <c r="M1478" s="55"/>
      <c r="N1478" s="55"/>
      <c r="O1478" s="54" t="s">
        <v>65</v>
      </c>
      <c r="P1478" s="55"/>
      <c r="Q1478" s="55"/>
      <c r="R1478" s="55"/>
      <c r="S1478" s="10"/>
      <c r="T1478" s="10" t="s">
        <v>66</v>
      </c>
      <c r="U1478" s="55"/>
      <c r="V1478" s="55"/>
      <c r="W1478" s="55"/>
      <c r="X1478" s="55"/>
      <c r="Y1478" s="54" t="s">
        <v>67</v>
      </c>
      <c r="Z1478" s="55"/>
      <c r="AA1478" s="55"/>
      <c r="AB1478" s="55"/>
      <c r="AC1478" s="54" t="s">
        <v>68</v>
      </c>
      <c r="AD1478" s="10"/>
      <c r="AE1478" s="10"/>
      <c r="AF1478" s="10"/>
      <c r="AG1478" s="10"/>
      <c r="AH1478" s="55"/>
      <c r="AI1478" s="54" t="s">
        <v>69</v>
      </c>
      <c r="AJ1478" s="55"/>
      <c r="AK1478" s="55"/>
    </row>
    <row r="1479" spans="2:46" ht="18.600000000000001" customHeight="1" thickBot="1">
      <c r="B1479" s="52"/>
      <c r="D1479" s="273" t="s">
        <v>70</v>
      </c>
      <c r="E1479" s="274"/>
      <c r="F1479" s="275" t="s">
        <v>71</v>
      </c>
      <c r="G1479" s="276"/>
      <c r="H1479" s="263"/>
      <c r="I1479" s="273" t="s">
        <v>72</v>
      </c>
      <c r="J1479" s="274"/>
      <c r="K1479" s="275" t="s">
        <v>73</v>
      </c>
      <c r="L1479" s="276"/>
      <c r="M1479" s="55"/>
      <c r="N1479" s="269" t="s">
        <v>74</v>
      </c>
      <c r="O1479" s="270"/>
      <c r="P1479" s="271" t="s">
        <v>75</v>
      </c>
      <c r="Q1479" s="272"/>
      <c r="R1479" s="55"/>
      <c r="S1479" s="273" t="s">
        <v>76</v>
      </c>
      <c r="T1479" s="274"/>
      <c r="U1479" s="275" t="s">
        <v>77</v>
      </c>
      <c r="V1479" s="276"/>
      <c r="W1479" s="10"/>
      <c r="X1479" s="269" t="s">
        <v>78</v>
      </c>
      <c r="Y1479" s="270"/>
      <c r="Z1479" s="271" t="s">
        <v>79</v>
      </c>
      <c r="AA1479" s="272"/>
      <c r="AB1479" s="10"/>
      <c r="AC1479" s="273" t="s">
        <v>80</v>
      </c>
      <c r="AD1479" s="274"/>
      <c r="AE1479" s="275" t="s">
        <v>81</v>
      </c>
      <c r="AF1479" s="276"/>
      <c r="AG1479" s="10"/>
      <c r="AH1479" s="269" t="s">
        <v>82</v>
      </c>
      <c r="AI1479" s="270"/>
      <c r="AJ1479" s="271" t="s">
        <v>83</v>
      </c>
      <c r="AK1479" s="272"/>
      <c r="AM1479" s="57" t="s">
        <v>10</v>
      </c>
      <c r="AO1479" s="109" t="s">
        <v>37</v>
      </c>
      <c r="AP1479" s="18"/>
      <c r="AQ1479" s="68"/>
      <c r="AR1479" s="68"/>
      <c r="AS1479" s="68"/>
      <c r="AT1479" s="68"/>
    </row>
    <row r="1480" spans="2:46" ht="18.600000000000001" customHeight="1" thickTop="1" thickBot="1">
      <c r="B1480" s="81">
        <v>4.24</v>
      </c>
      <c r="D1480" s="59">
        <v>1</v>
      </c>
      <c r="E1480" s="60">
        <v>0</v>
      </c>
      <c r="F1480" s="61">
        <v>0</v>
      </c>
      <c r="G1480" s="62">
        <f t="shared" ref="G1480" si="6667">$E$8*$B1480</f>
        <v>2.8762888000000002</v>
      </c>
      <c r="I1480" s="59">
        <v>1</v>
      </c>
      <c r="J1480" s="63">
        <v>0</v>
      </c>
      <c r="K1480" s="61">
        <v>0</v>
      </c>
      <c r="L1480" s="62">
        <v>0</v>
      </c>
      <c r="N1480" s="59">
        <f t="shared" ref="N1480" si="6668">D1480*I1480+F1480*I1483-E1480*J1480-G1480*J1483</f>
        <v>3.9458617904891162</v>
      </c>
      <c r="O1480" s="63">
        <f t="shared" ref="O1480" si="6669">(D1480*J1480+E1480*I1480+F1480*J1483+G1480*I1483)</f>
        <v>0</v>
      </c>
      <c r="P1480" s="61">
        <f t="shared" ref="P1480" si="6670">D1480*K1480+F1480*K1483-E1480*L1480-G1480*L1483</f>
        <v>0</v>
      </c>
      <c r="Q1480" s="62">
        <f t="shared" ref="Q1480" si="6671">(D1480*L1480+E1480*K1480+F1480*L1483+G1480*K1483)</f>
        <v>2.8762888000000002</v>
      </c>
      <c r="S1480" s="59">
        <v>1</v>
      </c>
      <c r="T1480" s="60">
        <v>0</v>
      </c>
      <c r="U1480" s="61">
        <v>0</v>
      </c>
      <c r="V1480" s="62">
        <f t="shared" ref="V1480" si="6672">$T$8*$B1480</f>
        <v>2.8762888000000002</v>
      </c>
      <c r="X1480" s="59">
        <f t="shared" ref="X1480" si="6673">N1480*S1480+P1480*S1483-O1480*T1480-Q1480*T1483</f>
        <v>3.9458617904891162</v>
      </c>
      <c r="Y1480" s="63">
        <f t="shared" ref="Y1480" si="6674">(N1480*T1480+O1480*S1480+P1480*T1483+Q1480*S1483)</f>
        <v>0</v>
      </c>
      <c r="Z1480" s="61">
        <f t="shared" ref="Z1480" si="6675">N1480*U1480+P1480*U1483-O1480*V1480-Q1480*V1483</f>
        <v>0</v>
      </c>
      <c r="AA1480" s="62">
        <f t="shared" ref="AA1480" si="6676">(N1480*V1480+O1480*U1480+P1480*V1483+Q1480*U1483)</f>
        <v>14.225726874331791</v>
      </c>
      <c r="AB1480" s="10"/>
      <c r="AC1480" s="64">
        <v>1</v>
      </c>
      <c r="AD1480" s="65">
        <v>0</v>
      </c>
      <c r="AE1480" s="23">
        <v>0</v>
      </c>
      <c r="AF1480" s="66">
        <v>0</v>
      </c>
      <c r="AH1480" s="59">
        <f t="shared" ref="AH1480" si="6677">X1480*AC1480+Z1480*AC1483-Y1480*AD1480-AA1480*AD1483</f>
        <v>3.9458617904891162</v>
      </c>
      <c r="AI1480" s="63">
        <f t="shared" ref="AI1480" si="6678">(X1480*AD1480+Y1480*AC1480+Z1480*AD1483+AA1480*AC1483)</f>
        <v>14.225726874331791</v>
      </c>
      <c r="AJ1480" s="61">
        <f t="shared" ref="AJ1480" si="6679">X1480*AE1480+Z1480*AE1483-Y1480*AF1480-AA1480*AF1483</f>
        <v>0</v>
      </c>
      <c r="AK1480" s="62">
        <f t="shared" ref="AK1480" si="6680">(X1480*AF1480+Y1480*AE1480+Z1480*AF1483+AA1480*AE1483)</f>
        <v>14.225726874331791</v>
      </c>
      <c r="AM1480" s="67">
        <f t="shared" ref="AM1480" si="6681">20*LOG(((1+$AD$8)/$AD$8)/((AH1480+AH1483)^2+(AI1480+AI1483)^2)^0.5)</f>
        <v>-17.71881168986755</v>
      </c>
      <c r="AO1480" s="110">
        <f t="shared" ref="AO1480" si="6682">((AH1480^2+AI1480^2)^0.5)/((AH1483^2+AI1483^2)^0.5)</f>
        <v>3.6213452826572436</v>
      </c>
      <c r="AP1480" s="18"/>
      <c r="AQ1480" s="68"/>
      <c r="AR1480" s="68"/>
      <c r="AS1480" s="68"/>
      <c r="AT1480" s="68"/>
    </row>
    <row r="1481" spans="2:46" ht="18.600000000000001" customHeight="1" thickBot="1">
      <c r="D1481" s="69"/>
      <c r="G1481" s="70"/>
      <c r="I1481" s="69"/>
      <c r="L1481" s="70"/>
      <c r="N1481" s="69"/>
      <c r="Q1481" s="70"/>
      <c r="S1481" s="69"/>
      <c r="V1481" s="70"/>
      <c r="X1481" s="69"/>
      <c r="AA1481" s="70"/>
      <c r="AC1481" s="64"/>
      <c r="AD1481" s="23"/>
      <c r="AE1481" s="23"/>
      <c r="AF1481" s="71"/>
      <c r="AH1481" s="69"/>
      <c r="AK1481" s="70"/>
      <c r="AO1481" s="111"/>
      <c r="AP1481" s="18"/>
      <c r="AQ1481" s="68"/>
      <c r="AR1481" s="68"/>
      <c r="AS1481" s="68"/>
      <c r="AT1481" s="68"/>
    </row>
    <row r="1482" spans="2:46" ht="18.600000000000001" customHeight="1" thickBot="1">
      <c r="D1482" s="265" t="s">
        <v>11</v>
      </c>
      <c r="E1482" s="266"/>
      <c r="F1482" s="267" t="s">
        <v>84</v>
      </c>
      <c r="G1482" s="268"/>
      <c r="H1482" s="263"/>
      <c r="I1482" s="265" t="s">
        <v>85</v>
      </c>
      <c r="J1482" s="266"/>
      <c r="K1482" s="267" t="s">
        <v>86</v>
      </c>
      <c r="L1482" s="268"/>
      <c r="N1482" s="269" t="s">
        <v>12</v>
      </c>
      <c r="O1482" s="270"/>
      <c r="P1482" s="271" t="s">
        <v>13</v>
      </c>
      <c r="Q1482" s="272"/>
      <c r="S1482" s="265" t="s">
        <v>87</v>
      </c>
      <c r="T1482" s="266"/>
      <c r="U1482" s="267" t="s">
        <v>88</v>
      </c>
      <c r="V1482" s="268"/>
      <c r="W1482" s="10"/>
      <c r="X1482" s="269" t="s">
        <v>89</v>
      </c>
      <c r="Y1482" s="270"/>
      <c r="Z1482" s="271" t="s">
        <v>90</v>
      </c>
      <c r="AA1482" s="272"/>
      <c r="AB1482" s="10"/>
      <c r="AC1482" s="265" t="s">
        <v>14</v>
      </c>
      <c r="AD1482" s="266"/>
      <c r="AE1482" s="267" t="s">
        <v>15</v>
      </c>
      <c r="AF1482" s="268"/>
      <c r="AG1482" s="10"/>
      <c r="AH1482" s="269" t="s">
        <v>91</v>
      </c>
      <c r="AI1482" s="270"/>
      <c r="AJ1482" s="271" t="s">
        <v>92</v>
      </c>
      <c r="AK1482" s="272"/>
      <c r="AM1482" s="76" t="s">
        <v>16</v>
      </c>
      <c r="AO1482" s="112" t="s">
        <v>38</v>
      </c>
      <c r="AP1482" s="18"/>
      <c r="AQ1482" s="68"/>
      <c r="AR1482" s="68"/>
      <c r="AS1482" s="68"/>
      <c r="AT1482" s="68"/>
    </row>
    <row r="1483" spans="2:46" ht="18.600000000000001" customHeight="1" thickTop="1" thickBot="1">
      <c r="D1483" s="59">
        <v>0</v>
      </c>
      <c r="E1483" s="63">
        <v>0</v>
      </c>
      <c r="F1483" s="61">
        <v>1</v>
      </c>
      <c r="G1483" s="62">
        <v>0</v>
      </c>
      <c r="I1483" s="59">
        <v>0</v>
      </c>
      <c r="J1483" s="63">
        <f t="shared" ref="J1483" si="6683">IF(0=(1-$J$8*$K$8*$B1480^2),10^14,$B1480*$K$8/(1-$J$8*$K$8*$B1480^2))</f>
        <v>-1.024188457879861</v>
      </c>
      <c r="K1483" s="61">
        <v>1</v>
      </c>
      <c r="L1483" s="62">
        <v>0</v>
      </c>
      <c r="N1483" s="59">
        <f t="shared" ref="N1483" si="6684">D1483*I1480+F1483*I1483-E1483*J1480-G1483*J1483</f>
        <v>0</v>
      </c>
      <c r="O1483" s="63">
        <f t="shared" ref="O1483" si="6685">(D1483*J1480+E1483*I1480+F1483*J1483+G1483*I1483)</f>
        <v>-1.024188457879861</v>
      </c>
      <c r="P1483" s="61">
        <f t="shared" ref="P1483" si="6686">D1483*K1480+F1483*K1483-E1483*L1480-G1483*L1483</f>
        <v>1</v>
      </c>
      <c r="Q1483" s="62">
        <f t="shared" ref="Q1483" si="6687">(D1483*L1480+E1483*K1480+F1483*L1483+G1483*K1483)</f>
        <v>0</v>
      </c>
      <c r="S1483" s="59">
        <v>0</v>
      </c>
      <c r="T1483" s="63">
        <v>0</v>
      </c>
      <c r="U1483" s="61">
        <v>1</v>
      </c>
      <c r="V1483" s="62">
        <v>0</v>
      </c>
      <c r="X1483" s="59">
        <f t="shared" ref="X1483" si="6688">N1483*S1480+P1483*S1483-O1483*T1480-Q1483*T1483</f>
        <v>0</v>
      </c>
      <c r="Y1483" s="63">
        <f t="shared" ref="Y1483" si="6689">(N1483*T1480+O1483*S1480+P1483*T1483+Q1483*S1483)</f>
        <v>-1.024188457879861</v>
      </c>
      <c r="Z1483" s="61">
        <f t="shared" ref="Z1483" si="6690">N1483*U1480+P1483*U1483-O1483*V1480-Q1483*V1483</f>
        <v>3.9458617904891162</v>
      </c>
      <c r="AA1483" s="62">
        <f t="shared" ref="AA1483" si="6691">(N1483*V1480+O1483*U1480+P1483*V1483+Q1483*U1483)</f>
        <v>0</v>
      </c>
      <c r="AB1483" s="10"/>
      <c r="AC1483" s="46">
        <f t="shared" ref="AC1483" si="6692">1/$AD$8</f>
        <v>1</v>
      </c>
      <c r="AD1483" s="77">
        <v>0</v>
      </c>
      <c r="AE1483" s="78">
        <v>1</v>
      </c>
      <c r="AF1483" s="79">
        <v>0</v>
      </c>
      <c r="AH1483" s="59">
        <f t="shared" ref="AH1483" si="6693">X1483*AC1480+Z1483*AC1483-Y1483*AD1480-AA1483*AD1483</f>
        <v>3.9458617904891162</v>
      </c>
      <c r="AI1483" s="63">
        <f t="shared" ref="AI1483" si="6694">(X1483*AD1480+Y1483*AC1480+Z1483*AD1483+AA1483*AC1483)</f>
        <v>-1.024188457879861</v>
      </c>
      <c r="AJ1483" s="61">
        <f t="shared" ref="AJ1483" si="6695">X1483*AE1480+Z1483*AE1483-Y1483*AF1480-AA1483*AF1483</f>
        <v>3.9458617904891162</v>
      </c>
      <c r="AK1483" s="62">
        <f t="shared" ref="AK1483" si="6696">(X1483*AF1480+Y1483*AE1480+Z1483*AF1483+AA1483*AE1483)</f>
        <v>0</v>
      </c>
      <c r="AM1483" s="80">
        <f t="shared" ref="AM1483" si="6697">(180/PI())*ATAN(-1*(AI1480+AI1483)/(AH1480+AH1483))</f>
        <v>-59.129516853776337</v>
      </c>
      <c r="AO1483" s="113">
        <f t="shared" ref="AO1483" si="6698">20*LOG(((1-(10^(AM1480/20)^2)*(1-((1-AO1480)/(1+AO1480))^2))^0.5))</f>
        <v>-5.0095486623973166E-2</v>
      </c>
      <c r="AP1483" s="18"/>
      <c r="AQ1483" s="68"/>
      <c r="AR1483" s="68"/>
      <c r="AS1483" s="68"/>
      <c r="AT1483" s="68"/>
    </row>
    <row r="1484" spans="2:46" ht="18.600000000000001" customHeight="1"/>
    <row r="1485" spans="2:46" ht="18.600000000000001" customHeight="1" thickBot="1">
      <c r="D1485" s="10" t="s">
        <v>63</v>
      </c>
      <c r="E1485" s="10"/>
      <c r="F1485" s="10"/>
      <c r="G1485" s="10"/>
      <c r="H1485" s="10"/>
      <c r="I1485" s="10" t="s">
        <v>64</v>
      </c>
      <c r="J1485" s="10"/>
      <c r="K1485" s="10"/>
      <c r="L1485" s="10"/>
      <c r="M1485" s="55"/>
      <c r="N1485" s="55"/>
      <c r="O1485" s="54" t="s">
        <v>65</v>
      </c>
      <c r="P1485" s="55"/>
      <c r="Q1485" s="55"/>
      <c r="R1485" s="55"/>
      <c r="S1485" s="10"/>
      <c r="T1485" s="10" t="s">
        <v>66</v>
      </c>
      <c r="U1485" s="55"/>
      <c r="V1485" s="55"/>
      <c r="W1485" s="55"/>
      <c r="X1485" s="55"/>
      <c r="Y1485" s="54" t="s">
        <v>67</v>
      </c>
      <c r="Z1485" s="55"/>
      <c r="AA1485" s="55"/>
      <c r="AB1485" s="55"/>
      <c r="AC1485" s="54" t="s">
        <v>68</v>
      </c>
      <c r="AD1485" s="10"/>
      <c r="AE1485" s="10"/>
      <c r="AF1485" s="10"/>
      <c r="AG1485" s="10"/>
      <c r="AH1485" s="55"/>
      <c r="AI1485" s="54" t="s">
        <v>69</v>
      </c>
      <c r="AJ1485" s="55"/>
      <c r="AK1485" s="55"/>
    </row>
    <row r="1486" spans="2:46" ht="18.600000000000001" customHeight="1" thickBot="1">
      <c r="B1486" s="52"/>
      <c r="D1486" s="273" t="s">
        <v>70</v>
      </c>
      <c r="E1486" s="274"/>
      <c r="F1486" s="275" t="s">
        <v>71</v>
      </c>
      <c r="G1486" s="276"/>
      <c r="H1486" s="263"/>
      <c r="I1486" s="273" t="s">
        <v>72</v>
      </c>
      <c r="J1486" s="274"/>
      <c r="K1486" s="275" t="s">
        <v>73</v>
      </c>
      <c r="L1486" s="276"/>
      <c r="M1486" s="55"/>
      <c r="N1486" s="269" t="s">
        <v>74</v>
      </c>
      <c r="O1486" s="270"/>
      <c r="P1486" s="271" t="s">
        <v>75</v>
      </c>
      <c r="Q1486" s="272"/>
      <c r="R1486" s="55"/>
      <c r="S1486" s="273" t="s">
        <v>76</v>
      </c>
      <c r="T1486" s="274"/>
      <c r="U1486" s="275" t="s">
        <v>77</v>
      </c>
      <c r="V1486" s="276"/>
      <c r="W1486" s="10"/>
      <c r="X1486" s="269" t="s">
        <v>78</v>
      </c>
      <c r="Y1486" s="270"/>
      <c r="Z1486" s="271" t="s">
        <v>79</v>
      </c>
      <c r="AA1486" s="272"/>
      <c r="AB1486" s="10"/>
      <c r="AC1486" s="273" t="s">
        <v>80</v>
      </c>
      <c r="AD1486" s="274"/>
      <c r="AE1486" s="275" t="s">
        <v>81</v>
      </c>
      <c r="AF1486" s="276"/>
      <c r="AG1486" s="10"/>
      <c r="AH1486" s="269" t="s">
        <v>82</v>
      </c>
      <c r="AI1486" s="270"/>
      <c r="AJ1486" s="271" t="s">
        <v>83</v>
      </c>
      <c r="AK1486" s="272"/>
      <c r="AM1486" s="57" t="s">
        <v>10</v>
      </c>
      <c r="AO1486" s="109" t="s">
        <v>37</v>
      </c>
      <c r="AP1486" s="18"/>
      <c r="AQ1486" s="68"/>
      <c r="AR1486" s="68"/>
      <c r="AS1486" s="68"/>
      <c r="AT1486" s="68"/>
    </row>
    <row r="1487" spans="2:46" ht="18.600000000000001" customHeight="1" thickTop="1" thickBot="1">
      <c r="B1487" s="81">
        <v>4.26</v>
      </c>
      <c r="D1487" s="59">
        <v>1</v>
      </c>
      <c r="E1487" s="60">
        <v>0</v>
      </c>
      <c r="F1487" s="61">
        <v>0</v>
      </c>
      <c r="G1487" s="62">
        <f t="shared" ref="G1487" si="6699">$E$8*$B1487</f>
        <v>2.8898562000000001</v>
      </c>
      <c r="I1487" s="59">
        <v>1</v>
      </c>
      <c r="J1487" s="63">
        <v>0</v>
      </c>
      <c r="K1487" s="61">
        <v>0</v>
      </c>
      <c r="L1487" s="62">
        <v>0</v>
      </c>
      <c r="N1487" s="59">
        <f t="shared" ref="N1487" si="6700">D1487*I1487+F1487*I1490-E1487*J1487-G1487*J1490</f>
        <v>3.9376387591443782</v>
      </c>
      <c r="O1487" s="63">
        <f t="shared" ref="O1487" si="6701">(D1487*J1487+E1487*I1487+F1487*J1490+G1487*I1490)</f>
        <v>0</v>
      </c>
      <c r="P1487" s="61">
        <f t="shared" ref="P1487" si="6702">D1487*K1487+F1487*K1490-E1487*L1487-G1487*L1490</f>
        <v>0</v>
      </c>
      <c r="Q1487" s="62">
        <f t="shared" ref="Q1487" si="6703">(D1487*L1487+E1487*K1487+F1487*L1490+G1487*K1490)</f>
        <v>2.8898562000000001</v>
      </c>
      <c r="S1487" s="59">
        <v>1</v>
      </c>
      <c r="T1487" s="60">
        <v>0</v>
      </c>
      <c r="U1487" s="61">
        <v>0</v>
      </c>
      <c r="V1487" s="62">
        <f t="shared" ref="V1487" si="6704">$T$8*$B1487</f>
        <v>2.8898562000000001</v>
      </c>
      <c r="X1487" s="59">
        <f t="shared" ref="X1487" si="6705">N1487*S1487+P1487*S1490-O1487*T1487-Q1487*T1490</f>
        <v>3.9376387591443782</v>
      </c>
      <c r="Y1487" s="63">
        <f t="shared" ref="Y1487" si="6706">(N1487*T1487+O1487*S1487+P1487*T1490+Q1487*S1490)</f>
        <v>0</v>
      </c>
      <c r="Z1487" s="61">
        <f t="shared" ref="Z1487" si="6707">N1487*U1487+P1487*U1490-O1487*V1487-Q1487*V1490</f>
        <v>0</v>
      </c>
      <c r="AA1487" s="62">
        <f t="shared" ref="AA1487" si="6708">(N1487*V1487+O1487*U1487+P1487*V1490+Q1487*U1490)</f>
        <v>14.269065981473689</v>
      </c>
      <c r="AB1487" s="10"/>
      <c r="AC1487" s="64">
        <v>1</v>
      </c>
      <c r="AD1487" s="65">
        <v>0</v>
      </c>
      <c r="AE1487" s="23">
        <v>0</v>
      </c>
      <c r="AF1487" s="66">
        <v>0</v>
      </c>
      <c r="AH1487" s="59">
        <f t="shared" ref="AH1487" si="6709">X1487*AC1487+Z1487*AC1490-Y1487*AD1487-AA1487*AD1490</f>
        <v>3.9376387591443782</v>
      </c>
      <c r="AI1487" s="63">
        <f t="shared" ref="AI1487" si="6710">(X1487*AD1487+Y1487*AC1487+Z1487*AD1490+AA1487*AC1490)</f>
        <v>14.269065981473689</v>
      </c>
      <c r="AJ1487" s="61">
        <f t="shared" ref="AJ1487" si="6711">X1487*AE1487+Z1487*AE1490-Y1487*AF1487-AA1487*AF1490</f>
        <v>0</v>
      </c>
      <c r="AK1487" s="62">
        <f t="shared" ref="AK1487" si="6712">(X1487*AF1487+Y1487*AE1487+Z1487*AF1490+AA1487*AE1490)</f>
        <v>14.269065981473689</v>
      </c>
      <c r="AM1487" s="67">
        <f t="shared" ref="AM1487" si="6713">20*LOG(((1+$AD$8)/$AD$8)/((AH1487+AH1490)^2+(AI1487+AI1490)^2)^0.5)</f>
        <v>-17.73877068052423</v>
      </c>
      <c r="AO1487" s="110">
        <f t="shared" ref="AO1487" si="6714">((AH1487^2+AI1487^2)^0.5)/((AH1490^2+AI1490^2)^0.5)</f>
        <v>3.6398740232889493</v>
      </c>
      <c r="AP1487" s="18"/>
      <c r="AQ1487" s="68"/>
      <c r="AR1487" s="68"/>
      <c r="AS1487" s="68"/>
      <c r="AT1487" s="68"/>
    </row>
    <row r="1488" spans="2:46" ht="18.600000000000001" customHeight="1" thickBot="1">
      <c r="D1488" s="69"/>
      <c r="G1488" s="70"/>
      <c r="I1488" s="69"/>
      <c r="L1488" s="70"/>
      <c r="N1488" s="69"/>
      <c r="Q1488" s="70"/>
      <c r="S1488" s="69"/>
      <c r="V1488" s="70"/>
      <c r="X1488" s="69"/>
      <c r="AA1488" s="70"/>
      <c r="AC1488" s="64"/>
      <c r="AD1488" s="23"/>
      <c r="AE1488" s="23"/>
      <c r="AF1488" s="71"/>
      <c r="AH1488" s="69"/>
      <c r="AK1488" s="70"/>
      <c r="AO1488" s="111"/>
      <c r="AP1488" s="18"/>
      <c r="AQ1488" s="68"/>
      <c r="AR1488" s="68"/>
      <c r="AS1488" s="68"/>
      <c r="AT1488" s="68"/>
    </row>
    <row r="1489" spans="2:46" ht="18.600000000000001" customHeight="1" thickBot="1">
      <c r="D1489" s="265" t="s">
        <v>11</v>
      </c>
      <c r="E1489" s="266"/>
      <c r="F1489" s="267" t="s">
        <v>84</v>
      </c>
      <c r="G1489" s="268"/>
      <c r="H1489" s="263"/>
      <c r="I1489" s="265" t="s">
        <v>85</v>
      </c>
      <c r="J1489" s="266"/>
      <c r="K1489" s="267" t="s">
        <v>86</v>
      </c>
      <c r="L1489" s="268"/>
      <c r="N1489" s="269" t="s">
        <v>12</v>
      </c>
      <c r="O1489" s="270"/>
      <c r="P1489" s="271" t="s">
        <v>13</v>
      </c>
      <c r="Q1489" s="272"/>
      <c r="S1489" s="265" t="s">
        <v>87</v>
      </c>
      <c r="T1489" s="266"/>
      <c r="U1489" s="267" t="s">
        <v>88</v>
      </c>
      <c r="V1489" s="268"/>
      <c r="W1489" s="10"/>
      <c r="X1489" s="269" t="s">
        <v>89</v>
      </c>
      <c r="Y1489" s="270"/>
      <c r="Z1489" s="271" t="s">
        <v>90</v>
      </c>
      <c r="AA1489" s="272"/>
      <c r="AB1489" s="10"/>
      <c r="AC1489" s="265" t="s">
        <v>14</v>
      </c>
      <c r="AD1489" s="266"/>
      <c r="AE1489" s="267" t="s">
        <v>15</v>
      </c>
      <c r="AF1489" s="268"/>
      <c r="AG1489" s="10"/>
      <c r="AH1489" s="269" t="s">
        <v>91</v>
      </c>
      <c r="AI1489" s="270"/>
      <c r="AJ1489" s="271" t="s">
        <v>92</v>
      </c>
      <c r="AK1489" s="272"/>
      <c r="AM1489" s="76" t="s">
        <v>16</v>
      </c>
      <c r="AO1489" s="112" t="s">
        <v>38</v>
      </c>
      <c r="AP1489" s="18"/>
      <c r="AQ1489" s="68"/>
      <c r="AR1489" s="68"/>
      <c r="AS1489" s="68"/>
      <c r="AT1489" s="68"/>
    </row>
    <row r="1490" spans="2:46" ht="18.600000000000001" customHeight="1" thickTop="1" thickBot="1">
      <c r="D1490" s="59">
        <v>0</v>
      </c>
      <c r="E1490" s="63">
        <v>0</v>
      </c>
      <c r="F1490" s="61">
        <v>1</v>
      </c>
      <c r="G1490" s="62">
        <v>0</v>
      </c>
      <c r="I1490" s="59">
        <v>0</v>
      </c>
      <c r="J1490" s="63">
        <f t="shared" ref="J1490" si="6715">IF(0=(1-$J$8*$K$8*$B1487^2),10^14,$B1487*$K$8/(1-$J$8*$K$8*$B1487^2))</f>
        <v>-1.0165345802134993</v>
      </c>
      <c r="K1490" s="61">
        <v>1</v>
      </c>
      <c r="L1490" s="62">
        <v>0</v>
      </c>
      <c r="N1490" s="59">
        <f t="shared" ref="N1490" si="6716">D1490*I1487+F1490*I1490-E1490*J1487-G1490*J1490</f>
        <v>0</v>
      </c>
      <c r="O1490" s="63">
        <f t="shared" ref="O1490" si="6717">(D1490*J1487+E1490*I1487+F1490*J1490+G1490*I1490)</f>
        <v>-1.0165345802134993</v>
      </c>
      <c r="P1490" s="61">
        <f t="shared" ref="P1490" si="6718">D1490*K1487+F1490*K1490-E1490*L1487-G1490*L1490</f>
        <v>1</v>
      </c>
      <c r="Q1490" s="62">
        <f t="shared" ref="Q1490" si="6719">(D1490*L1487+E1490*K1487+F1490*L1490+G1490*K1490)</f>
        <v>0</v>
      </c>
      <c r="S1490" s="59">
        <v>0</v>
      </c>
      <c r="T1490" s="63">
        <v>0</v>
      </c>
      <c r="U1490" s="61">
        <v>1</v>
      </c>
      <c r="V1490" s="62">
        <v>0</v>
      </c>
      <c r="X1490" s="59">
        <f t="shared" ref="X1490" si="6720">N1490*S1487+P1490*S1490-O1490*T1487-Q1490*T1490</f>
        <v>0</v>
      </c>
      <c r="Y1490" s="63">
        <f t="shared" ref="Y1490" si="6721">(N1490*T1487+O1490*S1487+P1490*T1490+Q1490*S1490)</f>
        <v>-1.0165345802134993</v>
      </c>
      <c r="Z1490" s="61">
        <f t="shared" ref="Z1490" si="6722">N1490*U1487+P1490*U1490-O1490*V1487-Q1490*V1490</f>
        <v>3.9376387591443782</v>
      </c>
      <c r="AA1490" s="62">
        <f t="shared" ref="AA1490" si="6723">(N1490*V1487+O1490*U1487+P1490*V1490+Q1490*U1490)</f>
        <v>0</v>
      </c>
      <c r="AB1490" s="10"/>
      <c r="AC1490" s="46">
        <f t="shared" ref="AC1490" si="6724">1/$AD$8</f>
        <v>1</v>
      </c>
      <c r="AD1490" s="77">
        <v>0</v>
      </c>
      <c r="AE1490" s="78">
        <v>1</v>
      </c>
      <c r="AF1490" s="79">
        <v>0</v>
      </c>
      <c r="AH1490" s="59">
        <f t="shared" ref="AH1490" si="6725">X1490*AC1487+Z1490*AC1490-Y1490*AD1487-AA1490*AD1490</f>
        <v>3.9376387591443782</v>
      </c>
      <c r="AI1490" s="63">
        <f t="shared" ref="AI1490" si="6726">(X1490*AD1487+Y1490*AC1487+Z1490*AD1490+AA1490*AC1490)</f>
        <v>-1.0165345802134993</v>
      </c>
      <c r="AJ1490" s="61">
        <f t="shared" ref="AJ1490" si="6727">X1490*AE1487+Z1490*AE1490-Y1490*AF1487-AA1490*AF1490</f>
        <v>3.9376387591443782</v>
      </c>
      <c r="AK1490" s="62">
        <f t="shared" ref="AK1490" si="6728">(X1490*AF1487+Y1490*AE1487+Z1490*AF1490+AA1490*AE1490)</f>
        <v>0</v>
      </c>
      <c r="AM1490" s="80">
        <f t="shared" ref="AM1490" si="6729">(180/PI())*ATAN(-1*(AI1487+AI1490)/(AH1487+AH1490))</f>
        <v>-59.279226737272445</v>
      </c>
      <c r="AO1490" s="113">
        <f t="shared" ref="AO1490" si="6730">20*LOG(((1-(10^(AM1487/20)^2)*(1-((1-AO1487)/(1+AO1487))^2))^0.5))</f>
        <v>-4.9719276600541894E-2</v>
      </c>
      <c r="AP1490" s="18"/>
      <c r="AQ1490" s="68"/>
      <c r="AR1490" s="68"/>
      <c r="AS1490" s="68"/>
      <c r="AT1490" s="68"/>
    </row>
    <row r="1491" spans="2:46" ht="18.600000000000001" customHeight="1"/>
    <row r="1492" spans="2:46" ht="18.600000000000001" customHeight="1" thickBot="1">
      <c r="D1492" s="10" t="s">
        <v>63</v>
      </c>
      <c r="E1492" s="10"/>
      <c r="F1492" s="10"/>
      <c r="G1492" s="10"/>
      <c r="H1492" s="10"/>
      <c r="I1492" s="10" t="s">
        <v>64</v>
      </c>
      <c r="J1492" s="10"/>
      <c r="K1492" s="10"/>
      <c r="L1492" s="10"/>
      <c r="M1492" s="55"/>
      <c r="N1492" s="55"/>
      <c r="O1492" s="54" t="s">
        <v>65</v>
      </c>
      <c r="P1492" s="55"/>
      <c r="Q1492" s="55"/>
      <c r="R1492" s="55"/>
      <c r="S1492" s="10"/>
      <c r="T1492" s="10" t="s">
        <v>66</v>
      </c>
      <c r="U1492" s="55"/>
      <c r="V1492" s="55"/>
      <c r="W1492" s="55"/>
      <c r="X1492" s="55"/>
      <c r="Y1492" s="54" t="s">
        <v>67</v>
      </c>
      <c r="Z1492" s="55"/>
      <c r="AA1492" s="55"/>
      <c r="AB1492" s="55"/>
      <c r="AC1492" s="54" t="s">
        <v>68</v>
      </c>
      <c r="AD1492" s="10"/>
      <c r="AE1492" s="10"/>
      <c r="AF1492" s="10"/>
      <c r="AG1492" s="10"/>
      <c r="AH1492" s="55"/>
      <c r="AI1492" s="54" t="s">
        <v>69</v>
      </c>
      <c r="AJ1492" s="55"/>
      <c r="AK1492" s="55"/>
    </row>
    <row r="1493" spans="2:46" ht="18.600000000000001" customHeight="1" thickBot="1">
      <c r="B1493" s="52"/>
      <c r="D1493" s="273" t="s">
        <v>70</v>
      </c>
      <c r="E1493" s="274"/>
      <c r="F1493" s="275" t="s">
        <v>71</v>
      </c>
      <c r="G1493" s="276"/>
      <c r="H1493" s="263"/>
      <c r="I1493" s="273" t="s">
        <v>72</v>
      </c>
      <c r="J1493" s="274"/>
      <c r="K1493" s="275" t="s">
        <v>73</v>
      </c>
      <c r="L1493" s="276"/>
      <c r="M1493" s="55"/>
      <c r="N1493" s="269" t="s">
        <v>74</v>
      </c>
      <c r="O1493" s="270"/>
      <c r="P1493" s="271" t="s">
        <v>75</v>
      </c>
      <c r="Q1493" s="272"/>
      <c r="R1493" s="55"/>
      <c r="S1493" s="273" t="s">
        <v>76</v>
      </c>
      <c r="T1493" s="274"/>
      <c r="U1493" s="275" t="s">
        <v>77</v>
      </c>
      <c r="V1493" s="276"/>
      <c r="W1493" s="10"/>
      <c r="X1493" s="269" t="s">
        <v>78</v>
      </c>
      <c r="Y1493" s="270"/>
      <c r="Z1493" s="271" t="s">
        <v>79</v>
      </c>
      <c r="AA1493" s="272"/>
      <c r="AB1493" s="10"/>
      <c r="AC1493" s="273" t="s">
        <v>80</v>
      </c>
      <c r="AD1493" s="274"/>
      <c r="AE1493" s="275" t="s">
        <v>81</v>
      </c>
      <c r="AF1493" s="276"/>
      <c r="AG1493" s="10"/>
      <c r="AH1493" s="269" t="s">
        <v>82</v>
      </c>
      <c r="AI1493" s="270"/>
      <c r="AJ1493" s="271" t="s">
        <v>83</v>
      </c>
      <c r="AK1493" s="272"/>
      <c r="AM1493" s="57" t="s">
        <v>10</v>
      </c>
      <c r="AO1493" s="109" t="s">
        <v>37</v>
      </c>
      <c r="AP1493" s="18"/>
      <c r="AQ1493" s="68"/>
      <c r="AR1493" s="68"/>
      <c r="AS1493" s="68"/>
      <c r="AT1493" s="68"/>
    </row>
    <row r="1494" spans="2:46" ht="18.600000000000001" customHeight="1" thickTop="1" thickBot="1">
      <c r="B1494" s="81">
        <v>4.28</v>
      </c>
      <c r="D1494" s="59">
        <v>1</v>
      </c>
      <c r="E1494" s="60">
        <v>0</v>
      </c>
      <c r="F1494" s="61">
        <v>0</v>
      </c>
      <c r="G1494" s="62">
        <f t="shared" ref="G1494" si="6731">$E$8*$B1494</f>
        <v>2.9034236000000004</v>
      </c>
      <c r="I1494" s="59">
        <v>1</v>
      </c>
      <c r="J1494" s="63">
        <v>0</v>
      </c>
      <c r="K1494" s="61">
        <v>0</v>
      </c>
      <c r="L1494" s="62">
        <v>0</v>
      </c>
      <c r="N1494" s="59">
        <f t="shared" ref="N1494" si="6732">D1494*I1494+F1494*I1497-E1494*J1494-G1494*J1497</f>
        <v>3.929575559700059</v>
      </c>
      <c r="O1494" s="63">
        <f t="shared" ref="O1494" si="6733">(D1494*J1494+E1494*I1494+F1494*J1497+G1494*I1497)</f>
        <v>0</v>
      </c>
      <c r="P1494" s="61">
        <f t="shared" ref="P1494" si="6734">D1494*K1494+F1494*K1497-E1494*L1494-G1494*L1497</f>
        <v>0</v>
      </c>
      <c r="Q1494" s="62">
        <f t="shared" ref="Q1494" si="6735">(D1494*L1494+E1494*K1494+F1494*L1497+G1494*K1497)</f>
        <v>2.9034236000000004</v>
      </c>
      <c r="S1494" s="59">
        <v>1</v>
      </c>
      <c r="T1494" s="60">
        <v>0</v>
      </c>
      <c r="U1494" s="61">
        <v>0</v>
      </c>
      <c r="V1494" s="62">
        <f t="shared" ref="V1494" si="6736">$T$8*$B1494</f>
        <v>2.9034236000000004</v>
      </c>
      <c r="X1494" s="59">
        <f t="shared" ref="X1494" si="6737">N1494*S1494+P1494*S1497-O1494*T1494-Q1494*T1497</f>
        <v>3.929575559700059</v>
      </c>
      <c r="Y1494" s="63">
        <f t="shared" ref="Y1494" si="6738">(N1494*T1494+O1494*S1494+P1494*T1497+Q1494*S1497)</f>
        <v>0</v>
      </c>
      <c r="Z1494" s="61">
        <f t="shared" ref="Z1494" si="6739">N1494*U1494+P1494*U1497-O1494*V1494-Q1494*V1497</f>
        <v>0</v>
      </c>
      <c r="AA1494" s="62">
        <f t="shared" ref="AA1494" si="6740">(N1494*V1494+O1494*U1494+P1494*V1497+Q1494*U1497)</f>
        <v>14.312646018016363</v>
      </c>
      <c r="AB1494" s="10"/>
      <c r="AC1494" s="64">
        <v>1</v>
      </c>
      <c r="AD1494" s="65">
        <v>0</v>
      </c>
      <c r="AE1494" s="23">
        <v>0</v>
      </c>
      <c r="AF1494" s="66">
        <v>0</v>
      </c>
      <c r="AH1494" s="59">
        <f t="shared" ref="AH1494" si="6741">X1494*AC1494+Z1494*AC1497-Y1494*AD1494-AA1494*AD1497</f>
        <v>3.929575559700059</v>
      </c>
      <c r="AI1494" s="63">
        <f t="shared" ref="AI1494" si="6742">(X1494*AD1494+Y1494*AC1494+Z1494*AD1497+AA1494*AC1497)</f>
        <v>14.312646018016363</v>
      </c>
      <c r="AJ1494" s="61">
        <f t="shared" ref="AJ1494" si="6743">X1494*AE1494+Z1494*AE1497-Y1494*AF1494-AA1494*AF1497</f>
        <v>0</v>
      </c>
      <c r="AK1494" s="62">
        <f t="shared" ref="AK1494" si="6744">(X1494*AF1494+Y1494*AE1494+Z1494*AF1497+AA1494*AE1497)</f>
        <v>14.312646018016363</v>
      </c>
      <c r="AM1494" s="67">
        <f t="shared" ref="AM1494" si="6745">20*LOG(((1+$AD$8)/$AD$8)/((AH1494+AH1497)^2+(AI1494+AI1497)^2)^0.5)</f>
        <v>-17.758889549450764</v>
      </c>
      <c r="AO1494" s="110">
        <f t="shared" ref="AO1494" si="6746">((AH1494^2+AI1494^2)^0.5)/((AH1497^2+AI1497^2)^0.5)</f>
        <v>3.6583926514240086</v>
      </c>
      <c r="AP1494" s="18"/>
      <c r="AQ1494" s="68"/>
      <c r="AR1494" s="68"/>
      <c r="AS1494" s="68"/>
      <c r="AT1494" s="68"/>
    </row>
    <row r="1495" spans="2:46" ht="18.600000000000001" customHeight="1" thickBot="1">
      <c r="D1495" s="69"/>
      <c r="G1495" s="70"/>
      <c r="I1495" s="69"/>
      <c r="L1495" s="70"/>
      <c r="N1495" s="69"/>
      <c r="Q1495" s="70"/>
      <c r="S1495" s="69"/>
      <c r="V1495" s="70"/>
      <c r="X1495" s="69"/>
      <c r="AA1495" s="70"/>
      <c r="AC1495" s="64"/>
      <c r="AD1495" s="23"/>
      <c r="AE1495" s="23"/>
      <c r="AF1495" s="71"/>
      <c r="AH1495" s="69"/>
      <c r="AK1495" s="70"/>
      <c r="AO1495" s="111"/>
      <c r="AP1495" s="18"/>
      <c r="AQ1495" s="68"/>
      <c r="AR1495" s="68"/>
      <c r="AS1495" s="68"/>
      <c r="AT1495" s="68"/>
    </row>
    <row r="1496" spans="2:46" ht="18.600000000000001" customHeight="1" thickBot="1">
      <c r="D1496" s="265" t="s">
        <v>11</v>
      </c>
      <c r="E1496" s="266"/>
      <c r="F1496" s="267" t="s">
        <v>84</v>
      </c>
      <c r="G1496" s="268"/>
      <c r="H1496" s="263"/>
      <c r="I1496" s="265" t="s">
        <v>85</v>
      </c>
      <c r="J1496" s="266"/>
      <c r="K1496" s="267" t="s">
        <v>86</v>
      </c>
      <c r="L1496" s="268"/>
      <c r="N1496" s="269" t="s">
        <v>12</v>
      </c>
      <c r="O1496" s="270"/>
      <c r="P1496" s="271" t="s">
        <v>13</v>
      </c>
      <c r="Q1496" s="272"/>
      <c r="S1496" s="265" t="s">
        <v>87</v>
      </c>
      <c r="T1496" s="266"/>
      <c r="U1496" s="267" t="s">
        <v>88</v>
      </c>
      <c r="V1496" s="268"/>
      <c r="W1496" s="10"/>
      <c r="X1496" s="269" t="s">
        <v>89</v>
      </c>
      <c r="Y1496" s="270"/>
      <c r="Z1496" s="271" t="s">
        <v>90</v>
      </c>
      <c r="AA1496" s="272"/>
      <c r="AB1496" s="10"/>
      <c r="AC1496" s="265" t="s">
        <v>14</v>
      </c>
      <c r="AD1496" s="266"/>
      <c r="AE1496" s="267" t="s">
        <v>15</v>
      </c>
      <c r="AF1496" s="268"/>
      <c r="AG1496" s="10"/>
      <c r="AH1496" s="269" t="s">
        <v>91</v>
      </c>
      <c r="AI1496" s="270"/>
      <c r="AJ1496" s="271" t="s">
        <v>92</v>
      </c>
      <c r="AK1496" s="272"/>
      <c r="AM1496" s="76" t="s">
        <v>16</v>
      </c>
      <c r="AO1496" s="112" t="s">
        <v>38</v>
      </c>
      <c r="AP1496" s="18"/>
      <c r="AQ1496" s="68"/>
      <c r="AR1496" s="68"/>
      <c r="AS1496" s="68"/>
      <c r="AT1496" s="68"/>
    </row>
    <row r="1497" spans="2:46" ht="18.600000000000001" customHeight="1" thickTop="1" thickBot="1">
      <c r="D1497" s="59">
        <v>0</v>
      </c>
      <c r="E1497" s="63">
        <v>0</v>
      </c>
      <c r="F1497" s="61">
        <v>1</v>
      </c>
      <c r="G1497" s="62">
        <v>0</v>
      </c>
      <c r="I1497" s="59">
        <v>0</v>
      </c>
      <c r="J1497" s="63">
        <f t="shared" ref="J1497" si="6747">IF(0=(1-$J$8*$K$8*$B1494^2),10^14,$B1494*$K$8/(1-$J$8*$K$8*$B1494^2))</f>
        <v>-1.0090072835737984</v>
      </c>
      <c r="K1497" s="61">
        <v>1</v>
      </c>
      <c r="L1497" s="62">
        <v>0</v>
      </c>
      <c r="N1497" s="59">
        <f t="shared" ref="N1497" si="6748">D1497*I1494+F1497*I1497-E1497*J1494-G1497*J1497</f>
        <v>0</v>
      </c>
      <c r="O1497" s="63">
        <f t="shared" ref="O1497" si="6749">(D1497*J1494+E1497*I1494+F1497*J1497+G1497*I1497)</f>
        <v>-1.0090072835737984</v>
      </c>
      <c r="P1497" s="61">
        <f t="shared" ref="P1497" si="6750">D1497*K1494+F1497*K1497-E1497*L1494-G1497*L1497</f>
        <v>1</v>
      </c>
      <c r="Q1497" s="62">
        <f t="shared" ref="Q1497" si="6751">(D1497*L1494+E1497*K1494+F1497*L1497+G1497*K1497)</f>
        <v>0</v>
      </c>
      <c r="S1497" s="59">
        <v>0</v>
      </c>
      <c r="T1497" s="63">
        <v>0</v>
      </c>
      <c r="U1497" s="61">
        <v>1</v>
      </c>
      <c r="V1497" s="62">
        <v>0</v>
      </c>
      <c r="X1497" s="59">
        <f t="shared" ref="X1497" si="6752">N1497*S1494+P1497*S1497-O1497*T1494-Q1497*T1497</f>
        <v>0</v>
      </c>
      <c r="Y1497" s="63">
        <f t="shared" ref="Y1497" si="6753">(N1497*T1494+O1497*S1494+P1497*T1497+Q1497*S1497)</f>
        <v>-1.0090072835737984</v>
      </c>
      <c r="Z1497" s="61">
        <f t="shared" ref="Z1497" si="6754">N1497*U1494+P1497*U1497-O1497*V1494-Q1497*V1497</f>
        <v>3.929575559700059</v>
      </c>
      <c r="AA1497" s="62">
        <f t="shared" ref="AA1497" si="6755">(N1497*V1494+O1497*U1494+P1497*V1497+Q1497*U1497)</f>
        <v>0</v>
      </c>
      <c r="AB1497" s="10"/>
      <c r="AC1497" s="46">
        <f t="shared" ref="AC1497" si="6756">1/$AD$8</f>
        <v>1</v>
      </c>
      <c r="AD1497" s="77">
        <v>0</v>
      </c>
      <c r="AE1497" s="78">
        <v>1</v>
      </c>
      <c r="AF1497" s="79">
        <v>0</v>
      </c>
      <c r="AH1497" s="59">
        <f t="shared" ref="AH1497" si="6757">X1497*AC1494+Z1497*AC1497-Y1497*AD1494-AA1497*AD1497</f>
        <v>3.929575559700059</v>
      </c>
      <c r="AI1497" s="63">
        <f t="shared" ref="AI1497" si="6758">(X1497*AD1494+Y1497*AC1494+Z1497*AD1497+AA1497*AC1497)</f>
        <v>-1.0090072835737984</v>
      </c>
      <c r="AJ1497" s="61">
        <f t="shared" ref="AJ1497" si="6759">X1497*AE1494+Z1497*AE1497-Y1497*AF1494-AA1497*AF1497</f>
        <v>3.929575559700059</v>
      </c>
      <c r="AK1497" s="62">
        <f t="shared" ref="AK1497" si="6760">(X1497*AF1494+Y1497*AE1494+Z1497*AF1497+AA1497*AE1497)</f>
        <v>0</v>
      </c>
      <c r="AM1497" s="80">
        <f t="shared" ref="AM1497" si="6761">(180/PI())*ATAN(-1*(AI1494+AI1497)/(AH1494+AH1497))</f>
        <v>-59.427445040048809</v>
      </c>
      <c r="AO1497" s="113">
        <f t="shared" ref="AO1497" si="6762">20*LOG(((1-(10^(AM1494/20)^2)*(1-((1-AO1494)/(1+AO1494))^2))^0.5))</f>
        <v>-4.9344456114784954E-2</v>
      </c>
      <c r="AP1497" s="18"/>
      <c r="AQ1497" s="68"/>
      <c r="AR1497" s="68"/>
      <c r="AS1497" s="68"/>
      <c r="AT1497" s="68"/>
    </row>
    <row r="1498" spans="2:46" ht="18.600000000000001" customHeight="1"/>
    <row r="1499" spans="2:46" ht="18.600000000000001" customHeight="1" thickBot="1">
      <c r="D1499" s="10" t="s">
        <v>63</v>
      </c>
      <c r="E1499" s="10"/>
      <c r="F1499" s="10"/>
      <c r="G1499" s="10"/>
      <c r="H1499" s="10"/>
      <c r="I1499" s="10" t="s">
        <v>64</v>
      </c>
      <c r="J1499" s="10"/>
      <c r="K1499" s="10"/>
      <c r="L1499" s="10"/>
      <c r="M1499" s="55"/>
      <c r="N1499" s="55"/>
      <c r="O1499" s="54" t="s">
        <v>65</v>
      </c>
      <c r="P1499" s="55"/>
      <c r="Q1499" s="55"/>
      <c r="R1499" s="55"/>
      <c r="S1499" s="10"/>
      <c r="T1499" s="10" t="s">
        <v>66</v>
      </c>
      <c r="U1499" s="55"/>
      <c r="V1499" s="55"/>
      <c r="W1499" s="55"/>
      <c r="X1499" s="55"/>
      <c r="Y1499" s="54" t="s">
        <v>67</v>
      </c>
      <c r="Z1499" s="55"/>
      <c r="AA1499" s="55"/>
      <c r="AB1499" s="55"/>
      <c r="AC1499" s="54" t="s">
        <v>68</v>
      </c>
      <c r="AD1499" s="10"/>
      <c r="AE1499" s="10"/>
      <c r="AF1499" s="10"/>
      <c r="AG1499" s="10"/>
      <c r="AH1499" s="55"/>
      <c r="AI1499" s="54" t="s">
        <v>69</v>
      </c>
      <c r="AJ1499" s="55"/>
      <c r="AK1499" s="55"/>
    </row>
    <row r="1500" spans="2:46" ht="18.600000000000001" customHeight="1" thickBot="1">
      <c r="B1500" s="52"/>
      <c r="D1500" s="273" t="s">
        <v>70</v>
      </c>
      <c r="E1500" s="274"/>
      <c r="F1500" s="275" t="s">
        <v>71</v>
      </c>
      <c r="G1500" s="276"/>
      <c r="H1500" s="263"/>
      <c r="I1500" s="273" t="s">
        <v>72</v>
      </c>
      <c r="J1500" s="274"/>
      <c r="K1500" s="275" t="s">
        <v>73</v>
      </c>
      <c r="L1500" s="276"/>
      <c r="M1500" s="55"/>
      <c r="N1500" s="269" t="s">
        <v>74</v>
      </c>
      <c r="O1500" s="270"/>
      <c r="P1500" s="271" t="s">
        <v>75</v>
      </c>
      <c r="Q1500" s="272"/>
      <c r="R1500" s="55"/>
      <c r="S1500" s="273" t="s">
        <v>76</v>
      </c>
      <c r="T1500" s="274"/>
      <c r="U1500" s="275" t="s">
        <v>77</v>
      </c>
      <c r="V1500" s="276"/>
      <c r="W1500" s="10"/>
      <c r="X1500" s="269" t="s">
        <v>78</v>
      </c>
      <c r="Y1500" s="270"/>
      <c r="Z1500" s="271" t="s">
        <v>79</v>
      </c>
      <c r="AA1500" s="272"/>
      <c r="AB1500" s="10"/>
      <c r="AC1500" s="273" t="s">
        <v>80</v>
      </c>
      <c r="AD1500" s="274"/>
      <c r="AE1500" s="275" t="s">
        <v>81</v>
      </c>
      <c r="AF1500" s="276"/>
      <c r="AG1500" s="10"/>
      <c r="AH1500" s="269" t="s">
        <v>82</v>
      </c>
      <c r="AI1500" s="270"/>
      <c r="AJ1500" s="271" t="s">
        <v>83</v>
      </c>
      <c r="AK1500" s="272"/>
      <c r="AM1500" s="57" t="s">
        <v>10</v>
      </c>
      <c r="AO1500" s="109" t="s">
        <v>37</v>
      </c>
      <c r="AP1500" s="18"/>
      <c r="AQ1500" s="68"/>
      <c r="AR1500" s="68"/>
      <c r="AS1500" s="68"/>
      <c r="AT1500" s="68"/>
    </row>
    <row r="1501" spans="2:46" ht="18.600000000000001" customHeight="1" thickTop="1" thickBot="1">
      <c r="B1501" s="81">
        <v>4.3</v>
      </c>
      <c r="D1501" s="59">
        <v>1</v>
      </c>
      <c r="E1501" s="60">
        <v>0</v>
      </c>
      <c r="F1501" s="61">
        <v>0</v>
      </c>
      <c r="G1501" s="62">
        <f t="shared" ref="G1501" si="6763">$E$8*$B1501</f>
        <v>2.9169909999999999</v>
      </c>
      <c r="I1501" s="59">
        <v>1</v>
      </c>
      <c r="J1501" s="63">
        <v>0</v>
      </c>
      <c r="K1501" s="61">
        <v>0</v>
      </c>
      <c r="L1501" s="62">
        <v>0</v>
      </c>
      <c r="N1501" s="59">
        <f t="shared" ref="N1501" si="6764">D1501*I1501+F1501*I1504-E1501*J1501-G1501*J1504</f>
        <v>3.9216678347300937</v>
      </c>
      <c r="O1501" s="63">
        <f t="shared" ref="O1501" si="6765">(D1501*J1501+E1501*I1501+F1501*J1504+G1501*I1504)</f>
        <v>0</v>
      </c>
      <c r="P1501" s="61">
        <f t="shared" ref="P1501" si="6766">D1501*K1501+F1501*K1504-E1501*L1501-G1501*L1504</f>
        <v>0</v>
      </c>
      <c r="Q1501" s="62">
        <f t="shared" ref="Q1501" si="6767">(D1501*L1501+E1501*K1501+F1501*L1504+G1501*K1504)</f>
        <v>2.9169909999999999</v>
      </c>
      <c r="S1501" s="59">
        <v>1</v>
      </c>
      <c r="T1501" s="60">
        <v>0</v>
      </c>
      <c r="U1501" s="61">
        <v>0</v>
      </c>
      <c r="V1501" s="62">
        <f t="shared" ref="V1501" si="6768">$T$8*$B1501</f>
        <v>2.9169909999999999</v>
      </c>
      <c r="X1501" s="59">
        <f t="shared" ref="X1501" si="6769">N1501*S1501+P1501*S1504-O1501*T1501-Q1501*T1504</f>
        <v>3.9216678347300937</v>
      </c>
      <c r="Y1501" s="63">
        <f t="shared" ref="Y1501" si="6770">(N1501*T1501+O1501*S1501+P1501*T1504+Q1501*S1504)</f>
        <v>0</v>
      </c>
      <c r="Z1501" s="61">
        <f t="shared" ref="Z1501" si="6771">N1501*U1501+P1501*U1504-O1501*V1501-Q1501*V1504</f>
        <v>0</v>
      </c>
      <c r="AA1501" s="62">
        <f t="shared" ref="AA1501" si="6772">(N1501*V1501+O1501*U1501+P1501*V1504+Q1501*U1504)</f>
        <v>14.356460778897169</v>
      </c>
      <c r="AB1501" s="10"/>
      <c r="AC1501" s="64">
        <v>1</v>
      </c>
      <c r="AD1501" s="65">
        <v>0</v>
      </c>
      <c r="AE1501" s="23">
        <v>0</v>
      </c>
      <c r="AF1501" s="66">
        <v>0</v>
      </c>
      <c r="AH1501" s="59">
        <f t="shared" ref="AH1501" si="6773">X1501*AC1501+Z1501*AC1504-Y1501*AD1501-AA1501*AD1504</f>
        <v>3.9216678347300937</v>
      </c>
      <c r="AI1501" s="63">
        <f t="shared" ref="AI1501" si="6774">(X1501*AD1501+Y1501*AC1501+Z1501*AD1504+AA1501*AC1504)</f>
        <v>14.356460778897169</v>
      </c>
      <c r="AJ1501" s="61">
        <f t="shared" ref="AJ1501" si="6775">X1501*AE1501+Z1501*AE1504-Y1501*AF1501-AA1501*AF1504</f>
        <v>0</v>
      </c>
      <c r="AK1501" s="62">
        <f t="shared" ref="AK1501" si="6776">(X1501*AF1501+Y1501*AE1501+Z1501*AF1504+AA1501*AE1504)</f>
        <v>14.356460778897169</v>
      </c>
      <c r="AM1501" s="67">
        <f t="shared" ref="AM1501" si="6777">20*LOG(((1+$AD$8)/$AD$8)/((AH1501+AH1504)^2+(AI1501+AI1504)^2)^0.5)</f>
        <v>-17.77916183691022</v>
      </c>
      <c r="AO1501" s="110">
        <f t="shared" ref="AO1501" si="6778">((AH1501^2+AI1501^2)^0.5)/((AH1504^2+AI1504^2)^0.5)</f>
        <v>3.6769013572082438</v>
      </c>
      <c r="AP1501" s="18"/>
      <c r="AQ1501" s="68"/>
      <c r="AR1501" s="68"/>
      <c r="AS1501" s="68"/>
      <c r="AT1501" s="68"/>
    </row>
    <row r="1502" spans="2:46" ht="18.600000000000001" customHeight="1" thickBot="1">
      <c r="D1502" s="69"/>
      <c r="G1502" s="70"/>
      <c r="I1502" s="69"/>
      <c r="L1502" s="70"/>
      <c r="N1502" s="69"/>
      <c r="Q1502" s="70"/>
      <c r="S1502" s="69"/>
      <c r="V1502" s="70"/>
      <c r="X1502" s="69"/>
      <c r="AA1502" s="70"/>
      <c r="AC1502" s="64"/>
      <c r="AD1502" s="23"/>
      <c r="AE1502" s="23"/>
      <c r="AF1502" s="71"/>
      <c r="AH1502" s="69"/>
      <c r="AK1502" s="70"/>
      <c r="AO1502" s="111"/>
      <c r="AP1502" s="18"/>
      <c r="AQ1502" s="68"/>
      <c r="AR1502" s="68"/>
      <c r="AS1502" s="68"/>
      <c r="AT1502" s="68"/>
    </row>
    <row r="1503" spans="2:46" ht="18.600000000000001" customHeight="1" thickBot="1">
      <c r="D1503" s="265" t="s">
        <v>11</v>
      </c>
      <c r="E1503" s="266"/>
      <c r="F1503" s="267" t="s">
        <v>84</v>
      </c>
      <c r="G1503" s="268"/>
      <c r="H1503" s="263"/>
      <c r="I1503" s="265" t="s">
        <v>85</v>
      </c>
      <c r="J1503" s="266"/>
      <c r="K1503" s="267" t="s">
        <v>86</v>
      </c>
      <c r="L1503" s="268"/>
      <c r="N1503" s="269" t="s">
        <v>12</v>
      </c>
      <c r="O1503" s="270"/>
      <c r="P1503" s="271" t="s">
        <v>13</v>
      </c>
      <c r="Q1503" s="272"/>
      <c r="S1503" s="265" t="s">
        <v>87</v>
      </c>
      <c r="T1503" s="266"/>
      <c r="U1503" s="267" t="s">
        <v>88</v>
      </c>
      <c r="V1503" s="268"/>
      <c r="W1503" s="10"/>
      <c r="X1503" s="269" t="s">
        <v>89</v>
      </c>
      <c r="Y1503" s="270"/>
      <c r="Z1503" s="271" t="s">
        <v>90</v>
      </c>
      <c r="AA1503" s="272"/>
      <c r="AB1503" s="10"/>
      <c r="AC1503" s="265" t="s">
        <v>14</v>
      </c>
      <c r="AD1503" s="266"/>
      <c r="AE1503" s="267" t="s">
        <v>15</v>
      </c>
      <c r="AF1503" s="268"/>
      <c r="AG1503" s="10"/>
      <c r="AH1503" s="269" t="s">
        <v>91</v>
      </c>
      <c r="AI1503" s="270"/>
      <c r="AJ1503" s="271" t="s">
        <v>92</v>
      </c>
      <c r="AK1503" s="272"/>
      <c r="AM1503" s="76" t="s">
        <v>16</v>
      </c>
      <c r="AO1503" s="112" t="s">
        <v>38</v>
      </c>
      <c r="AP1503" s="18"/>
      <c r="AQ1503" s="68"/>
      <c r="AR1503" s="68"/>
      <c r="AS1503" s="68"/>
      <c r="AT1503" s="68"/>
    </row>
    <row r="1504" spans="2:46" ht="18.600000000000001" customHeight="1" thickTop="1" thickBot="1">
      <c r="D1504" s="59">
        <v>0</v>
      </c>
      <c r="E1504" s="63">
        <v>0</v>
      </c>
      <c r="F1504" s="61">
        <v>1</v>
      </c>
      <c r="G1504" s="62">
        <v>0</v>
      </c>
      <c r="I1504" s="59">
        <v>0</v>
      </c>
      <c r="J1504" s="63">
        <f t="shared" ref="J1504" si="6779">IF(0=(1-$J$8*$K$8*$B1501^2),10^14,$B1501*$K$8/(1-$J$8*$K$8*$B1501^2))</f>
        <v>-1.0016033079053359</v>
      </c>
      <c r="K1504" s="61">
        <v>1</v>
      </c>
      <c r="L1504" s="62">
        <v>0</v>
      </c>
      <c r="N1504" s="59">
        <f t="shared" ref="N1504" si="6780">D1504*I1501+F1504*I1504-E1504*J1501-G1504*J1504</f>
        <v>0</v>
      </c>
      <c r="O1504" s="63">
        <f t="shared" ref="O1504" si="6781">(D1504*J1501+E1504*I1501+F1504*J1504+G1504*I1504)</f>
        <v>-1.0016033079053359</v>
      </c>
      <c r="P1504" s="61">
        <f t="shared" ref="P1504" si="6782">D1504*K1501+F1504*K1504-E1504*L1501-G1504*L1504</f>
        <v>1</v>
      </c>
      <c r="Q1504" s="62">
        <f t="shared" ref="Q1504" si="6783">(D1504*L1501+E1504*K1501+F1504*L1504+G1504*K1504)</f>
        <v>0</v>
      </c>
      <c r="S1504" s="59">
        <v>0</v>
      </c>
      <c r="T1504" s="63">
        <v>0</v>
      </c>
      <c r="U1504" s="61">
        <v>1</v>
      </c>
      <c r="V1504" s="62">
        <v>0</v>
      </c>
      <c r="X1504" s="59">
        <f t="shared" ref="X1504" si="6784">N1504*S1501+P1504*S1504-O1504*T1501-Q1504*T1504</f>
        <v>0</v>
      </c>
      <c r="Y1504" s="63">
        <f t="shared" ref="Y1504" si="6785">(N1504*T1501+O1504*S1501+P1504*T1504+Q1504*S1504)</f>
        <v>-1.0016033079053359</v>
      </c>
      <c r="Z1504" s="61">
        <f t="shared" ref="Z1504" si="6786">N1504*U1501+P1504*U1504-O1504*V1501-Q1504*V1504</f>
        <v>3.9216678347300937</v>
      </c>
      <c r="AA1504" s="62">
        <f t="shared" ref="AA1504" si="6787">(N1504*V1501+O1504*U1501+P1504*V1504+Q1504*U1504)</f>
        <v>0</v>
      </c>
      <c r="AB1504" s="10"/>
      <c r="AC1504" s="46">
        <f t="shared" ref="AC1504" si="6788">1/$AD$8</f>
        <v>1</v>
      </c>
      <c r="AD1504" s="77">
        <v>0</v>
      </c>
      <c r="AE1504" s="78">
        <v>1</v>
      </c>
      <c r="AF1504" s="79">
        <v>0</v>
      </c>
      <c r="AH1504" s="59">
        <f t="shared" ref="AH1504" si="6789">X1504*AC1501+Z1504*AC1504-Y1504*AD1501-AA1504*AD1504</f>
        <v>3.9216678347300937</v>
      </c>
      <c r="AI1504" s="63">
        <f t="shared" ref="AI1504" si="6790">(X1504*AD1501+Y1504*AC1501+Z1504*AD1504+AA1504*AC1504)</f>
        <v>-1.0016033079053359</v>
      </c>
      <c r="AJ1504" s="61">
        <f t="shared" ref="AJ1504" si="6791">X1504*AE1501+Z1504*AE1504-Y1504*AF1501-AA1504*AF1504</f>
        <v>3.9216678347300937</v>
      </c>
      <c r="AK1504" s="62">
        <f t="shared" ref="AK1504" si="6792">(X1504*AF1501+Y1504*AE1501+Z1504*AF1504+AA1504*AE1504)</f>
        <v>0</v>
      </c>
      <c r="AM1504" s="80">
        <f t="shared" ref="AM1504" si="6793">(180/PI())*ATAN(-1*(AI1501+AI1504)/(AH1501+AH1504))</f>
        <v>-59.574194893670708</v>
      </c>
      <c r="AO1504" s="113">
        <f t="shared" ref="AO1504" si="6794">20*LOG(((1-(10^(AM1501/20)^2)*(1-((1-AO1501)/(1+AO1501))^2))^0.5))</f>
        <v>-4.8971108219975995E-2</v>
      </c>
      <c r="AP1504" s="18"/>
      <c r="AQ1504" s="68"/>
      <c r="AR1504" s="68"/>
      <c r="AS1504" s="68"/>
      <c r="AT1504" s="68"/>
    </row>
    <row r="1505" spans="2:46" ht="18.600000000000001" customHeight="1"/>
    <row r="1506" spans="2:46" ht="18.600000000000001" customHeight="1" thickBot="1">
      <c r="D1506" s="10" t="s">
        <v>63</v>
      </c>
      <c r="E1506" s="10"/>
      <c r="F1506" s="10"/>
      <c r="G1506" s="10"/>
      <c r="H1506" s="10"/>
      <c r="I1506" s="10" t="s">
        <v>64</v>
      </c>
      <c r="J1506" s="10"/>
      <c r="K1506" s="10"/>
      <c r="L1506" s="10"/>
      <c r="M1506" s="55"/>
      <c r="N1506" s="55"/>
      <c r="O1506" s="54" t="s">
        <v>65</v>
      </c>
      <c r="P1506" s="55"/>
      <c r="Q1506" s="55"/>
      <c r="R1506" s="55"/>
      <c r="S1506" s="10"/>
      <c r="T1506" s="10" t="s">
        <v>66</v>
      </c>
      <c r="U1506" s="55"/>
      <c r="V1506" s="55"/>
      <c r="W1506" s="55"/>
      <c r="X1506" s="55"/>
      <c r="Y1506" s="54" t="s">
        <v>67</v>
      </c>
      <c r="Z1506" s="55"/>
      <c r="AA1506" s="55"/>
      <c r="AB1506" s="55"/>
      <c r="AC1506" s="54" t="s">
        <v>68</v>
      </c>
      <c r="AD1506" s="10"/>
      <c r="AE1506" s="10"/>
      <c r="AF1506" s="10"/>
      <c r="AG1506" s="10"/>
      <c r="AH1506" s="55"/>
      <c r="AI1506" s="54" t="s">
        <v>69</v>
      </c>
      <c r="AJ1506" s="55"/>
      <c r="AK1506" s="55"/>
    </row>
    <row r="1507" spans="2:46" ht="18.600000000000001" customHeight="1" thickBot="1">
      <c r="B1507" s="52"/>
      <c r="D1507" s="273" t="s">
        <v>70</v>
      </c>
      <c r="E1507" s="274"/>
      <c r="F1507" s="275" t="s">
        <v>71</v>
      </c>
      <c r="G1507" s="276"/>
      <c r="H1507" s="263"/>
      <c r="I1507" s="273" t="s">
        <v>72</v>
      </c>
      <c r="J1507" s="274"/>
      <c r="K1507" s="275" t="s">
        <v>73</v>
      </c>
      <c r="L1507" s="276"/>
      <c r="M1507" s="55"/>
      <c r="N1507" s="269" t="s">
        <v>74</v>
      </c>
      <c r="O1507" s="270"/>
      <c r="P1507" s="271" t="s">
        <v>75</v>
      </c>
      <c r="Q1507" s="272"/>
      <c r="R1507" s="55"/>
      <c r="S1507" s="273" t="s">
        <v>76</v>
      </c>
      <c r="T1507" s="274"/>
      <c r="U1507" s="275" t="s">
        <v>77</v>
      </c>
      <c r="V1507" s="276"/>
      <c r="W1507" s="10"/>
      <c r="X1507" s="269" t="s">
        <v>78</v>
      </c>
      <c r="Y1507" s="270"/>
      <c r="Z1507" s="271" t="s">
        <v>79</v>
      </c>
      <c r="AA1507" s="272"/>
      <c r="AB1507" s="10"/>
      <c r="AC1507" s="273" t="s">
        <v>80</v>
      </c>
      <c r="AD1507" s="274"/>
      <c r="AE1507" s="275" t="s">
        <v>81</v>
      </c>
      <c r="AF1507" s="276"/>
      <c r="AG1507" s="10"/>
      <c r="AH1507" s="269" t="s">
        <v>82</v>
      </c>
      <c r="AI1507" s="270"/>
      <c r="AJ1507" s="271" t="s">
        <v>83</v>
      </c>
      <c r="AK1507" s="272"/>
      <c r="AM1507" s="57" t="s">
        <v>10</v>
      </c>
      <c r="AO1507" s="109" t="s">
        <v>37</v>
      </c>
      <c r="AP1507" s="18"/>
      <c r="AQ1507" s="68"/>
      <c r="AR1507" s="68"/>
      <c r="AS1507" s="68"/>
      <c r="AT1507" s="68"/>
    </row>
    <row r="1508" spans="2:46" ht="18.600000000000001" customHeight="1" thickTop="1" thickBot="1">
      <c r="B1508" s="81">
        <v>4.32</v>
      </c>
      <c r="D1508" s="59">
        <v>1</v>
      </c>
      <c r="E1508" s="60">
        <v>0</v>
      </c>
      <c r="F1508" s="61">
        <v>0</v>
      </c>
      <c r="G1508" s="62">
        <f t="shared" ref="G1508" si="6795">$E$8*$B1508</f>
        <v>2.9305584000000002</v>
      </c>
      <c r="I1508" s="59">
        <v>1</v>
      </c>
      <c r="J1508" s="63">
        <v>0</v>
      </c>
      <c r="K1508" s="61">
        <v>0</v>
      </c>
      <c r="L1508" s="62">
        <v>0</v>
      </c>
      <c r="N1508" s="59">
        <f t="shared" ref="N1508" si="6796">D1508*I1508+F1508*I1511-E1508*J1508-G1508*J1511</f>
        <v>3.9139113808519999</v>
      </c>
      <c r="O1508" s="63">
        <f t="shared" ref="O1508" si="6797">(D1508*J1508+E1508*I1508+F1508*J1511+G1508*I1511)</f>
        <v>0</v>
      </c>
      <c r="P1508" s="61">
        <f t="shared" ref="P1508" si="6798">D1508*K1508+F1508*K1511-E1508*L1508-G1508*L1511</f>
        <v>0</v>
      </c>
      <c r="Q1508" s="62">
        <f t="shared" ref="Q1508" si="6799">(D1508*L1508+E1508*K1508+F1508*L1511+G1508*K1511)</f>
        <v>2.9305584000000002</v>
      </c>
      <c r="S1508" s="59">
        <v>1</v>
      </c>
      <c r="T1508" s="60">
        <v>0</v>
      </c>
      <c r="U1508" s="61">
        <v>0</v>
      </c>
      <c r="V1508" s="62">
        <f t="shared" ref="V1508" si="6800">$T$8*$B1508</f>
        <v>2.9305584000000002</v>
      </c>
      <c r="X1508" s="59">
        <f t="shared" ref="X1508" si="6801">N1508*S1508+P1508*S1511-O1508*T1508-Q1508*T1511</f>
        <v>3.9139113808519999</v>
      </c>
      <c r="Y1508" s="63">
        <f t="shared" ref="Y1508" si="6802">(N1508*T1508+O1508*S1508+P1508*T1511+Q1508*S1511)</f>
        <v>0</v>
      </c>
      <c r="Z1508" s="61">
        <f t="shared" ref="Z1508" si="6803">N1508*U1508+P1508*U1511-O1508*V1508-Q1508*V1511</f>
        <v>0</v>
      </c>
      <c r="AA1508" s="62">
        <f t="shared" ref="AA1508" si="6804">(N1508*V1508+O1508*U1508+P1508*V1511+Q1508*U1511)</f>
        <v>14.400504274011428</v>
      </c>
      <c r="AB1508" s="10"/>
      <c r="AC1508" s="64">
        <v>1</v>
      </c>
      <c r="AD1508" s="65">
        <v>0</v>
      </c>
      <c r="AE1508" s="23">
        <v>0</v>
      </c>
      <c r="AF1508" s="66">
        <v>0</v>
      </c>
      <c r="AH1508" s="59">
        <f t="shared" ref="AH1508" si="6805">X1508*AC1508+Z1508*AC1511-Y1508*AD1508-AA1508*AD1511</f>
        <v>3.9139113808519999</v>
      </c>
      <c r="AI1508" s="63">
        <f t="shared" ref="AI1508" si="6806">(X1508*AD1508+Y1508*AC1508+Z1508*AD1511+AA1508*AC1511)</f>
        <v>14.400504274011428</v>
      </c>
      <c r="AJ1508" s="61">
        <f t="shared" ref="AJ1508" si="6807">X1508*AE1508+Z1508*AE1511-Y1508*AF1508-AA1508*AF1511</f>
        <v>0</v>
      </c>
      <c r="AK1508" s="62">
        <f t="shared" ref="AK1508" si="6808">(X1508*AF1508+Y1508*AE1508+Z1508*AF1511+AA1508*AE1511)</f>
        <v>14.400504274011428</v>
      </c>
      <c r="AM1508" s="67">
        <f t="shared" ref="AM1508" si="6809">20*LOG(((1+$AD$8)/$AD$8)/((AH1508+AH1511)^2+(AI1508+AI1511)^2)^0.5)</f>
        <v>-17.79958131071643</v>
      </c>
      <c r="AO1508" s="110">
        <f t="shared" ref="AO1508" si="6810">((AH1508^2+AI1508^2)^0.5)/((AH1511^2+AI1511^2)^0.5)</f>
        <v>3.6954003260878951</v>
      </c>
      <c r="AP1508" s="18"/>
      <c r="AQ1508" s="68"/>
      <c r="AR1508" s="68"/>
      <c r="AS1508" s="68"/>
      <c r="AT1508" s="68"/>
    </row>
    <row r="1509" spans="2:46" ht="18.600000000000001" customHeight="1" thickBot="1">
      <c r="D1509" s="69"/>
      <c r="G1509" s="70"/>
      <c r="I1509" s="69"/>
      <c r="L1509" s="70"/>
      <c r="N1509" s="69"/>
      <c r="Q1509" s="70"/>
      <c r="S1509" s="69"/>
      <c r="V1509" s="70"/>
      <c r="X1509" s="69"/>
      <c r="AA1509" s="70"/>
      <c r="AC1509" s="64"/>
      <c r="AD1509" s="23"/>
      <c r="AE1509" s="23"/>
      <c r="AF1509" s="71"/>
      <c r="AH1509" s="69"/>
      <c r="AK1509" s="70"/>
      <c r="AO1509" s="111"/>
      <c r="AP1509" s="18"/>
      <c r="AQ1509" s="68"/>
      <c r="AR1509" s="68"/>
      <c r="AS1509" s="68"/>
      <c r="AT1509" s="68"/>
    </row>
    <row r="1510" spans="2:46" ht="18.600000000000001" customHeight="1" thickBot="1">
      <c r="D1510" s="265" t="s">
        <v>11</v>
      </c>
      <c r="E1510" s="266"/>
      <c r="F1510" s="267" t="s">
        <v>84</v>
      </c>
      <c r="G1510" s="268"/>
      <c r="H1510" s="263"/>
      <c r="I1510" s="265" t="s">
        <v>85</v>
      </c>
      <c r="J1510" s="266"/>
      <c r="K1510" s="267" t="s">
        <v>86</v>
      </c>
      <c r="L1510" s="268"/>
      <c r="N1510" s="269" t="s">
        <v>12</v>
      </c>
      <c r="O1510" s="270"/>
      <c r="P1510" s="271" t="s">
        <v>13</v>
      </c>
      <c r="Q1510" s="272"/>
      <c r="S1510" s="265" t="s">
        <v>87</v>
      </c>
      <c r="T1510" s="266"/>
      <c r="U1510" s="267" t="s">
        <v>88</v>
      </c>
      <c r="V1510" s="268"/>
      <c r="W1510" s="10"/>
      <c r="X1510" s="269" t="s">
        <v>89</v>
      </c>
      <c r="Y1510" s="270"/>
      <c r="Z1510" s="271" t="s">
        <v>90</v>
      </c>
      <c r="AA1510" s="272"/>
      <c r="AB1510" s="10"/>
      <c r="AC1510" s="265" t="s">
        <v>14</v>
      </c>
      <c r="AD1510" s="266"/>
      <c r="AE1510" s="267" t="s">
        <v>15</v>
      </c>
      <c r="AF1510" s="268"/>
      <c r="AG1510" s="10"/>
      <c r="AH1510" s="269" t="s">
        <v>91</v>
      </c>
      <c r="AI1510" s="270"/>
      <c r="AJ1510" s="271" t="s">
        <v>92</v>
      </c>
      <c r="AK1510" s="272"/>
      <c r="AM1510" s="76" t="s">
        <v>16</v>
      </c>
      <c r="AO1510" s="112" t="s">
        <v>38</v>
      </c>
      <c r="AP1510" s="18"/>
      <c r="AQ1510" s="68"/>
      <c r="AR1510" s="68"/>
      <c r="AS1510" s="68"/>
      <c r="AT1510" s="68"/>
    </row>
    <row r="1511" spans="2:46" ht="18.600000000000001" customHeight="1" thickTop="1" thickBot="1">
      <c r="D1511" s="59">
        <v>0</v>
      </c>
      <c r="E1511" s="63">
        <v>0</v>
      </c>
      <c r="F1511" s="61">
        <v>1</v>
      </c>
      <c r="G1511" s="62">
        <v>0</v>
      </c>
      <c r="I1511" s="59">
        <v>0</v>
      </c>
      <c r="J1511" s="63">
        <f t="shared" ref="J1511" si="6811">IF(0=(1-$J$8*$K$8*$B1508^2),10^14,$B1508*$K$8/(1-$J$8*$K$8*$B1508^2))</f>
        <v>-0.99431950608866881</v>
      </c>
      <c r="K1511" s="61">
        <v>1</v>
      </c>
      <c r="L1511" s="62">
        <v>0</v>
      </c>
      <c r="N1511" s="59">
        <f t="shared" ref="N1511" si="6812">D1511*I1508+F1511*I1511-E1511*J1508-G1511*J1511</f>
        <v>0</v>
      </c>
      <c r="O1511" s="63">
        <f t="shared" ref="O1511" si="6813">(D1511*J1508+E1511*I1508+F1511*J1511+G1511*I1511)</f>
        <v>-0.99431950608866881</v>
      </c>
      <c r="P1511" s="61">
        <f t="shared" ref="P1511" si="6814">D1511*K1508+F1511*K1511-E1511*L1508-G1511*L1511</f>
        <v>1</v>
      </c>
      <c r="Q1511" s="62">
        <f t="shared" ref="Q1511" si="6815">(D1511*L1508+E1511*K1508+F1511*L1511+G1511*K1511)</f>
        <v>0</v>
      </c>
      <c r="S1511" s="59">
        <v>0</v>
      </c>
      <c r="T1511" s="63">
        <v>0</v>
      </c>
      <c r="U1511" s="61">
        <v>1</v>
      </c>
      <c r="V1511" s="62">
        <v>0</v>
      </c>
      <c r="X1511" s="59">
        <f t="shared" ref="X1511" si="6816">N1511*S1508+P1511*S1511-O1511*T1508-Q1511*T1511</f>
        <v>0</v>
      </c>
      <c r="Y1511" s="63">
        <f t="shared" ref="Y1511" si="6817">(N1511*T1508+O1511*S1508+P1511*T1511+Q1511*S1511)</f>
        <v>-0.99431950608866881</v>
      </c>
      <c r="Z1511" s="61">
        <f t="shared" ref="Z1511" si="6818">N1511*U1508+P1511*U1511-O1511*V1508-Q1511*V1511</f>
        <v>3.9139113808519999</v>
      </c>
      <c r="AA1511" s="62">
        <f t="shared" ref="AA1511" si="6819">(N1511*V1508+O1511*U1508+P1511*V1511+Q1511*U1511)</f>
        <v>0</v>
      </c>
      <c r="AB1511" s="10"/>
      <c r="AC1511" s="46">
        <f t="shared" ref="AC1511" si="6820">1/$AD$8</f>
        <v>1</v>
      </c>
      <c r="AD1511" s="77">
        <v>0</v>
      </c>
      <c r="AE1511" s="78">
        <v>1</v>
      </c>
      <c r="AF1511" s="79">
        <v>0</v>
      </c>
      <c r="AH1511" s="59">
        <f t="shared" ref="AH1511" si="6821">X1511*AC1508+Z1511*AC1511-Y1511*AD1508-AA1511*AD1511</f>
        <v>3.9139113808519999</v>
      </c>
      <c r="AI1511" s="63">
        <f t="shared" ref="AI1511" si="6822">(X1511*AD1508+Y1511*AC1508+Z1511*AD1511+AA1511*AC1511)</f>
        <v>-0.99431950608866881</v>
      </c>
      <c r="AJ1511" s="61">
        <f t="shared" ref="AJ1511" si="6823">X1511*AE1508+Z1511*AE1511-Y1511*AF1508-AA1511*AF1511</f>
        <v>3.9139113808519999</v>
      </c>
      <c r="AK1511" s="62">
        <f t="shared" ref="AK1511" si="6824">(X1511*AF1508+Y1511*AE1508+Z1511*AF1511+AA1511*AE1511)</f>
        <v>0</v>
      </c>
      <c r="AM1511" s="80">
        <f t="shared" ref="AM1511" si="6825">(180/PI())*ATAN(-1*(AI1508+AI1511)/(AH1508+AH1511))</f>
        <v>-59.719498930659725</v>
      </c>
      <c r="AO1511" s="113">
        <f t="shared" ref="AO1511" si="6826">20*LOG(((1-(10^(AM1508/20)^2)*(1-((1-AO1508)/(1+AO1508))^2))^0.5))</f>
        <v>-4.8599311008077406E-2</v>
      </c>
      <c r="AP1511" s="18"/>
      <c r="AQ1511" s="68"/>
      <c r="AR1511" s="68"/>
      <c r="AS1511" s="68"/>
      <c r="AT1511" s="68"/>
    </row>
    <row r="1512" spans="2:46" ht="18.600000000000001" customHeight="1"/>
    <row r="1513" spans="2:46" ht="18.600000000000001" customHeight="1" thickBot="1">
      <c r="D1513" s="10" t="s">
        <v>63</v>
      </c>
      <c r="E1513" s="10"/>
      <c r="F1513" s="10"/>
      <c r="G1513" s="10"/>
      <c r="H1513" s="10"/>
      <c r="I1513" s="10" t="s">
        <v>64</v>
      </c>
      <c r="J1513" s="10"/>
      <c r="K1513" s="10"/>
      <c r="L1513" s="10"/>
      <c r="M1513" s="55"/>
      <c r="N1513" s="55"/>
      <c r="O1513" s="54" t="s">
        <v>65</v>
      </c>
      <c r="P1513" s="55"/>
      <c r="Q1513" s="55"/>
      <c r="R1513" s="55"/>
      <c r="S1513" s="10"/>
      <c r="T1513" s="10" t="s">
        <v>66</v>
      </c>
      <c r="U1513" s="55"/>
      <c r="V1513" s="55"/>
      <c r="W1513" s="55"/>
      <c r="X1513" s="55"/>
      <c r="Y1513" s="54" t="s">
        <v>67</v>
      </c>
      <c r="Z1513" s="55"/>
      <c r="AA1513" s="55"/>
      <c r="AB1513" s="55"/>
      <c r="AC1513" s="54" t="s">
        <v>68</v>
      </c>
      <c r="AD1513" s="10"/>
      <c r="AE1513" s="10"/>
      <c r="AF1513" s="10"/>
      <c r="AG1513" s="10"/>
      <c r="AH1513" s="55"/>
      <c r="AI1513" s="54" t="s">
        <v>69</v>
      </c>
      <c r="AJ1513" s="55"/>
      <c r="AK1513" s="55"/>
    </row>
    <row r="1514" spans="2:46" ht="18.600000000000001" customHeight="1" thickBot="1">
      <c r="B1514" s="52"/>
      <c r="D1514" s="273" t="s">
        <v>70</v>
      </c>
      <c r="E1514" s="274"/>
      <c r="F1514" s="275" t="s">
        <v>71</v>
      </c>
      <c r="G1514" s="276"/>
      <c r="H1514" s="263"/>
      <c r="I1514" s="273" t="s">
        <v>72</v>
      </c>
      <c r="J1514" s="274"/>
      <c r="K1514" s="275" t="s">
        <v>73</v>
      </c>
      <c r="L1514" s="276"/>
      <c r="M1514" s="55"/>
      <c r="N1514" s="269" t="s">
        <v>74</v>
      </c>
      <c r="O1514" s="270"/>
      <c r="P1514" s="271" t="s">
        <v>75</v>
      </c>
      <c r="Q1514" s="272"/>
      <c r="R1514" s="55"/>
      <c r="S1514" s="273" t="s">
        <v>76</v>
      </c>
      <c r="T1514" s="274"/>
      <c r="U1514" s="275" t="s">
        <v>77</v>
      </c>
      <c r="V1514" s="276"/>
      <c r="W1514" s="10"/>
      <c r="X1514" s="269" t="s">
        <v>78</v>
      </c>
      <c r="Y1514" s="270"/>
      <c r="Z1514" s="271" t="s">
        <v>79</v>
      </c>
      <c r="AA1514" s="272"/>
      <c r="AB1514" s="10"/>
      <c r="AC1514" s="273" t="s">
        <v>80</v>
      </c>
      <c r="AD1514" s="274"/>
      <c r="AE1514" s="275" t="s">
        <v>81</v>
      </c>
      <c r="AF1514" s="276"/>
      <c r="AG1514" s="10"/>
      <c r="AH1514" s="269" t="s">
        <v>82</v>
      </c>
      <c r="AI1514" s="270"/>
      <c r="AJ1514" s="271" t="s">
        <v>83</v>
      </c>
      <c r="AK1514" s="272"/>
      <c r="AM1514" s="57" t="s">
        <v>10</v>
      </c>
      <c r="AO1514" s="109" t="s">
        <v>37</v>
      </c>
      <c r="AP1514" s="18"/>
      <c r="AQ1514" s="68"/>
      <c r="AR1514" s="68"/>
      <c r="AS1514" s="68"/>
      <c r="AT1514" s="68"/>
    </row>
    <row r="1515" spans="2:46" ht="18.600000000000001" customHeight="1" thickTop="1" thickBot="1">
      <c r="B1515" s="81">
        <v>4.34</v>
      </c>
      <c r="D1515" s="59">
        <v>1</v>
      </c>
      <c r="E1515" s="60">
        <v>0</v>
      </c>
      <c r="F1515" s="61">
        <v>0</v>
      </c>
      <c r="G1515" s="62">
        <f t="shared" ref="G1515" si="6827">$E$8*$B1515</f>
        <v>2.9441258000000001</v>
      </c>
      <c r="I1515" s="59">
        <v>1</v>
      </c>
      <c r="J1515" s="63">
        <v>0</v>
      </c>
      <c r="K1515" s="61">
        <v>0</v>
      </c>
      <c r="L1515" s="62">
        <v>0</v>
      </c>
      <c r="N1515" s="59">
        <f t="shared" ref="N1515" si="6828">D1515*I1515+F1515*I1518-E1515*J1515-G1515*J1518</f>
        <v>3.9063021420231072</v>
      </c>
      <c r="O1515" s="63">
        <f t="shared" ref="O1515" si="6829">(D1515*J1515+E1515*I1515+F1515*J1518+G1515*I1518)</f>
        <v>0</v>
      </c>
      <c r="P1515" s="61">
        <f t="shared" ref="P1515" si="6830">D1515*K1515+F1515*K1518-E1515*L1515-G1515*L1518</f>
        <v>0</v>
      </c>
      <c r="Q1515" s="62">
        <f t="shared" ref="Q1515" si="6831">(D1515*L1515+E1515*K1515+F1515*L1518+G1515*K1518)</f>
        <v>2.9441258000000001</v>
      </c>
      <c r="S1515" s="59">
        <v>1</v>
      </c>
      <c r="T1515" s="60">
        <v>0</v>
      </c>
      <c r="U1515" s="61">
        <v>0</v>
      </c>
      <c r="V1515" s="62">
        <f t="shared" ref="V1515" si="6832">$T$8*$B1515</f>
        <v>2.9441258000000001</v>
      </c>
      <c r="X1515" s="59">
        <f t="shared" ref="X1515" si="6833">N1515*S1515+P1515*S1518-O1515*T1515-Q1515*T1518</f>
        <v>3.9063021420231072</v>
      </c>
      <c r="Y1515" s="63">
        <f t="shared" ref="Y1515" si="6834">(N1515*T1515+O1515*S1515+P1515*T1518+Q1515*S1518)</f>
        <v>0</v>
      </c>
      <c r="Z1515" s="61">
        <f t="shared" ref="Z1515" si="6835">N1515*U1515+P1515*U1518-O1515*V1515-Q1515*V1518</f>
        <v>0</v>
      </c>
      <c r="AA1515" s="62">
        <f t="shared" ref="AA1515" si="6836">(N1515*V1515+O1515*U1515+P1515*V1518+Q1515*U1518)</f>
        <v>14.444770718925495</v>
      </c>
      <c r="AB1515" s="10"/>
      <c r="AC1515" s="64">
        <v>1</v>
      </c>
      <c r="AD1515" s="65">
        <v>0</v>
      </c>
      <c r="AE1515" s="23">
        <v>0</v>
      </c>
      <c r="AF1515" s="66">
        <v>0</v>
      </c>
      <c r="AH1515" s="59">
        <f t="shared" ref="AH1515" si="6837">X1515*AC1515+Z1515*AC1518-Y1515*AD1515-AA1515*AD1518</f>
        <v>3.9063021420231072</v>
      </c>
      <c r="AI1515" s="63">
        <f t="shared" ref="AI1515" si="6838">(X1515*AD1515+Y1515*AC1515+Z1515*AD1518+AA1515*AC1518)</f>
        <v>14.444770718925495</v>
      </c>
      <c r="AJ1515" s="61">
        <f t="shared" ref="AJ1515" si="6839">X1515*AE1515+Z1515*AE1518-Y1515*AF1515-AA1515*AF1518</f>
        <v>0</v>
      </c>
      <c r="AK1515" s="62">
        <f t="shared" ref="AK1515" si="6840">(X1515*AF1515+Y1515*AE1515+Z1515*AF1518+AA1515*AE1518)</f>
        <v>14.444770718925495</v>
      </c>
      <c r="AM1515" s="67">
        <f t="shared" ref="AM1515" si="6841">20*LOG(((1+$AD$8)/$AD$8)/((AH1515+AH1518)^2+(AI1515+AI1518)^2)^0.5)</f>
        <v>-17.820141957079571</v>
      </c>
      <c r="AO1515" s="110">
        <f t="shared" ref="AO1515" si="6842">((AH1515^2+AI1515^2)^0.5)/((AH1518^2+AI1518^2)^0.5)</f>
        <v>3.7138897389516474</v>
      </c>
      <c r="AP1515" s="18"/>
      <c r="AQ1515" s="68"/>
      <c r="AR1515" s="68"/>
      <c r="AS1515" s="68"/>
      <c r="AT1515" s="68"/>
    </row>
    <row r="1516" spans="2:46" ht="18.600000000000001" customHeight="1" thickBot="1">
      <c r="D1516" s="69"/>
      <c r="G1516" s="70"/>
      <c r="I1516" s="69"/>
      <c r="L1516" s="70"/>
      <c r="N1516" s="69"/>
      <c r="Q1516" s="70"/>
      <c r="S1516" s="69"/>
      <c r="V1516" s="70"/>
      <c r="X1516" s="69"/>
      <c r="AA1516" s="70"/>
      <c r="AC1516" s="64"/>
      <c r="AD1516" s="23"/>
      <c r="AE1516" s="23"/>
      <c r="AF1516" s="71"/>
      <c r="AH1516" s="69"/>
      <c r="AK1516" s="70"/>
      <c r="AO1516" s="111"/>
      <c r="AP1516" s="18"/>
      <c r="AQ1516" s="68"/>
      <c r="AR1516" s="68"/>
      <c r="AS1516" s="68"/>
      <c r="AT1516" s="68"/>
    </row>
    <row r="1517" spans="2:46" ht="18.600000000000001" customHeight="1" thickBot="1">
      <c r="D1517" s="265" t="s">
        <v>11</v>
      </c>
      <c r="E1517" s="266"/>
      <c r="F1517" s="267" t="s">
        <v>84</v>
      </c>
      <c r="G1517" s="268"/>
      <c r="H1517" s="263"/>
      <c r="I1517" s="265" t="s">
        <v>85</v>
      </c>
      <c r="J1517" s="266"/>
      <c r="K1517" s="267" t="s">
        <v>86</v>
      </c>
      <c r="L1517" s="268"/>
      <c r="N1517" s="269" t="s">
        <v>12</v>
      </c>
      <c r="O1517" s="270"/>
      <c r="P1517" s="271" t="s">
        <v>13</v>
      </c>
      <c r="Q1517" s="272"/>
      <c r="S1517" s="265" t="s">
        <v>87</v>
      </c>
      <c r="T1517" s="266"/>
      <c r="U1517" s="267" t="s">
        <v>88</v>
      </c>
      <c r="V1517" s="268"/>
      <c r="W1517" s="10"/>
      <c r="X1517" s="269" t="s">
        <v>89</v>
      </c>
      <c r="Y1517" s="270"/>
      <c r="Z1517" s="271" t="s">
        <v>90</v>
      </c>
      <c r="AA1517" s="272"/>
      <c r="AB1517" s="10"/>
      <c r="AC1517" s="265" t="s">
        <v>14</v>
      </c>
      <c r="AD1517" s="266"/>
      <c r="AE1517" s="267" t="s">
        <v>15</v>
      </c>
      <c r="AF1517" s="268"/>
      <c r="AG1517" s="10"/>
      <c r="AH1517" s="269" t="s">
        <v>91</v>
      </c>
      <c r="AI1517" s="270"/>
      <c r="AJ1517" s="271" t="s">
        <v>92</v>
      </c>
      <c r="AK1517" s="272"/>
      <c r="AM1517" s="76" t="s">
        <v>16</v>
      </c>
      <c r="AO1517" s="112" t="s">
        <v>38</v>
      </c>
      <c r="AP1517" s="18"/>
      <c r="AQ1517" s="68"/>
      <c r="AR1517" s="68"/>
      <c r="AS1517" s="68"/>
      <c r="AT1517" s="68"/>
    </row>
    <row r="1518" spans="2:46" ht="18.600000000000001" customHeight="1" thickTop="1" thickBot="1">
      <c r="D1518" s="59">
        <v>0</v>
      </c>
      <c r="E1518" s="63">
        <v>0</v>
      </c>
      <c r="F1518" s="61">
        <v>1</v>
      </c>
      <c r="G1518" s="62">
        <v>0</v>
      </c>
      <c r="I1518" s="59">
        <v>0</v>
      </c>
      <c r="J1518" s="63">
        <f t="shared" ref="J1518" si="6843">IF(0=(1-$J$8*$K$8*$B1515^2),10^14,$B1515*$K$8/(1-$J$8*$K$8*$B1515^2))</f>
        <v>-0.98715283906112539</v>
      </c>
      <c r="K1518" s="61">
        <v>1</v>
      </c>
      <c r="L1518" s="62">
        <v>0</v>
      </c>
      <c r="N1518" s="59">
        <f t="shared" ref="N1518" si="6844">D1518*I1515+F1518*I1518-E1518*J1515-G1518*J1518</f>
        <v>0</v>
      </c>
      <c r="O1518" s="63">
        <f t="shared" ref="O1518" si="6845">(D1518*J1515+E1518*I1515+F1518*J1518+G1518*I1518)</f>
        <v>-0.98715283906112539</v>
      </c>
      <c r="P1518" s="61">
        <f t="shared" ref="P1518" si="6846">D1518*K1515+F1518*K1518-E1518*L1515-G1518*L1518</f>
        <v>1</v>
      </c>
      <c r="Q1518" s="62">
        <f t="shared" ref="Q1518" si="6847">(D1518*L1515+E1518*K1515+F1518*L1518+G1518*K1518)</f>
        <v>0</v>
      </c>
      <c r="S1518" s="59">
        <v>0</v>
      </c>
      <c r="T1518" s="63">
        <v>0</v>
      </c>
      <c r="U1518" s="61">
        <v>1</v>
      </c>
      <c r="V1518" s="62">
        <v>0</v>
      </c>
      <c r="X1518" s="59">
        <f t="shared" ref="X1518" si="6848">N1518*S1515+P1518*S1518-O1518*T1515-Q1518*T1518</f>
        <v>0</v>
      </c>
      <c r="Y1518" s="63">
        <f t="shared" ref="Y1518" si="6849">(N1518*T1515+O1518*S1515+P1518*T1518+Q1518*S1518)</f>
        <v>-0.98715283906112539</v>
      </c>
      <c r="Z1518" s="61">
        <f t="shared" ref="Z1518" si="6850">N1518*U1515+P1518*U1518-O1518*V1515-Q1518*V1518</f>
        <v>3.9063021420231072</v>
      </c>
      <c r="AA1518" s="62">
        <f t="shared" ref="AA1518" si="6851">(N1518*V1515+O1518*U1515+P1518*V1518+Q1518*U1518)</f>
        <v>0</v>
      </c>
      <c r="AB1518" s="10"/>
      <c r="AC1518" s="46">
        <f t="shared" ref="AC1518" si="6852">1/$AD$8</f>
        <v>1</v>
      </c>
      <c r="AD1518" s="77">
        <v>0</v>
      </c>
      <c r="AE1518" s="78">
        <v>1</v>
      </c>
      <c r="AF1518" s="79">
        <v>0</v>
      </c>
      <c r="AH1518" s="59">
        <f t="shared" ref="AH1518" si="6853">X1518*AC1515+Z1518*AC1518-Y1518*AD1515-AA1518*AD1518</f>
        <v>3.9063021420231072</v>
      </c>
      <c r="AI1518" s="63">
        <f t="shared" ref="AI1518" si="6854">(X1518*AD1515+Y1518*AC1515+Z1518*AD1518+AA1518*AC1518)</f>
        <v>-0.98715283906112539</v>
      </c>
      <c r="AJ1518" s="61">
        <f t="shared" ref="AJ1518" si="6855">X1518*AE1515+Z1518*AE1518-Y1518*AF1515-AA1518*AF1518</f>
        <v>3.9063021420231072</v>
      </c>
      <c r="AK1518" s="62">
        <f t="shared" ref="AK1518" si="6856">(X1518*AF1515+Y1518*AE1515+Z1518*AF1518+AA1518*AE1518)</f>
        <v>0</v>
      </c>
      <c r="AM1518" s="80">
        <f t="shared" ref="AM1518" si="6857">(180/PI())*ATAN(-1*(AI1515+AI1518)/(AH1515+AH1518))</f>
        <v>-59.863379298512278</v>
      </c>
      <c r="AO1518" s="113">
        <f t="shared" ref="AO1518" si="6858">20*LOG(((1-(10^(AM1515/20)^2)*(1-((1-AO1515)/(1+AO1515))^2))^0.5))</f>
        <v>-4.8229137833665614E-2</v>
      </c>
      <c r="AP1518" s="18"/>
      <c r="AQ1518" s="68"/>
      <c r="AR1518" s="68"/>
      <c r="AS1518" s="68"/>
      <c r="AT1518" s="68"/>
    </row>
    <row r="1519" spans="2:46" ht="18.600000000000001" customHeight="1"/>
    <row r="1520" spans="2:46" ht="18.600000000000001" customHeight="1" thickBot="1">
      <c r="D1520" s="10" t="s">
        <v>63</v>
      </c>
      <c r="E1520" s="10"/>
      <c r="F1520" s="10"/>
      <c r="G1520" s="10"/>
      <c r="H1520" s="10"/>
      <c r="I1520" s="10" t="s">
        <v>64</v>
      </c>
      <c r="J1520" s="10"/>
      <c r="K1520" s="10"/>
      <c r="L1520" s="10"/>
      <c r="M1520" s="55"/>
      <c r="N1520" s="55"/>
      <c r="O1520" s="54" t="s">
        <v>65</v>
      </c>
      <c r="P1520" s="55"/>
      <c r="Q1520" s="55"/>
      <c r="R1520" s="55"/>
      <c r="S1520" s="10"/>
      <c r="T1520" s="10" t="s">
        <v>66</v>
      </c>
      <c r="U1520" s="55"/>
      <c r="V1520" s="55"/>
      <c r="W1520" s="55"/>
      <c r="X1520" s="55"/>
      <c r="Y1520" s="54" t="s">
        <v>67</v>
      </c>
      <c r="Z1520" s="55"/>
      <c r="AA1520" s="55"/>
      <c r="AB1520" s="55"/>
      <c r="AC1520" s="54" t="s">
        <v>68</v>
      </c>
      <c r="AD1520" s="10"/>
      <c r="AE1520" s="10"/>
      <c r="AF1520" s="10"/>
      <c r="AG1520" s="10"/>
      <c r="AH1520" s="55"/>
      <c r="AI1520" s="54" t="s">
        <v>69</v>
      </c>
      <c r="AJ1520" s="55"/>
      <c r="AK1520" s="55"/>
    </row>
    <row r="1521" spans="2:46" ht="18.600000000000001" customHeight="1" thickBot="1">
      <c r="B1521" s="52"/>
      <c r="D1521" s="273" t="s">
        <v>70</v>
      </c>
      <c r="E1521" s="274"/>
      <c r="F1521" s="275" t="s">
        <v>71</v>
      </c>
      <c r="G1521" s="276"/>
      <c r="H1521" s="263"/>
      <c r="I1521" s="273" t="s">
        <v>72</v>
      </c>
      <c r="J1521" s="274"/>
      <c r="K1521" s="275" t="s">
        <v>73</v>
      </c>
      <c r="L1521" s="276"/>
      <c r="M1521" s="55"/>
      <c r="N1521" s="269" t="s">
        <v>74</v>
      </c>
      <c r="O1521" s="270"/>
      <c r="P1521" s="271" t="s">
        <v>75</v>
      </c>
      <c r="Q1521" s="272"/>
      <c r="R1521" s="55"/>
      <c r="S1521" s="273" t="s">
        <v>76</v>
      </c>
      <c r="T1521" s="274"/>
      <c r="U1521" s="275" t="s">
        <v>77</v>
      </c>
      <c r="V1521" s="276"/>
      <c r="W1521" s="10"/>
      <c r="X1521" s="269" t="s">
        <v>78</v>
      </c>
      <c r="Y1521" s="270"/>
      <c r="Z1521" s="271" t="s">
        <v>79</v>
      </c>
      <c r="AA1521" s="272"/>
      <c r="AB1521" s="10"/>
      <c r="AC1521" s="273" t="s">
        <v>80</v>
      </c>
      <c r="AD1521" s="274"/>
      <c r="AE1521" s="275" t="s">
        <v>81</v>
      </c>
      <c r="AF1521" s="276"/>
      <c r="AG1521" s="10"/>
      <c r="AH1521" s="269" t="s">
        <v>82</v>
      </c>
      <c r="AI1521" s="270"/>
      <c r="AJ1521" s="271" t="s">
        <v>83</v>
      </c>
      <c r="AK1521" s="272"/>
      <c r="AM1521" s="57" t="s">
        <v>10</v>
      </c>
      <c r="AO1521" s="109" t="s">
        <v>37</v>
      </c>
      <c r="AP1521" s="18"/>
      <c r="AQ1521" s="68"/>
      <c r="AR1521" s="68"/>
      <c r="AS1521" s="68"/>
      <c r="AT1521" s="68"/>
    </row>
    <row r="1522" spans="2:46" ht="18.600000000000001" customHeight="1" thickTop="1" thickBot="1">
      <c r="B1522" s="81">
        <v>4.3600000000000003</v>
      </c>
      <c r="D1522" s="59">
        <v>1</v>
      </c>
      <c r="E1522" s="60">
        <v>0</v>
      </c>
      <c r="F1522" s="61">
        <v>0</v>
      </c>
      <c r="G1522" s="62">
        <f t="shared" ref="G1522" si="6859">$E$8*$B1522</f>
        <v>2.9576932000000005</v>
      </c>
      <c r="I1522" s="59">
        <v>1</v>
      </c>
      <c r="J1522" s="63">
        <v>0</v>
      </c>
      <c r="K1522" s="61">
        <v>0</v>
      </c>
      <c r="L1522" s="62">
        <v>0</v>
      </c>
      <c r="N1522" s="59">
        <f t="shared" ref="N1522" si="6860">D1522*I1522+F1522*I1525-E1522*J1522-G1522*J1525</f>
        <v>3.898836203183047</v>
      </c>
      <c r="O1522" s="63">
        <f t="shared" ref="O1522" si="6861">(D1522*J1522+E1522*I1522+F1522*J1525+G1522*I1525)</f>
        <v>0</v>
      </c>
      <c r="P1522" s="61">
        <f t="shared" ref="P1522" si="6862">D1522*K1522+F1522*K1525-E1522*L1522-G1522*L1525</f>
        <v>0</v>
      </c>
      <c r="Q1522" s="62">
        <f t="shared" ref="Q1522" si="6863">(D1522*L1522+E1522*K1522+F1522*L1525+G1522*K1525)</f>
        <v>2.9576932000000005</v>
      </c>
      <c r="S1522" s="59">
        <v>1</v>
      </c>
      <c r="T1522" s="60">
        <v>0</v>
      </c>
      <c r="U1522" s="61">
        <v>0</v>
      </c>
      <c r="V1522" s="62">
        <f t="shared" ref="V1522" si="6864">$T$8*$B1522</f>
        <v>2.9576932000000005</v>
      </c>
      <c r="X1522" s="59">
        <f t="shared" ref="X1522" si="6865">N1522*S1522+P1522*S1525-O1522*T1522-Q1522*T1525</f>
        <v>3.898836203183047</v>
      </c>
      <c r="Y1522" s="63">
        <f t="shared" ref="Y1522" si="6866">(N1522*T1522+O1522*S1522+P1522*T1525+Q1522*S1525)</f>
        <v>0</v>
      </c>
      <c r="Z1522" s="61">
        <f t="shared" ref="Z1522" si="6867">N1522*U1522+P1522*U1525-O1522*V1522-Q1522*V1525</f>
        <v>0</v>
      </c>
      <c r="AA1522" s="62">
        <f t="shared" ref="AA1522" si="6868">(N1522*V1522+O1522*U1522+P1522*V1525+Q1522*U1525)</f>
        <v>14.489254526068319</v>
      </c>
      <c r="AB1522" s="10"/>
      <c r="AC1522" s="64">
        <v>1</v>
      </c>
      <c r="AD1522" s="65">
        <v>0</v>
      </c>
      <c r="AE1522" s="23">
        <v>0</v>
      </c>
      <c r="AF1522" s="66">
        <v>0</v>
      </c>
      <c r="AH1522" s="59">
        <f t="shared" ref="AH1522" si="6869">X1522*AC1522+Z1522*AC1525-Y1522*AD1522-AA1522*AD1525</f>
        <v>3.898836203183047</v>
      </c>
      <c r="AI1522" s="63">
        <f t="shared" ref="AI1522" si="6870">(X1522*AD1522+Y1522*AC1522+Z1522*AD1525+AA1522*AC1525)</f>
        <v>14.489254526068319</v>
      </c>
      <c r="AJ1522" s="61">
        <f t="shared" ref="AJ1522" si="6871">X1522*AE1522+Z1522*AE1525-Y1522*AF1522-AA1522*AF1525</f>
        <v>0</v>
      </c>
      <c r="AK1522" s="62">
        <f t="shared" ref="AK1522" si="6872">(X1522*AF1522+Y1522*AE1522+Z1522*AF1525+AA1522*AE1525)</f>
        <v>14.489254526068319</v>
      </c>
      <c r="AM1522" s="67">
        <f t="shared" ref="AM1522" si="6873">20*LOG(((1+$AD$8)/$AD$8)/((AH1522+AH1525)^2+(AI1522+AI1525)^2)^0.5)</f>
        <v>-17.840837971880841</v>
      </c>
      <c r="AO1522" s="110">
        <f t="shared" ref="AO1522" si="6874">((AH1522^2+AI1522^2)^0.5)/((AH1525^2+AI1525^2)^0.5)</f>
        <v>3.7323697722676665</v>
      </c>
      <c r="AP1522" s="18"/>
      <c r="AQ1522" s="68"/>
      <c r="AR1522" s="68"/>
      <c r="AS1522" s="68"/>
      <c r="AT1522" s="68"/>
    </row>
    <row r="1523" spans="2:46" ht="18.600000000000001" customHeight="1" thickBot="1">
      <c r="D1523" s="69"/>
      <c r="G1523" s="70"/>
      <c r="I1523" s="69"/>
      <c r="L1523" s="70"/>
      <c r="N1523" s="69"/>
      <c r="Q1523" s="70"/>
      <c r="S1523" s="69"/>
      <c r="V1523" s="70"/>
      <c r="X1523" s="69"/>
      <c r="AA1523" s="70"/>
      <c r="AC1523" s="64"/>
      <c r="AD1523" s="23"/>
      <c r="AE1523" s="23"/>
      <c r="AF1523" s="71"/>
      <c r="AH1523" s="69"/>
      <c r="AK1523" s="70"/>
      <c r="AO1523" s="111"/>
      <c r="AP1523" s="18"/>
      <c r="AQ1523" s="68"/>
      <c r="AR1523" s="68"/>
      <c r="AS1523" s="68"/>
      <c r="AT1523" s="68"/>
    </row>
    <row r="1524" spans="2:46" ht="18.600000000000001" customHeight="1" thickBot="1">
      <c r="D1524" s="265" t="s">
        <v>11</v>
      </c>
      <c r="E1524" s="266"/>
      <c r="F1524" s="267" t="s">
        <v>84</v>
      </c>
      <c r="G1524" s="268"/>
      <c r="H1524" s="263"/>
      <c r="I1524" s="265" t="s">
        <v>85</v>
      </c>
      <c r="J1524" s="266"/>
      <c r="K1524" s="267" t="s">
        <v>86</v>
      </c>
      <c r="L1524" s="268"/>
      <c r="N1524" s="269" t="s">
        <v>12</v>
      </c>
      <c r="O1524" s="270"/>
      <c r="P1524" s="271" t="s">
        <v>13</v>
      </c>
      <c r="Q1524" s="272"/>
      <c r="S1524" s="265" t="s">
        <v>87</v>
      </c>
      <c r="T1524" s="266"/>
      <c r="U1524" s="267" t="s">
        <v>88</v>
      </c>
      <c r="V1524" s="268"/>
      <c r="W1524" s="10"/>
      <c r="X1524" s="269" t="s">
        <v>89</v>
      </c>
      <c r="Y1524" s="270"/>
      <c r="Z1524" s="271" t="s">
        <v>90</v>
      </c>
      <c r="AA1524" s="272"/>
      <c r="AB1524" s="10"/>
      <c r="AC1524" s="265" t="s">
        <v>14</v>
      </c>
      <c r="AD1524" s="266"/>
      <c r="AE1524" s="267" t="s">
        <v>15</v>
      </c>
      <c r="AF1524" s="268"/>
      <c r="AG1524" s="10"/>
      <c r="AH1524" s="269" t="s">
        <v>91</v>
      </c>
      <c r="AI1524" s="270"/>
      <c r="AJ1524" s="271" t="s">
        <v>92</v>
      </c>
      <c r="AK1524" s="272"/>
      <c r="AM1524" s="76" t="s">
        <v>16</v>
      </c>
      <c r="AO1524" s="112" t="s">
        <v>38</v>
      </c>
      <c r="AP1524" s="18"/>
      <c r="AQ1524" s="68"/>
      <c r="AR1524" s="68"/>
      <c r="AS1524" s="68"/>
      <c r="AT1524" s="68"/>
    </row>
    <row r="1525" spans="2:46" ht="18.600000000000001" customHeight="1" thickTop="1" thickBot="1">
      <c r="D1525" s="59">
        <v>0</v>
      </c>
      <c r="E1525" s="63">
        <v>0</v>
      </c>
      <c r="F1525" s="61">
        <v>1</v>
      </c>
      <c r="G1525" s="62">
        <v>0</v>
      </c>
      <c r="I1525" s="59">
        <v>0</v>
      </c>
      <c r="J1525" s="63">
        <f t="shared" ref="J1525" si="6875">IF(0=(1-$J$8*$K$8*$B1522^2),10^14,$B1522*$K$8/(1-$J$8*$K$8*$B1522^2))</f>
        <v>-0.98010037118895454</v>
      </c>
      <c r="K1525" s="61">
        <v>1</v>
      </c>
      <c r="L1525" s="62">
        <v>0</v>
      </c>
      <c r="N1525" s="59">
        <f t="shared" ref="N1525" si="6876">D1525*I1522+F1525*I1525-E1525*J1522-G1525*J1525</f>
        <v>0</v>
      </c>
      <c r="O1525" s="63">
        <f t="shared" ref="O1525" si="6877">(D1525*J1522+E1525*I1522+F1525*J1525+G1525*I1525)</f>
        <v>-0.98010037118895454</v>
      </c>
      <c r="P1525" s="61">
        <f t="shared" ref="P1525" si="6878">D1525*K1522+F1525*K1525-E1525*L1522-G1525*L1525</f>
        <v>1</v>
      </c>
      <c r="Q1525" s="62">
        <f t="shared" ref="Q1525" si="6879">(D1525*L1522+E1525*K1522+F1525*L1525+G1525*K1525)</f>
        <v>0</v>
      </c>
      <c r="S1525" s="59">
        <v>0</v>
      </c>
      <c r="T1525" s="63">
        <v>0</v>
      </c>
      <c r="U1525" s="61">
        <v>1</v>
      </c>
      <c r="V1525" s="62">
        <v>0</v>
      </c>
      <c r="X1525" s="59">
        <f t="shared" ref="X1525" si="6880">N1525*S1522+P1525*S1525-O1525*T1522-Q1525*T1525</f>
        <v>0</v>
      </c>
      <c r="Y1525" s="63">
        <f t="shared" ref="Y1525" si="6881">(N1525*T1522+O1525*S1522+P1525*T1525+Q1525*S1525)</f>
        <v>-0.98010037118895454</v>
      </c>
      <c r="Z1525" s="61">
        <f t="shared" ref="Z1525" si="6882">N1525*U1522+P1525*U1525-O1525*V1522-Q1525*V1525</f>
        <v>3.898836203183047</v>
      </c>
      <c r="AA1525" s="62">
        <f t="shared" ref="AA1525" si="6883">(N1525*V1522+O1525*U1522+P1525*V1525+Q1525*U1525)</f>
        <v>0</v>
      </c>
      <c r="AB1525" s="10"/>
      <c r="AC1525" s="46">
        <f t="shared" ref="AC1525" si="6884">1/$AD$8</f>
        <v>1</v>
      </c>
      <c r="AD1525" s="77">
        <v>0</v>
      </c>
      <c r="AE1525" s="78">
        <v>1</v>
      </c>
      <c r="AF1525" s="79">
        <v>0</v>
      </c>
      <c r="AH1525" s="59">
        <f t="shared" ref="AH1525" si="6885">X1525*AC1522+Z1525*AC1525-Y1525*AD1522-AA1525*AD1525</f>
        <v>3.898836203183047</v>
      </c>
      <c r="AI1525" s="63">
        <f t="shared" ref="AI1525" si="6886">(X1525*AD1522+Y1525*AC1522+Z1525*AD1525+AA1525*AC1525)</f>
        <v>-0.98010037118895454</v>
      </c>
      <c r="AJ1525" s="61">
        <f t="shared" ref="AJ1525" si="6887">X1525*AE1522+Z1525*AE1525-Y1525*AF1522-AA1525*AF1525</f>
        <v>3.898836203183047</v>
      </c>
      <c r="AK1525" s="62">
        <f t="shared" ref="AK1525" si="6888">(X1525*AF1522+Y1525*AE1522+Z1525*AF1525+AA1525*AE1525)</f>
        <v>0</v>
      </c>
      <c r="AM1525" s="80">
        <f t="shared" ref="AM1525" si="6889">(180/PI())*ATAN(-1*(AI1522+AI1525)/(AH1522+AH1525))</f>
        <v>-60.005857673229649</v>
      </c>
      <c r="AO1525" s="113">
        <f t="shared" ref="AO1525" si="6890">20*LOG(((1-(10^(AM1522/20)^2)*(1-((1-AO1522)/(1+AO1522))^2))^0.5))</f>
        <v>-4.7860657528285569E-2</v>
      </c>
      <c r="AP1525" s="18"/>
      <c r="AQ1525" s="68"/>
      <c r="AR1525" s="68"/>
      <c r="AS1525" s="68"/>
      <c r="AT1525" s="68"/>
    </row>
    <row r="1526" spans="2:46" ht="18.600000000000001" customHeight="1"/>
    <row r="1527" spans="2:46" ht="18.600000000000001" customHeight="1" thickBot="1">
      <c r="D1527" s="10" t="s">
        <v>63</v>
      </c>
      <c r="E1527" s="10"/>
      <c r="F1527" s="10"/>
      <c r="G1527" s="10"/>
      <c r="H1527" s="10"/>
      <c r="I1527" s="10" t="s">
        <v>64</v>
      </c>
      <c r="J1527" s="10"/>
      <c r="K1527" s="10"/>
      <c r="L1527" s="10"/>
      <c r="M1527" s="55"/>
      <c r="N1527" s="55"/>
      <c r="O1527" s="54" t="s">
        <v>65</v>
      </c>
      <c r="P1527" s="55"/>
      <c r="Q1527" s="55"/>
      <c r="R1527" s="55"/>
      <c r="S1527" s="10"/>
      <c r="T1527" s="10" t="s">
        <v>66</v>
      </c>
      <c r="U1527" s="55"/>
      <c r="V1527" s="55"/>
      <c r="W1527" s="55"/>
      <c r="X1527" s="55"/>
      <c r="Y1527" s="54" t="s">
        <v>67</v>
      </c>
      <c r="Z1527" s="55"/>
      <c r="AA1527" s="55"/>
      <c r="AB1527" s="55"/>
      <c r="AC1527" s="54" t="s">
        <v>68</v>
      </c>
      <c r="AD1527" s="10"/>
      <c r="AE1527" s="10"/>
      <c r="AF1527" s="10"/>
      <c r="AG1527" s="10"/>
      <c r="AH1527" s="55"/>
      <c r="AI1527" s="54" t="s">
        <v>69</v>
      </c>
      <c r="AJ1527" s="55"/>
      <c r="AK1527" s="55"/>
    </row>
    <row r="1528" spans="2:46" ht="18.600000000000001" customHeight="1" thickBot="1">
      <c r="B1528" s="52"/>
      <c r="D1528" s="273" t="s">
        <v>70</v>
      </c>
      <c r="E1528" s="274"/>
      <c r="F1528" s="275" t="s">
        <v>71</v>
      </c>
      <c r="G1528" s="276"/>
      <c r="H1528" s="263"/>
      <c r="I1528" s="273" t="s">
        <v>72</v>
      </c>
      <c r="J1528" s="274"/>
      <c r="K1528" s="275" t="s">
        <v>73</v>
      </c>
      <c r="L1528" s="276"/>
      <c r="M1528" s="55"/>
      <c r="N1528" s="269" t="s">
        <v>74</v>
      </c>
      <c r="O1528" s="270"/>
      <c r="P1528" s="271" t="s">
        <v>75</v>
      </c>
      <c r="Q1528" s="272"/>
      <c r="R1528" s="55"/>
      <c r="S1528" s="273" t="s">
        <v>76</v>
      </c>
      <c r="T1528" s="274"/>
      <c r="U1528" s="275" t="s">
        <v>77</v>
      </c>
      <c r="V1528" s="276"/>
      <c r="W1528" s="10"/>
      <c r="X1528" s="269" t="s">
        <v>78</v>
      </c>
      <c r="Y1528" s="270"/>
      <c r="Z1528" s="271" t="s">
        <v>79</v>
      </c>
      <c r="AA1528" s="272"/>
      <c r="AB1528" s="10"/>
      <c r="AC1528" s="273" t="s">
        <v>80</v>
      </c>
      <c r="AD1528" s="274"/>
      <c r="AE1528" s="275" t="s">
        <v>81</v>
      </c>
      <c r="AF1528" s="276"/>
      <c r="AG1528" s="10"/>
      <c r="AH1528" s="269" t="s">
        <v>82</v>
      </c>
      <c r="AI1528" s="270"/>
      <c r="AJ1528" s="271" t="s">
        <v>83</v>
      </c>
      <c r="AK1528" s="272"/>
      <c r="AM1528" s="57" t="s">
        <v>10</v>
      </c>
      <c r="AO1528" s="109" t="s">
        <v>37</v>
      </c>
      <c r="AP1528" s="18"/>
      <c r="AQ1528" s="68"/>
      <c r="AR1528" s="68"/>
      <c r="AS1528" s="68"/>
      <c r="AT1528" s="68"/>
    </row>
    <row r="1529" spans="2:46" ht="18.600000000000001" customHeight="1" thickTop="1" thickBot="1">
      <c r="B1529" s="81">
        <v>4.38</v>
      </c>
      <c r="D1529" s="59">
        <v>1</v>
      </c>
      <c r="E1529" s="60">
        <v>0</v>
      </c>
      <c r="F1529" s="61">
        <v>0</v>
      </c>
      <c r="G1529" s="62">
        <f t="shared" ref="G1529" si="6891">$E$8*$B1529</f>
        <v>2.9712605999999999</v>
      </c>
      <c r="I1529" s="59">
        <v>1</v>
      </c>
      <c r="J1529" s="63">
        <v>0</v>
      </c>
      <c r="K1529" s="61">
        <v>0</v>
      </c>
      <c r="L1529" s="62">
        <v>0</v>
      </c>
      <c r="N1529" s="59">
        <f t="shared" ref="N1529" si="6892">D1529*I1529+F1529*I1532-E1529*J1529-G1529*J1532</f>
        <v>3.8915097842218427</v>
      </c>
      <c r="O1529" s="63">
        <f t="shared" ref="O1529" si="6893">(D1529*J1529+E1529*I1529+F1529*J1532+G1529*I1532)</f>
        <v>0</v>
      </c>
      <c r="P1529" s="61">
        <f t="shared" ref="P1529" si="6894">D1529*K1529+F1529*K1532-E1529*L1529-G1529*L1532</f>
        <v>0</v>
      </c>
      <c r="Q1529" s="62">
        <f t="shared" ref="Q1529" si="6895">(D1529*L1529+E1529*K1529+F1529*L1532+G1529*K1532)</f>
        <v>2.9712605999999999</v>
      </c>
      <c r="S1529" s="59">
        <v>1</v>
      </c>
      <c r="T1529" s="60">
        <v>0</v>
      </c>
      <c r="U1529" s="61">
        <v>0</v>
      </c>
      <c r="V1529" s="62">
        <f t="shared" ref="V1529" si="6896">$T$8*$B1529</f>
        <v>2.9712605999999999</v>
      </c>
      <c r="X1529" s="59">
        <f t="shared" ref="X1529" si="6897">N1529*S1529+P1529*S1532-O1529*T1529-Q1529*T1532</f>
        <v>3.8915097842218427</v>
      </c>
      <c r="Y1529" s="63">
        <f t="shared" ref="Y1529" si="6898">(N1529*T1529+O1529*S1529+P1529*T1532+Q1529*S1532)</f>
        <v>0</v>
      </c>
      <c r="Z1529" s="61">
        <f t="shared" ref="Z1529" si="6899">N1529*U1529+P1529*U1532-O1529*V1529-Q1529*V1532</f>
        <v>0</v>
      </c>
      <c r="AA1529" s="62">
        <f t="shared" ref="AA1529" si="6900">(N1529*V1529+O1529*U1529+P1529*V1532+Q1529*U1532)</f>
        <v>14.533950296372861</v>
      </c>
      <c r="AB1529" s="10"/>
      <c r="AC1529" s="64">
        <v>1</v>
      </c>
      <c r="AD1529" s="65">
        <v>0</v>
      </c>
      <c r="AE1529" s="23">
        <v>0</v>
      </c>
      <c r="AF1529" s="66">
        <v>0</v>
      </c>
      <c r="AH1529" s="59">
        <f t="shared" ref="AH1529" si="6901">X1529*AC1529+Z1529*AC1532-Y1529*AD1529-AA1529*AD1532</f>
        <v>3.8915097842218427</v>
      </c>
      <c r="AI1529" s="63">
        <f t="shared" ref="AI1529" si="6902">(X1529*AD1529+Y1529*AC1529+Z1529*AD1532+AA1529*AC1532)</f>
        <v>14.533950296372861</v>
      </c>
      <c r="AJ1529" s="61">
        <f t="shared" ref="AJ1529" si="6903">X1529*AE1529+Z1529*AE1532-Y1529*AF1529-AA1529*AF1532</f>
        <v>0</v>
      </c>
      <c r="AK1529" s="62">
        <f t="shared" ref="AK1529" si="6904">(X1529*AF1529+Y1529*AE1529+Z1529*AF1532+AA1529*AE1532)</f>
        <v>14.533950296372861</v>
      </c>
      <c r="AM1529" s="67">
        <f t="shared" ref="AM1529" si="6905">20*LOG(((1+$AD$8)/$AD$8)/((AH1529+AH1532)^2+(AI1529+AI1532)^2)^0.5)</f>
        <v>-17.861663752353028</v>
      </c>
      <c r="AO1529" s="110">
        <f t="shared" ref="AO1529" si="6906">((AH1529^2+AI1529^2)^0.5)/((AH1532^2+AI1532^2)^0.5)</f>
        <v>3.7508405982157753</v>
      </c>
      <c r="AP1529" s="18"/>
      <c r="AQ1529" s="68"/>
      <c r="AR1529" s="68"/>
      <c r="AS1529" s="68"/>
      <c r="AT1529" s="68"/>
    </row>
    <row r="1530" spans="2:46" ht="18.600000000000001" customHeight="1" thickBot="1">
      <c r="D1530" s="69"/>
      <c r="G1530" s="70"/>
      <c r="I1530" s="69"/>
      <c r="L1530" s="70"/>
      <c r="N1530" s="69"/>
      <c r="Q1530" s="70"/>
      <c r="S1530" s="69"/>
      <c r="V1530" s="70"/>
      <c r="X1530" s="69"/>
      <c r="AA1530" s="70"/>
      <c r="AC1530" s="64"/>
      <c r="AD1530" s="23"/>
      <c r="AE1530" s="23"/>
      <c r="AF1530" s="71"/>
      <c r="AH1530" s="69"/>
      <c r="AK1530" s="70"/>
      <c r="AO1530" s="111"/>
      <c r="AP1530" s="18"/>
      <c r="AQ1530" s="68"/>
      <c r="AR1530" s="68"/>
      <c r="AS1530" s="68"/>
      <c r="AT1530" s="68"/>
    </row>
    <row r="1531" spans="2:46" ht="18.600000000000001" customHeight="1" thickBot="1">
      <c r="D1531" s="265" t="s">
        <v>11</v>
      </c>
      <c r="E1531" s="266"/>
      <c r="F1531" s="267" t="s">
        <v>84</v>
      </c>
      <c r="G1531" s="268"/>
      <c r="H1531" s="263"/>
      <c r="I1531" s="265" t="s">
        <v>85</v>
      </c>
      <c r="J1531" s="266"/>
      <c r="K1531" s="267" t="s">
        <v>86</v>
      </c>
      <c r="L1531" s="268"/>
      <c r="N1531" s="269" t="s">
        <v>12</v>
      </c>
      <c r="O1531" s="270"/>
      <c r="P1531" s="271" t="s">
        <v>13</v>
      </c>
      <c r="Q1531" s="272"/>
      <c r="S1531" s="265" t="s">
        <v>87</v>
      </c>
      <c r="T1531" s="266"/>
      <c r="U1531" s="267" t="s">
        <v>88</v>
      </c>
      <c r="V1531" s="268"/>
      <c r="W1531" s="10"/>
      <c r="X1531" s="269" t="s">
        <v>89</v>
      </c>
      <c r="Y1531" s="270"/>
      <c r="Z1531" s="271" t="s">
        <v>90</v>
      </c>
      <c r="AA1531" s="272"/>
      <c r="AB1531" s="10"/>
      <c r="AC1531" s="265" t="s">
        <v>14</v>
      </c>
      <c r="AD1531" s="266"/>
      <c r="AE1531" s="267" t="s">
        <v>15</v>
      </c>
      <c r="AF1531" s="268"/>
      <c r="AG1531" s="10"/>
      <c r="AH1531" s="269" t="s">
        <v>91</v>
      </c>
      <c r="AI1531" s="270"/>
      <c r="AJ1531" s="271" t="s">
        <v>92</v>
      </c>
      <c r="AK1531" s="272"/>
      <c r="AM1531" s="76" t="s">
        <v>16</v>
      </c>
      <c r="AO1531" s="112" t="s">
        <v>38</v>
      </c>
      <c r="AP1531" s="18"/>
      <c r="AQ1531" s="68"/>
      <c r="AR1531" s="68"/>
      <c r="AS1531" s="68"/>
      <c r="AT1531" s="68"/>
    </row>
    <row r="1532" spans="2:46" ht="18.600000000000001" customHeight="1" thickTop="1" thickBot="1">
      <c r="D1532" s="59">
        <v>0</v>
      </c>
      <c r="E1532" s="63">
        <v>0</v>
      </c>
      <c r="F1532" s="61">
        <v>1</v>
      </c>
      <c r="G1532" s="62">
        <v>0</v>
      </c>
      <c r="I1532" s="59">
        <v>0</v>
      </c>
      <c r="J1532" s="63">
        <f t="shared" ref="J1532" si="6907">IF(0=(1-$J$8*$K$8*$B1529^2),10^14,$B1529*$K$8/(1-$J$8*$K$8*$B1529^2))</f>
        <v>-0.97315926587585178</v>
      </c>
      <c r="K1532" s="61">
        <v>1</v>
      </c>
      <c r="L1532" s="62">
        <v>0</v>
      </c>
      <c r="N1532" s="59">
        <f t="shared" ref="N1532" si="6908">D1532*I1529+F1532*I1532-E1532*J1529-G1532*J1532</f>
        <v>0</v>
      </c>
      <c r="O1532" s="63">
        <f t="shared" ref="O1532" si="6909">(D1532*J1529+E1532*I1529+F1532*J1532+G1532*I1532)</f>
        <v>-0.97315926587585178</v>
      </c>
      <c r="P1532" s="61">
        <f t="shared" ref="P1532" si="6910">D1532*K1529+F1532*K1532-E1532*L1529-G1532*L1532</f>
        <v>1</v>
      </c>
      <c r="Q1532" s="62">
        <f t="shared" ref="Q1532" si="6911">(D1532*L1529+E1532*K1529+F1532*L1532+G1532*K1532)</f>
        <v>0</v>
      </c>
      <c r="S1532" s="59">
        <v>0</v>
      </c>
      <c r="T1532" s="63">
        <v>0</v>
      </c>
      <c r="U1532" s="61">
        <v>1</v>
      </c>
      <c r="V1532" s="62">
        <v>0</v>
      </c>
      <c r="X1532" s="59">
        <f t="shared" ref="X1532" si="6912">N1532*S1529+P1532*S1532-O1532*T1529-Q1532*T1532</f>
        <v>0</v>
      </c>
      <c r="Y1532" s="63">
        <f t="shared" ref="Y1532" si="6913">(N1532*T1529+O1532*S1529+P1532*T1532+Q1532*S1532)</f>
        <v>-0.97315926587585178</v>
      </c>
      <c r="Z1532" s="61">
        <f t="shared" ref="Z1532" si="6914">N1532*U1529+P1532*U1532-O1532*V1529-Q1532*V1532</f>
        <v>3.8915097842218427</v>
      </c>
      <c r="AA1532" s="62">
        <f t="shared" ref="AA1532" si="6915">(N1532*V1529+O1532*U1529+P1532*V1532+Q1532*U1532)</f>
        <v>0</v>
      </c>
      <c r="AB1532" s="10"/>
      <c r="AC1532" s="46">
        <f t="shared" ref="AC1532" si="6916">1/$AD$8</f>
        <v>1</v>
      </c>
      <c r="AD1532" s="77">
        <v>0</v>
      </c>
      <c r="AE1532" s="78">
        <v>1</v>
      </c>
      <c r="AF1532" s="79">
        <v>0</v>
      </c>
      <c r="AH1532" s="59">
        <f t="shared" ref="AH1532" si="6917">X1532*AC1529+Z1532*AC1532-Y1532*AD1529-AA1532*AD1532</f>
        <v>3.8915097842218427</v>
      </c>
      <c r="AI1532" s="63">
        <f t="shared" ref="AI1532" si="6918">(X1532*AD1529+Y1532*AC1529+Z1532*AD1532+AA1532*AC1532)</f>
        <v>-0.97315926587585178</v>
      </c>
      <c r="AJ1532" s="61">
        <f t="shared" ref="AJ1532" si="6919">X1532*AE1529+Z1532*AE1532-Y1532*AF1529-AA1532*AF1532</f>
        <v>3.8915097842218427</v>
      </c>
      <c r="AK1532" s="62">
        <f t="shared" ref="AK1532" si="6920">(X1532*AF1529+Y1532*AE1529+Z1532*AF1532+AA1532*AE1532)</f>
        <v>0</v>
      </c>
      <c r="AM1532" s="80">
        <f t="shared" ref="AM1532" si="6921">(180/PI())*ATAN(-1*(AI1529+AI1532)/(AH1529+AH1532))</f>
        <v>-60.146955272380126</v>
      </c>
      <c r="AO1532" s="113">
        <f t="shared" ref="AO1532" si="6922">20*LOG(((1-(10^(AM1529/20)^2)*(1-((1-AO1529)/(1+AO1529))^2))^0.5))</f>
        <v>-4.7493934605599045E-2</v>
      </c>
      <c r="AP1532" s="18"/>
      <c r="AQ1532" s="68"/>
      <c r="AR1532" s="68"/>
      <c r="AS1532" s="68"/>
      <c r="AT1532" s="68"/>
    </row>
    <row r="1533" spans="2:46" ht="18.600000000000001" customHeight="1"/>
    <row r="1534" spans="2:46" ht="18.600000000000001" customHeight="1" thickBot="1">
      <c r="D1534" s="10" t="s">
        <v>63</v>
      </c>
      <c r="E1534" s="10"/>
      <c r="F1534" s="10"/>
      <c r="G1534" s="10"/>
      <c r="H1534" s="10"/>
      <c r="I1534" s="10" t="s">
        <v>64</v>
      </c>
      <c r="J1534" s="10"/>
      <c r="K1534" s="10"/>
      <c r="L1534" s="10"/>
      <c r="M1534" s="55"/>
      <c r="N1534" s="55"/>
      <c r="O1534" s="54" t="s">
        <v>65</v>
      </c>
      <c r="P1534" s="55"/>
      <c r="Q1534" s="55"/>
      <c r="R1534" s="55"/>
      <c r="S1534" s="10"/>
      <c r="T1534" s="10" t="s">
        <v>66</v>
      </c>
      <c r="U1534" s="55"/>
      <c r="V1534" s="55"/>
      <c r="W1534" s="55"/>
      <c r="X1534" s="55"/>
      <c r="Y1534" s="54" t="s">
        <v>67</v>
      </c>
      <c r="Z1534" s="55"/>
      <c r="AA1534" s="55"/>
      <c r="AB1534" s="55"/>
      <c r="AC1534" s="54" t="s">
        <v>68</v>
      </c>
      <c r="AD1534" s="10"/>
      <c r="AE1534" s="10"/>
      <c r="AF1534" s="10"/>
      <c r="AG1534" s="10"/>
      <c r="AH1534" s="55"/>
      <c r="AI1534" s="54" t="s">
        <v>69</v>
      </c>
      <c r="AJ1534" s="55"/>
      <c r="AK1534" s="55"/>
    </row>
    <row r="1535" spans="2:46" ht="18.600000000000001" customHeight="1" thickBot="1">
      <c r="B1535" s="52"/>
      <c r="D1535" s="273" t="s">
        <v>70</v>
      </c>
      <c r="E1535" s="274"/>
      <c r="F1535" s="275" t="s">
        <v>71</v>
      </c>
      <c r="G1535" s="276"/>
      <c r="H1535" s="263"/>
      <c r="I1535" s="273" t="s">
        <v>72</v>
      </c>
      <c r="J1535" s="274"/>
      <c r="K1535" s="275" t="s">
        <v>73</v>
      </c>
      <c r="L1535" s="276"/>
      <c r="M1535" s="55"/>
      <c r="N1535" s="269" t="s">
        <v>74</v>
      </c>
      <c r="O1535" s="270"/>
      <c r="P1535" s="271" t="s">
        <v>75</v>
      </c>
      <c r="Q1535" s="272"/>
      <c r="R1535" s="55"/>
      <c r="S1535" s="273" t="s">
        <v>76</v>
      </c>
      <c r="T1535" s="274"/>
      <c r="U1535" s="275" t="s">
        <v>77</v>
      </c>
      <c r="V1535" s="276"/>
      <c r="W1535" s="10"/>
      <c r="X1535" s="269" t="s">
        <v>78</v>
      </c>
      <c r="Y1535" s="270"/>
      <c r="Z1535" s="271" t="s">
        <v>79</v>
      </c>
      <c r="AA1535" s="272"/>
      <c r="AB1535" s="10"/>
      <c r="AC1535" s="273" t="s">
        <v>80</v>
      </c>
      <c r="AD1535" s="274"/>
      <c r="AE1535" s="275" t="s">
        <v>81</v>
      </c>
      <c r="AF1535" s="276"/>
      <c r="AG1535" s="10"/>
      <c r="AH1535" s="269" t="s">
        <v>82</v>
      </c>
      <c r="AI1535" s="270"/>
      <c r="AJ1535" s="271" t="s">
        <v>83</v>
      </c>
      <c r="AK1535" s="272"/>
      <c r="AM1535" s="57" t="s">
        <v>10</v>
      </c>
      <c r="AO1535" s="109" t="s">
        <v>37</v>
      </c>
      <c r="AP1535" s="18"/>
      <c r="AQ1535" s="68"/>
      <c r="AR1535" s="68"/>
      <c r="AS1535" s="68"/>
      <c r="AT1535" s="68"/>
    </row>
    <row r="1536" spans="2:46" ht="18.600000000000001" customHeight="1" thickTop="1" thickBot="1">
      <c r="B1536" s="81">
        <v>4.4000000000000004</v>
      </c>
      <c r="D1536" s="59">
        <v>1</v>
      </c>
      <c r="E1536" s="60">
        <v>0</v>
      </c>
      <c r="F1536" s="61">
        <v>0</v>
      </c>
      <c r="G1536" s="62">
        <f t="shared" ref="G1536" si="6923">$E$8*$B1536</f>
        <v>2.9848280000000003</v>
      </c>
      <c r="I1536" s="59">
        <v>1</v>
      </c>
      <c r="J1536" s="63">
        <v>0</v>
      </c>
      <c r="K1536" s="61">
        <v>0</v>
      </c>
      <c r="L1536" s="62">
        <v>0</v>
      </c>
      <c r="N1536" s="59">
        <f t="shared" ref="N1536" si="6924">D1536*I1536+F1536*I1539-E1536*J1536-G1536*J1539</f>
        <v>3.88431923425432</v>
      </c>
      <c r="O1536" s="63">
        <f t="shared" ref="O1536" si="6925">(D1536*J1536+E1536*I1536+F1536*J1539+G1536*I1539)</f>
        <v>0</v>
      </c>
      <c r="P1536" s="61">
        <f t="shared" ref="P1536" si="6926">D1536*K1536+F1536*K1539-E1536*L1536-G1536*L1539</f>
        <v>0</v>
      </c>
      <c r="Q1536" s="62">
        <f t="shared" ref="Q1536" si="6927">(D1536*L1536+E1536*K1536+F1536*L1539+G1536*K1539)</f>
        <v>2.9848280000000003</v>
      </c>
      <c r="S1536" s="59">
        <v>1</v>
      </c>
      <c r="T1536" s="60">
        <v>0</v>
      </c>
      <c r="U1536" s="61">
        <v>0</v>
      </c>
      <c r="V1536" s="62">
        <f t="shared" ref="V1536" si="6928">$T$8*$B1536</f>
        <v>2.9848280000000003</v>
      </c>
      <c r="X1536" s="59">
        <f t="shared" ref="X1536" si="6929">N1536*S1536+P1536*S1539-O1536*T1536-Q1536*T1539</f>
        <v>3.88431923425432</v>
      </c>
      <c r="Y1536" s="63">
        <f t="shared" ref="Y1536" si="6930">(N1536*T1536+O1536*S1536+P1536*T1539+Q1536*S1539)</f>
        <v>0</v>
      </c>
      <c r="Z1536" s="61">
        <f t="shared" ref="Z1536" si="6931">N1536*U1536+P1536*U1539-O1536*V1536-Q1536*V1539</f>
        <v>0</v>
      </c>
      <c r="AA1536" s="62">
        <f t="shared" ref="AA1536" si="6932">(N1536*V1536+O1536*U1536+P1536*V1539+Q1536*U1539)</f>
        <v>14.578852811340855</v>
      </c>
      <c r="AB1536" s="10"/>
      <c r="AC1536" s="64">
        <v>1</v>
      </c>
      <c r="AD1536" s="65">
        <v>0</v>
      </c>
      <c r="AE1536" s="23">
        <v>0</v>
      </c>
      <c r="AF1536" s="66">
        <v>0</v>
      </c>
      <c r="AH1536" s="59">
        <f t="shared" ref="AH1536" si="6933">X1536*AC1536+Z1536*AC1539-Y1536*AD1536-AA1536*AD1539</f>
        <v>3.88431923425432</v>
      </c>
      <c r="AI1536" s="63">
        <f t="shared" ref="AI1536" si="6934">(X1536*AD1536+Y1536*AC1536+Z1536*AD1539+AA1536*AC1539)</f>
        <v>14.578852811340855</v>
      </c>
      <c r="AJ1536" s="61">
        <f t="shared" ref="AJ1536" si="6935">X1536*AE1536+Z1536*AE1539-Y1536*AF1536-AA1536*AF1539</f>
        <v>0</v>
      </c>
      <c r="AK1536" s="62">
        <f t="shared" ref="AK1536" si="6936">(X1536*AF1536+Y1536*AE1536+Z1536*AF1539+AA1536*AE1539)</f>
        <v>14.578852811340855</v>
      </c>
      <c r="AM1536" s="67">
        <f t="shared" ref="AM1536" si="6937">20*LOG(((1+$AD$8)/$AD$8)/((AH1536+AH1539)^2+(AI1536+AI1539)^2)^0.5)</f>
        <v>-17.882613889145251</v>
      </c>
      <c r="AO1536" s="110">
        <f t="shared" ref="AO1536" si="6938">((AH1536^2+AI1536^2)^0.5)/((AH1539^2+AI1539^2)^0.5)</f>
        <v>3.7693023848150267</v>
      </c>
      <c r="AP1536" s="18"/>
      <c r="AQ1536" s="68"/>
      <c r="AR1536" s="68"/>
      <c r="AS1536" s="68"/>
      <c r="AT1536" s="68"/>
    </row>
    <row r="1537" spans="2:46" ht="18.600000000000001" customHeight="1" thickBot="1">
      <c r="D1537" s="69"/>
      <c r="G1537" s="70"/>
      <c r="I1537" s="69"/>
      <c r="L1537" s="70"/>
      <c r="N1537" s="69"/>
      <c r="Q1537" s="70"/>
      <c r="S1537" s="69"/>
      <c r="V1537" s="70"/>
      <c r="X1537" s="69"/>
      <c r="AA1537" s="70"/>
      <c r="AC1537" s="64"/>
      <c r="AD1537" s="23"/>
      <c r="AE1537" s="23"/>
      <c r="AF1537" s="71"/>
      <c r="AH1537" s="69"/>
      <c r="AK1537" s="70"/>
      <c r="AO1537" s="111"/>
      <c r="AP1537" s="18"/>
      <c r="AQ1537" s="68"/>
      <c r="AR1537" s="68"/>
      <c r="AS1537" s="68"/>
      <c r="AT1537" s="68"/>
    </row>
    <row r="1538" spans="2:46" ht="18.600000000000001" customHeight="1" thickBot="1">
      <c r="D1538" s="265" t="s">
        <v>11</v>
      </c>
      <c r="E1538" s="266"/>
      <c r="F1538" s="267" t="s">
        <v>84</v>
      </c>
      <c r="G1538" s="268"/>
      <c r="H1538" s="263"/>
      <c r="I1538" s="265" t="s">
        <v>85</v>
      </c>
      <c r="J1538" s="266"/>
      <c r="K1538" s="267" t="s">
        <v>86</v>
      </c>
      <c r="L1538" s="268"/>
      <c r="N1538" s="269" t="s">
        <v>12</v>
      </c>
      <c r="O1538" s="270"/>
      <c r="P1538" s="271" t="s">
        <v>13</v>
      </c>
      <c r="Q1538" s="272"/>
      <c r="S1538" s="265" t="s">
        <v>87</v>
      </c>
      <c r="T1538" s="266"/>
      <c r="U1538" s="267" t="s">
        <v>88</v>
      </c>
      <c r="V1538" s="268"/>
      <c r="W1538" s="10"/>
      <c r="X1538" s="269" t="s">
        <v>89</v>
      </c>
      <c r="Y1538" s="270"/>
      <c r="Z1538" s="271" t="s">
        <v>90</v>
      </c>
      <c r="AA1538" s="272"/>
      <c r="AB1538" s="10"/>
      <c r="AC1538" s="265" t="s">
        <v>14</v>
      </c>
      <c r="AD1538" s="266"/>
      <c r="AE1538" s="267" t="s">
        <v>15</v>
      </c>
      <c r="AF1538" s="268"/>
      <c r="AG1538" s="10"/>
      <c r="AH1538" s="269" t="s">
        <v>91</v>
      </c>
      <c r="AI1538" s="270"/>
      <c r="AJ1538" s="271" t="s">
        <v>92</v>
      </c>
      <c r="AK1538" s="272"/>
      <c r="AM1538" s="76" t="s">
        <v>16</v>
      </c>
      <c r="AO1538" s="112" t="s">
        <v>38</v>
      </c>
      <c r="AP1538" s="18"/>
      <c r="AQ1538" s="68"/>
      <c r="AR1538" s="68"/>
      <c r="AS1538" s="68"/>
      <c r="AT1538" s="68"/>
    </row>
    <row r="1539" spans="2:46" ht="18.600000000000001" customHeight="1" thickTop="1" thickBot="1">
      <c r="D1539" s="59">
        <v>0</v>
      </c>
      <c r="E1539" s="63">
        <v>0</v>
      </c>
      <c r="F1539" s="61">
        <v>1</v>
      </c>
      <c r="G1539" s="62">
        <v>0</v>
      </c>
      <c r="I1539" s="59">
        <v>0</v>
      </c>
      <c r="J1539" s="63">
        <f t="shared" ref="J1539" si="6939">IF(0=(1-$J$8*$K$8*$B1536^2),10^14,$B1536*$K$8/(1-$J$8*$K$8*$B1536^2))</f>
        <v>-0.96632678139387584</v>
      </c>
      <c r="K1539" s="61">
        <v>1</v>
      </c>
      <c r="L1539" s="62">
        <v>0</v>
      </c>
      <c r="N1539" s="59">
        <f t="shared" ref="N1539" si="6940">D1539*I1536+F1539*I1539-E1539*J1536-G1539*J1539</f>
        <v>0</v>
      </c>
      <c r="O1539" s="63">
        <f t="shared" ref="O1539" si="6941">(D1539*J1536+E1539*I1536+F1539*J1539+G1539*I1539)</f>
        <v>-0.96632678139387584</v>
      </c>
      <c r="P1539" s="61">
        <f t="shared" ref="P1539" si="6942">D1539*K1536+F1539*K1539-E1539*L1536-G1539*L1539</f>
        <v>1</v>
      </c>
      <c r="Q1539" s="62">
        <f t="shared" ref="Q1539" si="6943">(D1539*L1536+E1539*K1536+F1539*L1539+G1539*K1539)</f>
        <v>0</v>
      </c>
      <c r="S1539" s="59">
        <v>0</v>
      </c>
      <c r="T1539" s="63">
        <v>0</v>
      </c>
      <c r="U1539" s="61">
        <v>1</v>
      </c>
      <c r="V1539" s="62">
        <v>0</v>
      </c>
      <c r="X1539" s="59">
        <f t="shared" ref="X1539" si="6944">N1539*S1536+P1539*S1539-O1539*T1536-Q1539*T1539</f>
        <v>0</v>
      </c>
      <c r="Y1539" s="63">
        <f t="shared" ref="Y1539" si="6945">(N1539*T1536+O1539*S1536+P1539*T1539+Q1539*S1539)</f>
        <v>-0.96632678139387584</v>
      </c>
      <c r="Z1539" s="61">
        <f t="shared" ref="Z1539" si="6946">N1539*U1536+P1539*U1539-O1539*V1536-Q1539*V1539</f>
        <v>3.88431923425432</v>
      </c>
      <c r="AA1539" s="62">
        <f t="shared" ref="AA1539" si="6947">(N1539*V1536+O1539*U1536+P1539*V1539+Q1539*U1539)</f>
        <v>0</v>
      </c>
      <c r="AB1539" s="10"/>
      <c r="AC1539" s="46">
        <f t="shared" ref="AC1539" si="6948">1/$AD$8</f>
        <v>1</v>
      </c>
      <c r="AD1539" s="77">
        <v>0</v>
      </c>
      <c r="AE1539" s="78">
        <v>1</v>
      </c>
      <c r="AF1539" s="79">
        <v>0</v>
      </c>
      <c r="AH1539" s="59">
        <f t="shared" ref="AH1539" si="6949">X1539*AC1536+Z1539*AC1539-Y1539*AD1536-AA1539*AD1539</f>
        <v>3.88431923425432</v>
      </c>
      <c r="AI1539" s="63">
        <f t="shared" ref="AI1539" si="6950">(X1539*AD1536+Y1539*AC1536+Z1539*AD1539+AA1539*AC1539)</f>
        <v>-0.96632678139387584</v>
      </c>
      <c r="AJ1539" s="61">
        <f t="shared" ref="AJ1539" si="6951">X1539*AE1536+Z1539*AE1539-Y1539*AF1536-AA1539*AF1539</f>
        <v>3.88431923425432</v>
      </c>
      <c r="AK1539" s="62">
        <f t="shared" ref="AK1539" si="6952">(X1539*AF1536+Y1539*AE1536+Z1539*AF1539+AA1539*AE1539)</f>
        <v>0</v>
      </c>
      <c r="AM1539" s="80">
        <f t="shared" ref="AM1539" si="6953">(180/PI())*ATAN(-1*(AI1536+AI1539)/(AH1536+AH1539))</f>
        <v>-60.286692867712354</v>
      </c>
      <c r="AO1539" s="113">
        <f t="shared" ref="AO1539" si="6954">20*LOG(((1-(10^(AM1536/20)^2)*(1-((1-AO1536)/(1+AO1536))^2))^0.5))</f>
        <v>-4.7129029457743277E-2</v>
      </c>
      <c r="AP1539" s="18"/>
      <c r="AQ1539" s="68"/>
      <c r="AR1539" s="68"/>
      <c r="AS1539" s="68"/>
      <c r="AT1539" s="68"/>
    </row>
    <row r="1540" spans="2:46" ht="18.600000000000001" customHeight="1"/>
    <row r="1541" spans="2:46" ht="18.600000000000001" customHeight="1" thickBot="1">
      <c r="D1541" s="10" t="s">
        <v>63</v>
      </c>
      <c r="E1541" s="10"/>
      <c r="F1541" s="10"/>
      <c r="G1541" s="10"/>
      <c r="H1541" s="10"/>
      <c r="I1541" s="10" t="s">
        <v>64</v>
      </c>
      <c r="J1541" s="10"/>
      <c r="K1541" s="10"/>
      <c r="L1541" s="10"/>
      <c r="M1541" s="55"/>
      <c r="N1541" s="55"/>
      <c r="O1541" s="54" t="s">
        <v>65</v>
      </c>
      <c r="P1541" s="55"/>
      <c r="Q1541" s="55"/>
      <c r="R1541" s="55"/>
      <c r="S1541" s="10"/>
      <c r="T1541" s="10" t="s">
        <v>66</v>
      </c>
      <c r="U1541" s="55"/>
      <c r="V1541" s="55"/>
      <c r="W1541" s="55"/>
      <c r="X1541" s="55"/>
      <c r="Y1541" s="54" t="s">
        <v>67</v>
      </c>
      <c r="Z1541" s="55"/>
      <c r="AA1541" s="55"/>
      <c r="AB1541" s="55"/>
      <c r="AC1541" s="54" t="s">
        <v>68</v>
      </c>
      <c r="AD1541" s="10"/>
      <c r="AE1541" s="10"/>
      <c r="AF1541" s="10"/>
      <c r="AG1541" s="10"/>
      <c r="AH1541" s="55"/>
      <c r="AI1541" s="54" t="s">
        <v>69</v>
      </c>
      <c r="AJ1541" s="55"/>
      <c r="AK1541" s="55"/>
    </row>
    <row r="1542" spans="2:46" ht="18.600000000000001" customHeight="1" thickBot="1">
      <c r="B1542" s="52"/>
      <c r="D1542" s="273" t="s">
        <v>70</v>
      </c>
      <c r="E1542" s="274"/>
      <c r="F1542" s="275" t="s">
        <v>71</v>
      </c>
      <c r="G1542" s="276"/>
      <c r="H1542" s="263"/>
      <c r="I1542" s="273" t="s">
        <v>72</v>
      </c>
      <c r="J1542" s="274"/>
      <c r="K1542" s="275" t="s">
        <v>73</v>
      </c>
      <c r="L1542" s="276"/>
      <c r="M1542" s="55"/>
      <c r="N1542" s="269" t="s">
        <v>74</v>
      </c>
      <c r="O1542" s="270"/>
      <c r="P1542" s="271" t="s">
        <v>75</v>
      </c>
      <c r="Q1542" s="272"/>
      <c r="R1542" s="55"/>
      <c r="S1542" s="273" t="s">
        <v>76</v>
      </c>
      <c r="T1542" s="274"/>
      <c r="U1542" s="275" t="s">
        <v>77</v>
      </c>
      <c r="V1542" s="276"/>
      <c r="W1542" s="10"/>
      <c r="X1542" s="269" t="s">
        <v>78</v>
      </c>
      <c r="Y1542" s="270"/>
      <c r="Z1542" s="271" t="s">
        <v>79</v>
      </c>
      <c r="AA1542" s="272"/>
      <c r="AB1542" s="10"/>
      <c r="AC1542" s="273" t="s">
        <v>80</v>
      </c>
      <c r="AD1542" s="274"/>
      <c r="AE1542" s="275" t="s">
        <v>81</v>
      </c>
      <c r="AF1542" s="276"/>
      <c r="AG1542" s="10"/>
      <c r="AH1542" s="269" t="s">
        <v>82</v>
      </c>
      <c r="AI1542" s="270"/>
      <c r="AJ1542" s="271" t="s">
        <v>83</v>
      </c>
      <c r="AK1542" s="272"/>
      <c r="AM1542" s="57" t="s">
        <v>10</v>
      </c>
      <c r="AO1542" s="109" t="s">
        <v>37</v>
      </c>
      <c r="AP1542" s="18"/>
      <c r="AQ1542" s="68"/>
      <c r="AR1542" s="68"/>
      <c r="AS1542" s="68"/>
      <c r="AT1542" s="68"/>
    </row>
    <row r="1543" spans="2:46" ht="18.600000000000001" customHeight="1" thickTop="1" thickBot="1">
      <c r="B1543" s="81">
        <v>4.42</v>
      </c>
      <c r="D1543" s="59">
        <v>1</v>
      </c>
      <c r="E1543" s="60">
        <v>0</v>
      </c>
      <c r="F1543" s="61">
        <v>0</v>
      </c>
      <c r="G1543" s="62">
        <f t="shared" ref="G1543" si="6955">$E$8*$B1543</f>
        <v>2.9983954000000002</v>
      </c>
      <c r="I1543" s="59">
        <v>1</v>
      </c>
      <c r="J1543" s="63">
        <v>0</v>
      </c>
      <c r="K1543" s="61">
        <v>0</v>
      </c>
      <c r="L1543" s="62">
        <v>0</v>
      </c>
      <c r="N1543" s="59">
        <f t="shared" ref="N1543" si="6956">D1543*I1543+F1543*I1546-E1543*J1543-G1543*J1546</f>
        <v>3.8772610261828606</v>
      </c>
      <c r="O1543" s="63">
        <f t="shared" ref="O1543" si="6957">(D1543*J1543+E1543*I1543+F1543*J1546+G1543*I1546)</f>
        <v>0</v>
      </c>
      <c r="P1543" s="61">
        <f t="shared" ref="P1543" si="6958">D1543*K1543+F1543*K1546-E1543*L1543-G1543*L1546</f>
        <v>0</v>
      </c>
      <c r="Q1543" s="62">
        <f t="shared" ref="Q1543" si="6959">(D1543*L1543+E1543*K1543+F1543*L1546+G1543*K1546)</f>
        <v>2.9983954000000002</v>
      </c>
      <c r="S1543" s="59">
        <v>1</v>
      </c>
      <c r="T1543" s="60">
        <v>0</v>
      </c>
      <c r="U1543" s="61">
        <v>0</v>
      </c>
      <c r="V1543" s="62">
        <f t="shared" ref="V1543" si="6960">$T$8*$B1543</f>
        <v>2.9983954000000002</v>
      </c>
      <c r="X1543" s="59">
        <f t="shared" ref="X1543" si="6961">N1543*S1543+P1543*S1546-O1543*T1543-Q1543*T1546</f>
        <v>3.8772610261828606</v>
      </c>
      <c r="Y1543" s="63">
        <f t="shared" ref="Y1543" si="6962">(N1543*T1543+O1543*S1543+P1543*T1546+Q1543*S1546)</f>
        <v>0</v>
      </c>
      <c r="Z1543" s="61">
        <f t="shared" ref="Z1543" si="6963">N1543*U1543+P1543*U1546-O1543*V1543-Q1543*V1546</f>
        <v>0</v>
      </c>
      <c r="AA1543" s="62">
        <f t="shared" ref="AA1543" si="6964">(N1543*V1543+O1543*U1543+P1543*V1546+Q1543*U1546)</f>
        <v>14.62395702550597</v>
      </c>
      <c r="AB1543" s="10"/>
      <c r="AC1543" s="64">
        <v>1</v>
      </c>
      <c r="AD1543" s="65">
        <v>0</v>
      </c>
      <c r="AE1543" s="23">
        <v>0</v>
      </c>
      <c r="AF1543" s="66">
        <v>0</v>
      </c>
      <c r="AH1543" s="59">
        <f t="shared" ref="AH1543" si="6965">X1543*AC1543+Z1543*AC1546-Y1543*AD1543-AA1543*AD1546</f>
        <v>3.8772610261828606</v>
      </c>
      <c r="AI1543" s="63">
        <f t="shared" ref="AI1543" si="6966">(X1543*AD1543+Y1543*AC1543+Z1543*AD1546+AA1543*AC1546)</f>
        <v>14.62395702550597</v>
      </c>
      <c r="AJ1543" s="61">
        <f t="shared" ref="AJ1543" si="6967">X1543*AE1543+Z1543*AE1546-Y1543*AF1543-AA1543*AF1546</f>
        <v>0</v>
      </c>
      <c r="AK1543" s="62">
        <f t="shared" ref="AK1543" si="6968">(X1543*AF1543+Y1543*AE1543+Z1543*AF1546+AA1543*AE1546)</f>
        <v>14.62395702550597</v>
      </c>
      <c r="AM1543" s="67">
        <f t="shared" ref="AM1543" si="6969">20*LOG(((1+$AD$8)/$AD$8)/((AH1543+AH1546)^2+(AI1543+AI1546)^2)^0.5)</f>
        <v>-17.903683158751349</v>
      </c>
      <c r="AO1543" s="110">
        <f t="shared" ref="AO1543" si="6970">((AH1543^2+AI1543^2)^0.5)/((AH1546^2+AI1546^2)^0.5)</f>
        <v>3.7877552960468077</v>
      </c>
      <c r="AP1543" s="18"/>
      <c r="AQ1543" s="68"/>
      <c r="AR1543" s="68"/>
      <c r="AS1543" s="68"/>
      <c r="AT1543" s="68"/>
    </row>
    <row r="1544" spans="2:46" ht="18.600000000000001" customHeight="1" thickBot="1">
      <c r="D1544" s="69"/>
      <c r="G1544" s="70"/>
      <c r="I1544" s="69"/>
      <c r="L1544" s="70"/>
      <c r="N1544" s="69"/>
      <c r="Q1544" s="70"/>
      <c r="S1544" s="69"/>
      <c r="V1544" s="70"/>
      <c r="X1544" s="69"/>
      <c r="AA1544" s="70"/>
      <c r="AC1544" s="64"/>
      <c r="AD1544" s="23"/>
      <c r="AE1544" s="23"/>
      <c r="AF1544" s="71"/>
      <c r="AH1544" s="69"/>
      <c r="AK1544" s="70"/>
      <c r="AO1544" s="111"/>
      <c r="AP1544" s="18"/>
      <c r="AQ1544" s="68"/>
      <c r="AR1544" s="68"/>
      <c r="AS1544" s="68"/>
      <c r="AT1544" s="68"/>
    </row>
    <row r="1545" spans="2:46" ht="18.600000000000001" customHeight="1" thickBot="1">
      <c r="D1545" s="265" t="s">
        <v>11</v>
      </c>
      <c r="E1545" s="266"/>
      <c r="F1545" s="267" t="s">
        <v>84</v>
      </c>
      <c r="G1545" s="268"/>
      <c r="H1545" s="263"/>
      <c r="I1545" s="265" t="s">
        <v>85</v>
      </c>
      <c r="J1545" s="266"/>
      <c r="K1545" s="267" t="s">
        <v>86</v>
      </c>
      <c r="L1545" s="268"/>
      <c r="N1545" s="269" t="s">
        <v>12</v>
      </c>
      <c r="O1545" s="270"/>
      <c r="P1545" s="271" t="s">
        <v>13</v>
      </c>
      <c r="Q1545" s="272"/>
      <c r="S1545" s="265" t="s">
        <v>87</v>
      </c>
      <c r="T1545" s="266"/>
      <c r="U1545" s="267" t="s">
        <v>88</v>
      </c>
      <c r="V1545" s="268"/>
      <c r="W1545" s="10"/>
      <c r="X1545" s="269" t="s">
        <v>89</v>
      </c>
      <c r="Y1545" s="270"/>
      <c r="Z1545" s="271" t="s">
        <v>90</v>
      </c>
      <c r="AA1545" s="272"/>
      <c r="AB1545" s="10"/>
      <c r="AC1545" s="265" t="s">
        <v>14</v>
      </c>
      <c r="AD1545" s="266"/>
      <c r="AE1545" s="267" t="s">
        <v>15</v>
      </c>
      <c r="AF1545" s="268"/>
      <c r="AG1545" s="10"/>
      <c r="AH1545" s="269" t="s">
        <v>91</v>
      </c>
      <c r="AI1545" s="270"/>
      <c r="AJ1545" s="271" t="s">
        <v>92</v>
      </c>
      <c r="AK1545" s="272"/>
      <c r="AM1545" s="76" t="s">
        <v>16</v>
      </c>
      <c r="AO1545" s="112" t="s">
        <v>38</v>
      </c>
      <c r="AP1545" s="18"/>
      <c r="AQ1545" s="68"/>
      <c r="AR1545" s="68"/>
      <c r="AS1545" s="68"/>
      <c r="AT1545" s="68"/>
    </row>
    <row r="1546" spans="2:46" ht="18.600000000000001" customHeight="1" thickTop="1" thickBot="1">
      <c r="D1546" s="59">
        <v>0</v>
      </c>
      <c r="E1546" s="63">
        <v>0</v>
      </c>
      <c r="F1546" s="61">
        <v>1</v>
      </c>
      <c r="G1546" s="62">
        <v>0</v>
      </c>
      <c r="I1546" s="59">
        <v>0</v>
      </c>
      <c r="J1546" s="63">
        <f t="shared" ref="J1546" si="6971">IF(0=(1-$J$8*$K$8*$B1543^2),10^14,$B1543*$K$8/(1-$J$8*$K$8*$B1543^2))</f>
        <v>-0.95960026692372202</v>
      </c>
      <c r="K1546" s="61">
        <v>1</v>
      </c>
      <c r="L1546" s="62">
        <v>0</v>
      </c>
      <c r="N1546" s="59">
        <f t="shared" ref="N1546" si="6972">D1546*I1543+F1546*I1546-E1546*J1543-G1546*J1546</f>
        <v>0</v>
      </c>
      <c r="O1546" s="63">
        <f t="shared" ref="O1546" si="6973">(D1546*J1543+E1546*I1543+F1546*J1546+G1546*I1546)</f>
        <v>-0.95960026692372202</v>
      </c>
      <c r="P1546" s="61">
        <f t="shared" ref="P1546" si="6974">D1546*K1543+F1546*K1546-E1546*L1543-G1546*L1546</f>
        <v>1</v>
      </c>
      <c r="Q1546" s="62">
        <f t="shared" ref="Q1546" si="6975">(D1546*L1543+E1546*K1543+F1546*L1546+G1546*K1546)</f>
        <v>0</v>
      </c>
      <c r="S1546" s="59">
        <v>0</v>
      </c>
      <c r="T1546" s="63">
        <v>0</v>
      </c>
      <c r="U1546" s="61">
        <v>1</v>
      </c>
      <c r="V1546" s="62">
        <v>0</v>
      </c>
      <c r="X1546" s="59">
        <f t="shared" ref="X1546" si="6976">N1546*S1543+P1546*S1546-O1546*T1543-Q1546*T1546</f>
        <v>0</v>
      </c>
      <c r="Y1546" s="63">
        <f t="shared" ref="Y1546" si="6977">(N1546*T1543+O1546*S1543+P1546*T1546+Q1546*S1546)</f>
        <v>-0.95960026692372202</v>
      </c>
      <c r="Z1546" s="61">
        <f t="shared" ref="Z1546" si="6978">N1546*U1543+P1546*U1546-O1546*V1543-Q1546*V1546</f>
        <v>3.8772610261828606</v>
      </c>
      <c r="AA1546" s="62">
        <f t="shared" ref="AA1546" si="6979">(N1546*V1543+O1546*U1543+P1546*V1546+Q1546*U1546)</f>
        <v>0</v>
      </c>
      <c r="AB1546" s="10"/>
      <c r="AC1546" s="46">
        <f t="shared" ref="AC1546" si="6980">1/$AD$8</f>
        <v>1</v>
      </c>
      <c r="AD1546" s="77">
        <v>0</v>
      </c>
      <c r="AE1546" s="78">
        <v>1</v>
      </c>
      <c r="AF1546" s="79">
        <v>0</v>
      </c>
      <c r="AH1546" s="59">
        <f t="shared" ref="AH1546" si="6981">X1546*AC1543+Z1546*AC1546-Y1546*AD1543-AA1546*AD1546</f>
        <v>3.8772610261828606</v>
      </c>
      <c r="AI1546" s="63">
        <f t="shared" ref="AI1546" si="6982">(X1546*AD1543+Y1546*AC1543+Z1546*AD1546+AA1546*AC1546)</f>
        <v>-0.95960026692372202</v>
      </c>
      <c r="AJ1546" s="61">
        <f t="shared" ref="AJ1546" si="6983">X1546*AE1543+Z1546*AE1546-Y1546*AF1543-AA1546*AF1546</f>
        <v>3.8772610261828606</v>
      </c>
      <c r="AK1546" s="62">
        <f t="shared" ref="AK1546" si="6984">(X1546*AF1543+Y1546*AE1543+Z1546*AF1546+AA1546*AE1546)</f>
        <v>0</v>
      </c>
      <c r="AM1546" s="80">
        <f t="shared" ref="AM1546" si="6985">(180/PI())*ATAN(-1*(AI1543+AI1546)/(AH1543+AH1546))</f>
        <v>-60.425090797338285</v>
      </c>
      <c r="AO1546" s="113">
        <f t="shared" ref="AO1546" si="6986">20*LOG(((1-(10^(AM1543/20)^2)*(1-((1-AO1543)/(1+AO1543))^2))^0.5))</f>
        <v>-4.6765998543257102E-2</v>
      </c>
      <c r="AP1546" s="18"/>
      <c r="AQ1546" s="68"/>
      <c r="AR1546" s="68"/>
      <c r="AS1546" s="68"/>
      <c r="AT1546" s="68"/>
    </row>
    <row r="1547" spans="2:46" ht="18.600000000000001" customHeight="1"/>
    <row r="1548" spans="2:46" ht="18.600000000000001" customHeight="1" thickBot="1">
      <c r="D1548" s="10" t="s">
        <v>63</v>
      </c>
      <c r="E1548" s="10"/>
      <c r="F1548" s="10"/>
      <c r="G1548" s="10"/>
      <c r="H1548" s="10"/>
      <c r="I1548" s="10" t="s">
        <v>64</v>
      </c>
      <c r="J1548" s="10"/>
      <c r="K1548" s="10"/>
      <c r="L1548" s="10"/>
      <c r="M1548" s="55"/>
      <c r="N1548" s="55"/>
      <c r="O1548" s="54" t="s">
        <v>65</v>
      </c>
      <c r="P1548" s="55"/>
      <c r="Q1548" s="55"/>
      <c r="R1548" s="55"/>
      <c r="S1548" s="10"/>
      <c r="T1548" s="10" t="s">
        <v>66</v>
      </c>
      <c r="U1548" s="55"/>
      <c r="V1548" s="55"/>
      <c r="W1548" s="55"/>
      <c r="X1548" s="55"/>
      <c r="Y1548" s="54" t="s">
        <v>67</v>
      </c>
      <c r="Z1548" s="55"/>
      <c r="AA1548" s="55"/>
      <c r="AB1548" s="55"/>
      <c r="AC1548" s="54" t="s">
        <v>68</v>
      </c>
      <c r="AD1548" s="10"/>
      <c r="AE1548" s="10"/>
      <c r="AF1548" s="10"/>
      <c r="AG1548" s="10"/>
      <c r="AH1548" s="55"/>
      <c r="AI1548" s="54" t="s">
        <v>69</v>
      </c>
      <c r="AJ1548" s="55"/>
      <c r="AK1548" s="55"/>
    </row>
    <row r="1549" spans="2:46" ht="18.600000000000001" customHeight="1" thickBot="1">
      <c r="B1549" s="52"/>
      <c r="D1549" s="273" t="s">
        <v>70</v>
      </c>
      <c r="E1549" s="274"/>
      <c r="F1549" s="275" t="s">
        <v>71</v>
      </c>
      <c r="G1549" s="276"/>
      <c r="H1549" s="263"/>
      <c r="I1549" s="273" t="s">
        <v>72</v>
      </c>
      <c r="J1549" s="274"/>
      <c r="K1549" s="275" t="s">
        <v>73</v>
      </c>
      <c r="L1549" s="276"/>
      <c r="M1549" s="55"/>
      <c r="N1549" s="269" t="s">
        <v>74</v>
      </c>
      <c r="O1549" s="270"/>
      <c r="P1549" s="271" t="s">
        <v>75</v>
      </c>
      <c r="Q1549" s="272"/>
      <c r="R1549" s="55"/>
      <c r="S1549" s="273" t="s">
        <v>76</v>
      </c>
      <c r="T1549" s="274"/>
      <c r="U1549" s="275" t="s">
        <v>77</v>
      </c>
      <c r="V1549" s="276"/>
      <c r="W1549" s="10"/>
      <c r="X1549" s="269" t="s">
        <v>78</v>
      </c>
      <c r="Y1549" s="270"/>
      <c r="Z1549" s="271" t="s">
        <v>79</v>
      </c>
      <c r="AA1549" s="272"/>
      <c r="AB1549" s="10"/>
      <c r="AC1549" s="273" t="s">
        <v>80</v>
      </c>
      <c r="AD1549" s="274"/>
      <c r="AE1549" s="275" t="s">
        <v>81</v>
      </c>
      <c r="AF1549" s="276"/>
      <c r="AG1549" s="10"/>
      <c r="AH1549" s="269" t="s">
        <v>82</v>
      </c>
      <c r="AI1549" s="270"/>
      <c r="AJ1549" s="271" t="s">
        <v>83</v>
      </c>
      <c r="AK1549" s="272"/>
      <c r="AM1549" s="57" t="s">
        <v>10</v>
      </c>
      <c r="AO1549" s="109" t="s">
        <v>37</v>
      </c>
      <c r="AP1549" s="18"/>
      <c r="AQ1549" s="68"/>
      <c r="AR1549" s="68"/>
      <c r="AS1549" s="68"/>
      <c r="AT1549" s="68"/>
    </row>
    <row r="1550" spans="2:46" ht="18.600000000000001" customHeight="1" thickTop="1" thickBot="1">
      <c r="B1550" s="81">
        <v>4.4400000000000004</v>
      </c>
      <c r="D1550" s="59">
        <v>1</v>
      </c>
      <c r="E1550" s="60">
        <v>0</v>
      </c>
      <c r="F1550" s="61">
        <v>0</v>
      </c>
      <c r="G1550" s="62">
        <f t="shared" ref="G1550" si="6987">$E$8*$B1550</f>
        <v>3.0119628000000005</v>
      </c>
      <c r="I1550" s="59">
        <v>1</v>
      </c>
      <c r="J1550" s="63">
        <v>0</v>
      </c>
      <c r="K1550" s="61">
        <v>0</v>
      </c>
      <c r="L1550" s="62">
        <v>0</v>
      </c>
      <c r="N1550" s="59">
        <f t="shared" ref="N1550" si="6988">D1550*I1550+F1550*I1553-E1550*J1550-G1550*J1553</f>
        <v>3.8703317515317104</v>
      </c>
      <c r="O1550" s="63">
        <f t="shared" ref="O1550" si="6989">(D1550*J1550+E1550*I1550+F1550*J1553+G1550*I1553)</f>
        <v>0</v>
      </c>
      <c r="P1550" s="61">
        <f t="shared" ref="P1550" si="6990">D1550*K1550+F1550*K1553-E1550*L1550-G1550*L1553</f>
        <v>0</v>
      </c>
      <c r="Q1550" s="62">
        <f t="shared" ref="Q1550" si="6991">(D1550*L1550+E1550*K1550+F1550*L1553+G1550*K1553)</f>
        <v>3.0119628000000005</v>
      </c>
      <c r="S1550" s="59">
        <v>1</v>
      </c>
      <c r="T1550" s="60">
        <v>0</v>
      </c>
      <c r="U1550" s="61">
        <v>0</v>
      </c>
      <c r="V1550" s="62">
        <f t="shared" ref="V1550" si="6992">$T$8*$B1550</f>
        <v>3.0119628000000005</v>
      </c>
      <c r="X1550" s="59">
        <f t="shared" ref="X1550" si="6993">N1550*S1550+P1550*S1553-O1550*T1550-Q1550*T1553</f>
        <v>3.8703317515317104</v>
      </c>
      <c r="Y1550" s="63">
        <f t="shared" ref="Y1550" si="6994">(N1550*T1550+O1550*S1550+P1550*T1553+Q1550*S1553)</f>
        <v>0</v>
      </c>
      <c r="Z1550" s="61">
        <f t="shared" ref="Z1550" si="6995">N1550*U1550+P1550*U1553-O1550*V1550-Q1550*V1553</f>
        <v>0</v>
      </c>
      <c r="AA1550" s="62">
        <f t="shared" ref="AA1550" si="6996">(N1550*V1550+O1550*U1550+P1550*V1553+Q1550*U1553)</f>
        <v>14.669258059272357</v>
      </c>
      <c r="AB1550" s="10"/>
      <c r="AC1550" s="64">
        <v>1</v>
      </c>
      <c r="AD1550" s="65">
        <v>0</v>
      </c>
      <c r="AE1550" s="23">
        <v>0</v>
      </c>
      <c r="AF1550" s="66">
        <v>0</v>
      </c>
      <c r="AH1550" s="59">
        <f t="shared" ref="AH1550" si="6997">X1550*AC1550+Z1550*AC1553-Y1550*AD1550-AA1550*AD1553</f>
        <v>3.8703317515317104</v>
      </c>
      <c r="AI1550" s="63">
        <f t="shared" ref="AI1550" si="6998">(X1550*AD1550+Y1550*AC1550+Z1550*AD1553+AA1550*AC1553)</f>
        <v>14.669258059272357</v>
      </c>
      <c r="AJ1550" s="61">
        <f t="shared" ref="AJ1550" si="6999">X1550*AE1550+Z1550*AE1553-Y1550*AF1550-AA1550*AF1553</f>
        <v>0</v>
      </c>
      <c r="AK1550" s="62">
        <f t="shared" ref="AK1550" si="7000">(X1550*AF1550+Y1550*AE1550+Z1550*AF1553+AA1550*AE1553)</f>
        <v>14.669258059272357</v>
      </c>
      <c r="AM1550" s="67">
        <f t="shared" ref="AM1550" si="7001">20*LOG(((1+$AD$8)/$AD$8)/((AH1550+AH1553)^2+(AI1550+AI1553)^2)^0.5)</f>
        <v>-17.92486651628279</v>
      </c>
      <c r="AO1550" s="110">
        <f t="shared" ref="AO1550" si="7002">((AH1550^2+AI1550^2)^0.5)/((AH1553^2+AI1553^2)^0.5)</f>
        <v>3.8061994919736981</v>
      </c>
      <c r="AP1550" s="18"/>
      <c r="AQ1550" s="68"/>
      <c r="AR1550" s="68"/>
      <c r="AS1550" s="68"/>
      <c r="AT1550" s="68"/>
    </row>
    <row r="1551" spans="2:46" ht="18.600000000000001" customHeight="1" thickBot="1">
      <c r="D1551" s="69"/>
      <c r="G1551" s="70"/>
      <c r="I1551" s="69"/>
      <c r="L1551" s="70"/>
      <c r="N1551" s="69"/>
      <c r="Q1551" s="70"/>
      <c r="S1551" s="69"/>
      <c r="V1551" s="70"/>
      <c r="X1551" s="69"/>
      <c r="AA1551" s="70"/>
      <c r="AC1551" s="64"/>
      <c r="AD1551" s="23"/>
      <c r="AE1551" s="23"/>
      <c r="AF1551" s="71"/>
      <c r="AH1551" s="69"/>
      <c r="AK1551" s="70"/>
      <c r="AO1551" s="111"/>
      <c r="AP1551" s="18"/>
      <c r="AQ1551" s="68"/>
      <c r="AR1551" s="68"/>
      <c r="AS1551" s="68"/>
      <c r="AT1551" s="68"/>
    </row>
    <row r="1552" spans="2:46" ht="18.600000000000001" customHeight="1" thickBot="1">
      <c r="D1552" s="265" t="s">
        <v>11</v>
      </c>
      <c r="E1552" s="266"/>
      <c r="F1552" s="267" t="s">
        <v>84</v>
      </c>
      <c r="G1552" s="268"/>
      <c r="H1552" s="263"/>
      <c r="I1552" s="265" t="s">
        <v>85</v>
      </c>
      <c r="J1552" s="266"/>
      <c r="K1552" s="267" t="s">
        <v>86</v>
      </c>
      <c r="L1552" s="268"/>
      <c r="N1552" s="269" t="s">
        <v>12</v>
      </c>
      <c r="O1552" s="270"/>
      <c r="P1552" s="271" t="s">
        <v>13</v>
      </c>
      <c r="Q1552" s="272"/>
      <c r="S1552" s="265" t="s">
        <v>87</v>
      </c>
      <c r="T1552" s="266"/>
      <c r="U1552" s="267" t="s">
        <v>88</v>
      </c>
      <c r="V1552" s="268"/>
      <c r="W1552" s="10"/>
      <c r="X1552" s="269" t="s">
        <v>89</v>
      </c>
      <c r="Y1552" s="270"/>
      <c r="Z1552" s="271" t="s">
        <v>90</v>
      </c>
      <c r="AA1552" s="272"/>
      <c r="AB1552" s="10"/>
      <c r="AC1552" s="265" t="s">
        <v>14</v>
      </c>
      <c r="AD1552" s="266"/>
      <c r="AE1552" s="267" t="s">
        <v>15</v>
      </c>
      <c r="AF1552" s="268"/>
      <c r="AG1552" s="10"/>
      <c r="AH1552" s="269" t="s">
        <v>91</v>
      </c>
      <c r="AI1552" s="270"/>
      <c r="AJ1552" s="271" t="s">
        <v>92</v>
      </c>
      <c r="AK1552" s="272"/>
      <c r="AM1552" s="76" t="s">
        <v>16</v>
      </c>
      <c r="AO1552" s="112" t="s">
        <v>38</v>
      </c>
      <c r="AP1552" s="18"/>
      <c r="AQ1552" s="68"/>
      <c r="AR1552" s="68"/>
      <c r="AS1552" s="68"/>
      <c r="AT1552" s="68"/>
    </row>
    <row r="1553" spans="2:46" ht="18.600000000000001" customHeight="1" thickTop="1" thickBot="1">
      <c r="D1553" s="59">
        <v>0</v>
      </c>
      <c r="E1553" s="63">
        <v>0</v>
      </c>
      <c r="F1553" s="61">
        <v>1</v>
      </c>
      <c r="G1553" s="62">
        <v>0</v>
      </c>
      <c r="I1553" s="59">
        <v>0</v>
      </c>
      <c r="J1553" s="63">
        <f t="shared" ref="J1553" si="7003">IF(0=(1-$J$8*$K$8*$B1550^2),10^14,$B1550*$K$8/(1-$J$8*$K$8*$B1550^2))</f>
        <v>-0.95297715879217038</v>
      </c>
      <c r="K1553" s="61">
        <v>1</v>
      </c>
      <c r="L1553" s="62">
        <v>0</v>
      </c>
      <c r="N1553" s="59">
        <f t="shared" ref="N1553" si="7004">D1553*I1550+F1553*I1553-E1553*J1550-G1553*J1553</f>
        <v>0</v>
      </c>
      <c r="O1553" s="63">
        <f t="shared" ref="O1553" si="7005">(D1553*J1550+E1553*I1550+F1553*J1553+G1553*I1553)</f>
        <v>-0.95297715879217038</v>
      </c>
      <c r="P1553" s="61">
        <f t="shared" ref="P1553" si="7006">D1553*K1550+F1553*K1553-E1553*L1550-G1553*L1553</f>
        <v>1</v>
      </c>
      <c r="Q1553" s="62">
        <f t="shared" ref="Q1553" si="7007">(D1553*L1550+E1553*K1550+F1553*L1553+G1553*K1553)</f>
        <v>0</v>
      </c>
      <c r="S1553" s="59">
        <v>0</v>
      </c>
      <c r="T1553" s="63">
        <v>0</v>
      </c>
      <c r="U1553" s="61">
        <v>1</v>
      </c>
      <c r="V1553" s="62">
        <v>0</v>
      </c>
      <c r="X1553" s="59">
        <f t="shared" ref="X1553" si="7008">N1553*S1550+P1553*S1553-O1553*T1550-Q1553*T1553</f>
        <v>0</v>
      </c>
      <c r="Y1553" s="63">
        <f t="shared" ref="Y1553" si="7009">(N1553*T1550+O1553*S1550+P1553*T1553+Q1553*S1553)</f>
        <v>-0.95297715879217038</v>
      </c>
      <c r="Z1553" s="61">
        <f t="shared" ref="Z1553" si="7010">N1553*U1550+P1553*U1553-O1553*V1550-Q1553*V1553</f>
        <v>3.8703317515317104</v>
      </c>
      <c r="AA1553" s="62">
        <f t="shared" ref="AA1553" si="7011">(N1553*V1550+O1553*U1550+P1553*V1553+Q1553*U1553)</f>
        <v>0</v>
      </c>
      <c r="AB1553" s="10"/>
      <c r="AC1553" s="46">
        <f t="shared" ref="AC1553" si="7012">1/$AD$8</f>
        <v>1</v>
      </c>
      <c r="AD1553" s="77">
        <v>0</v>
      </c>
      <c r="AE1553" s="78">
        <v>1</v>
      </c>
      <c r="AF1553" s="79">
        <v>0</v>
      </c>
      <c r="AH1553" s="59">
        <f t="shared" ref="AH1553" si="7013">X1553*AC1550+Z1553*AC1553-Y1553*AD1550-AA1553*AD1553</f>
        <v>3.8703317515317104</v>
      </c>
      <c r="AI1553" s="63">
        <f t="shared" ref="AI1553" si="7014">(X1553*AD1550+Y1553*AC1550+Z1553*AD1553+AA1553*AC1553)</f>
        <v>-0.95297715879217038</v>
      </c>
      <c r="AJ1553" s="61">
        <f t="shared" ref="AJ1553" si="7015">X1553*AE1550+Z1553*AE1553-Y1553*AF1550-AA1553*AF1553</f>
        <v>3.8703317515317104</v>
      </c>
      <c r="AK1553" s="62">
        <f t="shared" ref="AK1553" si="7016">(X1553*AF1550+Y1553*AE1550+Z1553*AF1553+AA1553*AE1553)</f>
        <v>0</v>
      </c>
      <c r="AM1553" s="80">
        <f t="shared" ref="AM1553" si="7017">(180/PI())*ATAN(-1*(AI1550+AI1553)/(AH1550+AH1553))</f>
        <v>-60.562168977503482</v>
      </c>
      <c r="AO1553" s="113">
        <f t="shared" ref="AO1553" si="7018">20*LOG(((1-(10^(AM1550/20)^2)*(1-((1-AO1550)/(1+AO1550))^2))^0.5))</f>
        <v>-4.6404894566925849E-2</v>
      </c>
      <c r="AP1553" s="18"/>
      <c r="AQ1553" s="68"/>
      <c r="AR1553" s="68"/>
      <c r="AS1553" s="68"/>
      <c r="AT1553" s="68"/>
    </row>
    <row r="1554" spans="2:46" ht="18.600000000000001" customHeight="1"/>
    <row r="1555" spans="2:46" ht="18.600000000000001" customHeight="1" thickBot="1">
      <c r="D1555" s="10" t="s">
        <v>63</v>
      </c>
      <c r="E1555" s="10"/>
      <c r="F1555" s="10"/>
      <c r="G1555" s="10"/>
      <c r="H1555" s="10"/>
      <c r="I1555" s="10" t="s">
        <v>64</v>
      </c>
      <c r="J1555" s="10"/>
      <c r="K1555" s="10"/>
      <c r="L1555" s="10"/>
      <c r="M1555" s="55"/>
      <c r="N1555" s="55"/>
      <c r="O1555" s="54" t="s">
        <v>65</v>
      </c>
      <c r="P1555" s="55"/>
      <c r="Q1555" s="55"/>
      <c r="R1555" s="55"/>
      <c r="S1555" s="10"/>
      <c r="T1555" s="10" t="s">
        <v>66</v>
      </c>
      <c r="U1555" s="55"/>
      <c r="V1555" s="55"/>
      <c r="W1555" s="55"/>
      <c r="X1555" s="55"/>
      <c r="Y1555" s="54" t="s">
        <v>67</v>
      </c>
      <c r="Z1555" s="55"/>
      <c r="AA1555" s="55"/>
      <c r="AB1555" s="55"/>
      <c r="AC1555" s="54" t="s">
        <v>68</v>
      </c>
      <c r="AD1555" s="10"/>
      <c r="AE1555" s="10"/>
      <c r="AF1555" s="10"/>
      <c r="AG1555" s="10"/>
      <c r="AH1555" s="55"/>
      <c r="AI1555" s="54" t="s">
        <v>69</v>
      </c>
      <c r="AJ1555" s="55"/>
      <c r="AK1555" s="55"/>
    </row>
    <row r="1556" spans="2:46" ht="18.600000000000001" customHeight="1" thickBot="1">
      <c r="B1556" s="52"/>
      <c r="D1556" s="273" t="s">
        <v>70</v>
      </c>
      <c r="E1556" s="274"/>
      <c r="F1556" s="275" t="s">
        <v>71</v>
      </c>
      <c r="G1556" s="276"/>
      <c r="H1556" s="263"/>
      <c r="I1556" s="273" t="s">
        <v>72</v>
      </c>
      <c r="J1556" s="274"/>
      <c r="K1556" s="275" t="s">
        <v>73</v>
      </c>
      <c r="L1556" s="276"/>
      <c r="M1556" s="55"/>
      <c r="N1556" s="269" t="s">
        <v>74</v>
      </c>
      <c r="O1556" s="270"/>
      <c r="P1556" s="271" t="s">
        <v>75</v>
      </c>
      <c r="Q1556" s="272"/>
      <c r="R1556" s="55"/>
      <c r="S1556" s="273" t="s">
        <v>76</v>
      </c>
      <c r="T1556" s="274"/>
      <c r="U1556" s="275" t="s">
        <v>77</v>
      </c>
      <c r="V1556" s="276"/>
      <c r="W1556" s="10"/>
      <c r="X1556" s="269" t="s">
        <v>78</v>
      </c>
      <c r="Y1556" s="270"/>
      <c r="Z1556" s="271" t="s">
        <v>79</v>
      </c>
      <c r="AA1556" s="272"/>
      <c r="AB1556" s="10"/>
      <c r="AC1556" s="273" t="s">
        <v>80</v>
      </c>
      <c r="AD1556" s="274"/>
      <c r="AE1556" s="275" t="s">
        <v>81</v>
      </c>
      <c r="AF1556" s="276"/>
      <c r="AG1556" s="10"/>
      <c r="AH1556" s="269" t="s">
        <v>82</v>
      </c>
      <c r="AI1556" s="270"/>
      <c r="AJ1556" s="271" t="s">
        <v>83</v>
      </c>
      <c r="AK1556" s="272"/>
      <c r="AM1556" s="57" t="s">
        <v>10</v>
      </c>
      <c r="AO1556" s="109" t="s">
        <v>37</v>
      </c>
      <c r="AP1556" s="18"/>
      <c r="AQ1556" s="68"/>
      <c r="AR1556" s="68"/>
      <c r="AS1556" s="68"/>
      <c r="AT1556" s="68"/>
    </row>
    <row r="1557" spans="2:46" ht="18.600000000000001" customHeight="1" thickTop="1" thickBot="1">
      <c r="B1557" s="81">
        <v>4.46</v>
      </c>
      <c r="D1557" s="59">
        <v>1</v>
      </c>
      <c r="E1557" s="60">
        <v>0</v>
      </c>
      <c r="F1557" s="61">
        <v>0</v>
      </c>
      <c r="G1557" s="62">
        <f t="shared" ref="G1557" si="7019">$E$8*$B1557</f>
        <v>3.0255301999999999</v>
      </c>
      <c r="I1557" s="59">
        <v>1</v>
      </c>
      <c r="J1557" s="63">
        <v>0</v>
      </c>
      <c r="K1557" s="61">
        <v>0</v>
      </c>
      <c r="L1557" s="62">
        <v>0</v>
      </c>
      <c r="N1557" s="59">
        <f t="shared" ref="N1557" si="7020">D1557*I1557+F1557*I1560-E1557*J1557-G1557*J1560</f>
        <v>3.8635281155371715</v>
      </c>
      <c r="O1557" s="63">
        <f t="shared" ref="O1557" si="7021">(D1557*J1557+E1557*I1557+F1557*J1560+G1557*I1560)</f>
        <v>0</v>
      </c>
      <c r="P1557" s="61">
        <f t="shared" ref="P1557" si="7022">D1557*K1557+F1557*K1560-E1557*L1557-G1557*L1560</f>
        <v>0</v>
      </c>
      <c r="Q1557" s="62">
        <f t="shared" ref="Q1557" si="7023">(D1557*L1557+E1557*K1557+F1557*L1560+G1557*K1560)</f>
        <v>3.0255301999999999</v>
      </c>
      <c r="S1557" s="59">
        <v>1</v>
      </c>
      <c r="T1557" s="60">
        <v>0</v>
      </c>
      <c r="U1557" s="61">
        <v>0</v>
      </c>
      <c r="V1557" s="62">
        <f t="shared" ref="V1557" si="7024">$T$8*$B1557</f>
        <v>3.0255301999999999</v>
      </c>
      <c r="X1557" s="59">
        <f t="shared" ref="X1557" si="7025">N1557*S1557+P1557*S1560-O1557*T1557-Q1557*T1560</f>
        <v>3.8635281155371715</v>
      </c>
      <c r="Y1557" s="63">
        <f t="shared" ref="Y1557" si="7026">(N1557*T1557+O1557*S1557+P1557*T1560+Q1557*S1560)</f>
        <v>0</v>
      </c>
      <c r="Z1557" s="61">
        <f t="shared" ref="Z1557" si="7027">N1557*U1557+P1557*U1560-O1557*V1557-Q1557*V1560</f>
        <v>0</v>
      </c>
      <c r="AA1557" s="62">
        <f t="shared" ref="AA1557" si="7028">(N1557*V1557+O1557*U1557+P1557*V1560+Q1557*U1560)</f>
        <v>14.714751192106801</v>
      </c>
      <c r="AB1557" s="10"/>
      <c r="AC1557" s="64">
        <v>1</v>
      </c>
      <c r="AD1557" s="65">
        <v>0</v>
      </c>
      <c r="AE1557" s="23">
        <v>0</v>
      </c>
      <c r="AF1557" s="66">
        <v>0</v>
      </c>
      <c r="AH1557" s="59">
        <f t="shared" ref="AH1557" si="7029">X1557*AC1557+Z1557*AC1560-Y1557*AD1557-AA1557*AD1560</f>
        <v>3.8635281155371715</v>
      </c>
      <c r="AI1557" s="63">
        <f t="shared" ref="AI1557" si="7030">(X1557*AD1557+Y1557*AC1557+Z1557*AD1560+AA1557*AC1560)</f>
        <v>14.714751192106801</v>
      </c>
      <c r="AJ1557" s="61">
        <f t="shared" ref="AJ1557" si="7031">X1557*AE1557+Z1557*AE1560-Y1557*AF1557-AA1557*AF1560</f>
        <v>0</v>
      </c>
      <c r="AK1557" s="62">
        <f t="shared" ref="AK1557" si="7032">(X1557*AF1557+Y1557*AE1557+Z1557*AF1560+AA1557*AE1560)</f>
        <v>14.714751192106801</v>
      </c>
      <c r="AM1557" s="67">
        <f t="shared" ref="AM1557" si="7033">20*LOG(((1+$AD$8)/$AD$8)/((AH1557+AH1560)^2+(AI1557+AI1560)^2)^0.5)</f>
        <v>-17.946159088567988</v>
      </c>
      <c r="AO1557" s="110">
        <f t="shared" ref="AO1557" si="7034">((AH1557^2+AI1557^2)^0.5)/((AH1560^2+AI1560^2)^0.5)</f>
        <v>3.8246351288542071</v>
      </c>
      <c r="AP1557" s="18"/>
      <c r="AQ1557" s="68"/>
      <c r="AR1557" s="68"/>
      <c r="AS1557" s="68"/>
      <c r="AT1557" s="68"/>
    </row>
    <row r="1558" spans="2:46" ht="18.600000000000001" customHeight="1" thickBot="1">
      <c r="D1558" s="69"/>
      <c r="G1558" s="70"/>
      <c r="I1558" s="69"/>
      <c r="L1558" s="70"/>
      <c r="N1558" s="69"/>
      <c r="Q1558" s="70"/>
      <c r="S1558" s="69"/>
      <c r="V1558" s="70"/>
      <c r="X1558" s="69"/>
      <c r="AA1558" s="70"/>
      <c r="AC1558" s="64"/>
      <c r="AD1558" s="23"/>
      <c r="AE1558" s="23"/>
      <c r="AF1558" s="71"/>
      <c r="AH1558" s="69"/>
      <c r="AK1558" s="70"/>
      <c r="AO1558" s="111"/>
      <c r="AP1558" s="18"/>
      <c r="AQ1558" s="68"/>
      <c r="AR1558" s="68"/>
      <c r="AS1558" s="68"/>
      <c r="AT1558" s="68"/>
    </row>
    <row r="1559" spans="2:46" ht="18.600000000000001" customHeight="1" thickBot="1">
      <c r="D1559" s="265" t="s">
        <v>11</v>
      </c>
      <c r="E1559" s="266"/>
      <c r="F1559" s="267" t="s">
        <v>84</v>
      </c>
      <c r="G1559" s="268"/>
      <c r="H1559" s="263"/>
      <c r="I1559" s="265" t="s">
        <v>85</v>
      </c>
      <c r="J1559" s="266"/>
      <c r="K1559" s="267" t="s">
        <v>86</v>
      </c>
      <c r="L1559" s="268"/>
      <c r="N1559" s="269" t="s">
        <v>12</v>
      </c>
      <c r="O1559" s="270"/>
      <c r="P1559" s="271" t="s">
        <v>13</v>
      </c>
      <c r="Q1559" s="272"/>
      <c r="S1559" s="265" t="s">
        <v>87</v>
      </c>
      <c r="T1559" s="266"/>
      <c r="U1559" s="267" t="s">
        <v>88</v>
      </c>
      <c r="V1559" s="268"/>
      <c r="W1559" s="10"/>
      <c r="X1559" s="269" t="s">
        <v>89</v>
      </c>
      <c r="Y1559" s="270"/>
      <c r="Z1559" s="271" t="s">
        <v>90</v>
      </c>
      <c r="AA1559" s="272"/>
      <c r="AB1559" s="10"/>
      <c r="AC1559" s="265" t="s">
        <v>14</v>
      </c>
      <c r="AD1559" s="266"/>
      <c r="AE1559" s="267" t="s">
        <v>15</v>
      </c>
      <c r="AF1559" s="268"/>
      <c r="AG1559" s="10"/>
      <c r="AH1559" s="269" t="s">
        <v>91</v>
      </c>
      <c r="AI1559" s="270"/>
      <c r="AJ1559" s="271" t="s">
        <v>92</v>
      </c>
      <c r="AK1559" s="272"/>
      <c r="AM1559" s="76" t="s">
        <v>16</v>
      </c>
      <c r="AO1559" s="112" t="s">
        <v>38</v>
      </c>
      <c r="AP1559" s="18"/>
      <c r="AQ1559" s="68"/>
      <c r="AR1559" s="68"/>
      <c r="AS1559" s="68"/>
      <c r="AT1559" s="68"/>
    </row>
    <row r="1560" spans="2:46" ht="18.600000000000001" customHeight="1" thickTop="1" thickBot="1">
      <c r="D1560" s="59">
        <v>0</v>
      </c>
      <c r="E1560" s="63">
        <v>0</v>
      </c>
      <c r="F1560" s="61">
        <v>1</v>
      </c>
      <c r="G1560" s="62">
        <v>0</v>
      </c>
      <c r="I1560" s="59">
        <v>0</v>
      </c>
      <c r="J1560" s="63">
        <f t="shared" ref="J1560" si="7035">IF(0=(1-$J$8*$K$8*$B1557^2),10^14,$B1557*$K$8/(1-$J$8*$K$8*$B1557^2))</f>
        <v>-0.94645497689534597</v>
      </c>
      <c r="K1560" s="61">
        <v>1</v>
      </c>
      <c r="L1560" s="62">
        <v>0</v>
      </c>
      <c r="N1560" s="59">
        <f t="shared" ref="N1560" si="7036">D1560*I1557+F1560*I1560-E1560*J1557-G1560*J1560</f>
        <v>0</v>
      </c>
      <c r="O1560" s="63">
        <f t="shared" ref="O1560" si="7037">(D1560*J1557+E1560*I1557+F1560*J1560+G1560*I1560)</f>
        <v>-0.94645497689534597</v>
      </c>
      <c r="P1560" s="61">
        <f t="shared" ref="P1560" si="7038">D1560*K1557+F1560*K1560-E1560*L1557-G1560*L1560</f>
        <v>1</v>
      </c>
      <c r="Q1560" s="62">
        <f t="shared" ref="Q1560" si="7039">(D1560*L1557+E1560*K1557+F1560*L1560+G1560*K1560)</f>
        <v>0</v>
      </c>
      <c r="S1560" s="59">
        <v>0</v>
      </c>
      <c r="T1560" s="63">
        <v>0</v>
      </c>
      <c r="U1560" s="61">
        <v>1</v>
      </c>
      <c r="V1560" s="62">
        <v>0</v>
      </c>
      <c r="X1560" s="59">
        <f t="shared" ref="X1560" si="7040">N1560*S1557+P1560*S1560-O1560*T1557-Q1560*T1560</f>
        <v>0</v>
      </c>
      <c r="Y1560" s="63">
        <f t="shared" ref="Y1560" si="7041">(N1560*T1557+O1560*S1557+P1560*T1560+Q1560*S1560)</f>
        <v>-0.94645497689534597</v>
      </c>
      <c r="Z1560" s="61">
        <f t="shared" ref="Z1560" si="7042">N1560*U1557+P1560*U1560-O1560*V1557-Q1560*V1560</f>
        <v>3.8635281155371715</v>
      </c>
      <c r="AA1560" s="62">
        <f t="shared" ref="AA1560" si="7043">(N1560*V1557+O1560*U1557+P1560*V1560+Q1560*U1560)</f>
        <v>0</v>
      </c>
      <c r="AB1560" s="10"/>
      <c r="AC1560" s="46">
        <f t="shared" ref="AC1560" si="7044">1/$AD$8</f>
        <v>1</v>
      </c>
      <c r="AD1560" s="77">
        <v>0</v>
      </c>
      <c r="AE1560" s="78">
        <v>1</v>
      </c>
      <c r="AF1560" s="79">
        <v>0</v>
      </c>
      <c r="AH1560" s="59">
        <f t="shared" ref="AH1560" si="7045">X1560*AC1557+Z1560*AC1560-Y1560*AD1557-AA1560*AD1560</f>
        <v>3.8635281155371715</v>
      </c>
      <c r="AI1560" s="63">
        <f t="shared" ref="AI1560" si="7046">(X1560*AD1557+Y1560*AC1557+Z1560*AD1560+AA1560*AC1560)</f>
        <v>-0.94645497689534597</v>
      </c>
      <c r="AJ1560" s="61">
        <f t="shared" ref="AJ1560" si="7047">X1560*AE1557+Z1560*AE1560-Y1560*AF1557-AA1560*AF1560</f>
        <v>3.8635281155371715</v>
      </c>
      <c r="AK1560" s="62">
        <f t="shared" ref="AK1560" si="7048">(X1560*AF1557+Y1560*AE1557+Z1560*AF1560+AA1560*AE1560)</f>
        <v>0</v>
      </c>
      <c r="AM1560" s="80">
        <f t="shared" ref="AM1560" si="7049">(180/PI())*ATAN(-1*(AI1557+AI1560)/(AH1557+AH1560))</f>
        <v>-60.69794691396109</v>
      </c>
      <c r="AO1560" s="113">
        <f t="shared" ref="AO1560" si="7050">20*LOG(((1-(10^(AM1557/20)^2)*(1-((1-AO1557)/(1+AO1557))^2))^0.5))</f>
        <v>-4.6045766651893465E-2</v>
      </c>
      <c r="AP1560" s="18"/>
      <c r="AQ1560" s="68"/>
      <c r="AR1560" s="68"/>
      <c r="AS1560" s="68"/>
      <c r="AT1560" s="68"/>
    </row>
    <row r="1561" spans="2:46" ht="18.600000000000001" customHeight="1"/>
    <row r="1562" spans="2:46" ht="18.600000000000001" customHeight="1" thickBot="1">
      <c r="D1562" s="10" t="s">
        <v>63</v>
      </c>
      <c r="E1562" s="10"/>
      <c r="F1562" s="10"/>
      <c r="G1562" s="10"/>
      <c r="H1562" s="10"/>
      <c r="I1562" s="10" t="s">
        <v>64</v>
      </c>
      <c r="J1562" s="10"/>
      <c r="K1562" s="10"/>
      <c r="L1562" s="10"/>
      <c r="M1562" s="55"/>
      <c r="N1562" s="55"/>
      <c r="O1562" s="54" t="s">
        <v>65</v>
      </c>
      <c r="P1562" s="55"/>
      <c r="Q1562" s="55"/>
      <c r="R1562" s="55"/>
      <c r="S1562" s="10"/>
      <c r="T1562" s="10" t="s">
        <v>66</v>
      </c>
      <c r="U1562" s="55"/>
      <c r="V1562" s="55"/>
      <c r="W1562" s="55"/>
      <c r="X1562" s="55"/>
      <c r="Y1562" s="54" t="s">
        <v>67</v>
      </c>
      <c r="Z1562" s="55"/>
      <c r="AA1562" s="55"/>
      <c r="AB1562" s="55"/>
      <c r="AC1562" s="54" t="s">
        <v>68</v>
      </c>
      <c r="AD1562" s="10"/>
      <c r="AE1562" s="10"/>
      <c r="AF1562" s="10"/>
      <c r="AG1562" s="10"/>
      <c r="AH1562" s="55"/>
      <c r="AI1562" s="54" t="s">
        <v>69</v>
      </c>
      <c r="AJ1562" s="55"/>
      <c r="AK1562" s="55"/>
    </row>
    <row r="1563" spans="2:46" ht="18.600000000000001" customHeight="1" thickBot="1">
      <c r="B1563" s="52"/>
      <c r="D1563" s="273" t="s">
        <v>70</v>
      </c>
      <c r="E1563" s="274"/>
      <c r="F1563" s="275" t="s">
        <v>71</v>
      </c>
      <c r="G1563" s="276"/>
      <c r="H1563" s="263"/>
      <c r="I1563" s="273" t="s">
        <v>72</v>
      </c>
      <c r="J1563" s="274"/>
      <c r="K1563" s="275" t="s">
        <v>73</v>
      </c>
      <c r="L1563" s="276"/>
      <c r="M1563" s="55"/>
      <c r="N1563" s="269" t="s">
        <v>74</v>
      </c>
      <c r="O1563" s="270"/>
      <c r="P1563" s="271" t="s">
        <v>75</v>
      </c>
      <c r="Q1563" s="272"/>
      <c r="R1563" s="55"/>
      <c r="S1563" s="273" t="s">
        <v>76</v>
      </c>
      <c r="T1563" s="274"/>
      <c r="U1563" s="275" t="s">
        <v>77</v>
      </c>
      <c r="V1563" s="276"/>
      <c r="W1563" s="10"/>
      <c r="X1563" s="269" t="s">
        <v>78</v>
      </c>
      <c r="Y1563" s="270"/>
      <c r="Z1563" s="271" t="s">
        <v>79</v>
      </c>
      <c r="AA1563" s="272"/>
      <c r="AB1563" s="10"/>
      <c r="AC1563" s="273" t="s">
        <v>80</v>
      </c>
      <c r="AD1563" s="274"/>
      <c r="AE1563" s="275" t="s">
        <v>81</v>
      </c>
      <c r="AF1563" s="276"/>
      <c r="AG1563" s="10"/>
      <c r="AH1563" s="269" t="s">
        <v>82</v>
      </c>
      <c r="AI1563" s="270"/>
      <c r="AJ1563" s="271" t="s">
        <v>83</v>
      </c>
      <c r="AK1563" s="272"/>
      <c r="AM1563" s="57" t="s">
        <v>10</v>
      </c>
      <c r="AO1563" s="109" t="s">
        <v>37</v>
      </c>
      <c r="AP1563" s="18"/>
      <c r="AQ1563" s="68"/>
      <c r="AR1563" s="68"/>
      <c r="AS1563" s="68"/>
      <c r="AT1563" s="68"/>
    </row>
    <row r="1564" spans="2:46" ht="18.600000000000001" customHeight="1" thickTop="1" thickBot="1">
      <c r="B1564" s="81">
        <v>4.4800000000000004</v>
      </c>
      <c r="D1564" s="59">
        <v>1</v>
      </c>
      <c r="E1564" s="60">
        <v>0</v>
      </c>
      <c r="F1564" s="61">
        <v>0</v>
      </c>
      <c r="G1564" s="62">
        <f t="shared" ref="G1564" si="7051">$E$8*$B1564</f>
        <v>3.0390976000000003</v>
      </c>
      <c r="I1564" s="59">
        <v>1</v>
      </c>
      <c r="J1564" s="63">
        <v>0</v>
      </c>
      <c r="K1564" s="61">
        <v>0</v>
      </c>
      <c r="L1564" s="62">
        <v>0</v>
      </c>
      <c r="N1564" s="59">
        <f t="shared" ref="N1564" si="7052">D1564*I1564+F1564*I1567-E1564*J1564-G1564*J1567</f>
        <v>3.8568469324790131</v>
      </c>
      <c r="O1564" s="63">
        <f t="shared" ref="O1564" si="7053">(D1564*J1564+E1564*I1564+F1564*J1567+G1564*I1567)</f>
        <v>0</v>
      </c>
      <c r="P1564" s="61">
        <f t="shared" ref="P1564" si="7054">D1564*K1564+F1564*K1567-E1564*L1564-G1564*L1567</f>
        <v>0</v>
      </c>
      <c r="Q1564" s="62">
        <f t="shared" ref="Q1564" si="7055">(D1564*L1564+E1564*K1564+F1564*L1567+G1564*K1567)</f>
        <v>3.0390976000000003</v>
      </c>
      <c r="S1564" s="59">
        <v>1</v>
      </c>
      <c r="T1564" s="60">
        <v>0</v>
      </c>
      <c r="U1564" s="61">
        <v>0</v>
      </c>
      <c r="V1564" s="62">
        <f t="shared" ref="V1564" si="7056">$T$8*$B1564</f>
        <v>3.0390976000000003</v>
      </c>
      <c r="X1564" s="59">
        <f t="shared" ref="X1564" si="7057">N1564*S1564+P1564*S1567-O1564*T1564-Q1564*T1567</f>
        <v>3.8568469324790131</v>
      </c>
      <c r="Y1564" s="63">
        <f t="shared" ref="Y1564" si="7058">(N1564*T1564+O1564*S1564+P1564*T1567+Q1564*S1567)</f>
        <v>0</v>
      </c>
      <c r="Z1564" s="61">
        <f t="shared" ref="Z1564" si="7059">N1564*U1564+P1564*U1567-O1564*V1564-Q1564*V1567</f>
        <v>0</v>
      </c>
      <c r="AA1564" s="62">
        <f t="shared" ref="AA1564" si="7060">(N1564*V1564+O1564*U1564+P1564*V1567+Q1564*U1567)</f>
        <v>14.760431856064331</v>
      </c>
      <c r="AB1564" s="10"/>
      <c r="AC1564" s="64">
        <v>1</v>
      </c>
      <c r="AD1564" s="65">
        <v>0</v>
      </c>
      <c r="AE1564" s="23">
        <v>0</v>
      </c>
      <c r="AF1564" s="66">
        <v>0</v>
      </c>
      <c r="AH1564" s="59">
        <f t="shared" ref="AH1564" si="7061">X1564*AC1564+Z1564*AC1567-Y1564*AD1564-AA1564*AD1567</f>
        <v>3.8568469324790131</v>
      </c>
      <c r="AI1564" s="63">
        <f t="shared" ref="AI1564" si="7062">(X1564*AD1564+Y1564*AC1564+Z1564*AD1567+AA1564*AC1567)</f>
        <v>14.760431856064331</v>
      </c>
      <c r="AJ1564" s="61">
        <f t="shared" ref="AJ1564" si="7063">X1564*AE1564+Z1564*AE1567-Y1564*AF1564-AA1564*AF1567</f>
        <v>0</v>
      </c>
      <c r="AK1564" s="62">
        <f t="shared" ref="AK1564" si="7064">(X1564*AF1564+Y1564*AE1564+Z1564*AF1567+AA1564*AE1567)</f>
        <v>14.760431856064331</v>
      </c>
      <c r="AM1564" s="67">
        <f t="shared" ref="AM1564" si="7065">20*LOG(((1+$AD$8)/$AD$8)/((AH1564+AH1567)^2+(AI1564+AI1567)^2)^0.5)</f>
        <v>-17.967556167561057</v>
      </c>
      <c r="AO1564" s="110">
        <f t="shared" ref="AO1564" si="7066">((AH1564^2+AI1564^2)^0.5)/((AH1567^2+AI1567^2)^0.5)</f>
        <v>3.843062359253584</v>
      </c>
      <c r="AP1564" s="18"/>
      <c r="AQ1564" s="68"/>
      <c r="AR1564" s="68"/>
      <c r="AS1564" s="68"/>
      <c r="AT1564" s="68"/>
    </row>
    <row r="1565" spans="2:46" ht="18.600000000000001" customHeight="1" thickBot="1">
      <c r="D1565" s="69"/>
      <c r="G1565" s="70"/>
      <c r="I1565" s="69"/>
      <c r="L1565" s="70"/>
      <c r="N1565" s="69"/>
      <c r="Q1565" s="70"/>
      <c r="S1565" s="69"/>
      <c r="V1565" s="70"/>
      <c r="X1565" s="69"/>
      <c r="AA1565" s="70"/>
      <c r="AC1565" s="64"/>
      <c r="AD1565" s="23"/>
      <c r="AE1565" s="23"/>
      <c r="AF1565" s="71"/>
      <c r="AH1565" s="69"/>
      <c r="AK1565" s="70"/>
      <c r="AO1565" s="111"/>
      <c r="AP1565" s="18"/>
      <c r="AQ1565" s="68"/>
      <c r="AR1565" s="68"/>
      <c r="AS1565" s="68"/>
      <c r="AT1565" s="68"/>
    </row>
    <row r="1566" spans="2:46" ht="18.600000000000001" customHeight="1" thickBot="1">
      <c r="D1566" s="265" t="s">
        <v>11</v>
      </c>
      <c r="E1566" s="266"/>
      <c r="F1566" s="267" t="s">
        <v>84</v>
      </c>
      <c r="G1566" s="268"/>
      <c r="H1566" s="263"/>
      <c r="I1566" s="265" t="s">
        <v>85</v>
      </c>
      <c r="J1566" s="266"/>
      <c r="K1566" s="267" t="s">
        <v>86</v>
      </c>
      <c r="L1566" s="268"/>
      <c r="N1566" s="269" t="s">
        <v>12</v>
      </c>
      <c r="O1566" s="270"/>
      <c r="P1566" s="271" t="s">
        <v>13</v>
      </c>
      <c r="Q1566" s="272"/>
      <c r="S1566" s="265" t="s">
        <v>87</v>
      </c>
      <c r="T1566" s="266"/>
      <c r="U1566" s="267" t="s">
        <v>88</v>
      </c>
      <c r="V1566" s="268"/>
      <c r="W1566" s="10"/>
      <c r="X1566" s="269" t="s">
        <v>89</v>
      </c>
      <c r="Y1566" s="270"/>
      <c r="Z1566" s="271" t="s">
        <v>90</v>
      </c>
      <c r="AA1566" s="272"/>
      <c r="AB1566" s="10"/>
      <c r="AC1566" s="265" t="s">
        <v>14</v>
      </c>
      <c r="AD1566" s="266"/>
      <c r="AE1566" s="267" t="s">
        <v>15</v>
      </c>
      <c r="AF1566" s="268"/>
      <c r="AG1566" s="10"/>
      <c r="AH1566" s="269" t="s">
        <v>91</v>
      </c>
      <c r="AI1566" s="270"/>
      <c r="AJ1566" s="271" t="s">
        <v>92</v>
      </c>
      <c r="AK1566" s="272"/>
      <c r="AM1566" s="76" t="s">
        <v>16</v>
      </c>
      <c r="AO1566" s="112" t="s">
        <v>38</v>
      </c>
      <c r="AP1566" s="18"/>
      <c r="AQ1566" s="68"/>
      <c r="AR1566" s="68"/>
      <c r="AS1566" s="68"/>
      <c r="AT1566" s="68"/>
    </row>
    <row r="1567" spans="2:46" ht="18.600000000000001" customHeight="1" thickTop="1" thickBot="1">
      <c r="D1567" s="59">
        <v>0</v>
      </c>
      <c r="E1567" s="63">
        <v>0</v>
      </c>
      <c r="F1567" s="61">
        <v>1</v>
      </c>
      <c r="G1567" s="62">
        <v>0</v>
      </c>
      <c r="I1567" s="59">
        <v>0</v>
      </c>
      <c r="J1567" s="63">
        <f t="shared" ref="J1567" si="7067">IF(0=(1-$J$8*$K$8*$B1564^2),10^14,$B1564*$K$8/(1-$J$8*$K$8*$B1564^2))</f>
        <v>-0.94003132129715505</v>
      </c>
      <c r="K1567" s="61">
        <v>1</v>
      </c>
      <c r="L1567" s="62">
        <v>0</v>
      </c>
      <c r="N1567" s="59">
        <f t="shared" ref="N1567" si="7068">D1567*I1564+F1567*I1567-E1567*J1564-G1567*J1567</f>
        <v>0</v>
      </c>
      <c r="O1567" s="63">
        <f t="shared" ref="O1567" si="7069">(D1567*J1564+E1567*I1564+F1567*J1567+G1567*I1567)</f>
        <v>-0.94003132129715505</v>
      </c>
      <c r="P1567" s="61">
        <f t="shared" ref="P1567" si="7070">D1567*K1564+F1567*K1567-E1567*L1564-G1567*L1567</f>
        <v>1</v>
      </c>
      <c r="Q1567" s="62">
        <f t="shared" ref="Q1567" si="7071">(D1567*L1564+E1567*K1564+F1567*L1567+G1567*K1567)</f>
        <v>0</v>
      </c>
      <c r="S1567" s="59">
        <v>0</v>
      </c>
      <c r="T1567" s="63">
        <v>0</v>
      </c>
      <c r="U1567" s="61">
        <v>1</v>
      </c>
      <c r="V1567" s="62">
        <v>0</v>
      </c>
      <c r="X1567" s="59">
        <f t="shared" ref="X1567" si="7072">N1567*S1564+P1567*S1567-O1567*T1564-Q1567*T1567</f>
        <v>0</v>
      </c>
      <c r="Y1567" s="63">
        <f t="shared" ref="Y1567" si="7073">(N1567*T1564+O1567*S1564+P1567*T1567+Q1567*S1567)</f>
        <v>-0.94003132129715505</v>
      </c>
      <c r="Z1567" s="61">
        <f t="shared" ref="Z1567" si="7074">N1567*U1564+P1567*U1567-O1567*V1564-Q1567*V1567</f>
        <v>3.8568469324790131</v>
      </c>
      <c r="AA1567" s="62">
        <f t="shared" ref="AA1567" si="7075">(N1567*V1564+O1567*U1564+P1567*V1567+Q1567*U1567)</f>
        <v>0</v>
      </c>
      <c r="AB1567" s="10"/>
      <c r="AC1567" s="46">
        <f t="shared" ref="AC1567" si="7076">1/$AD$8</f>
        <v>1</v>
      </c>
      <c r="AD1567" s="77">
        <v>0</v>
      </c>
      <c r="AE1567" s="78">
        <v>1</v>
      </c>
      <c r="AF1567" s="79">
        <v>0</v>
      </c>
      <c r="AH1567" s="59">
        <f t="shared" ref="AH1567" si="7077">X1567*AC1564+Z1567*AC1567-Y1567*AD1564-AA1567*AD1567</f>
        <v>3.8568469324790131</v>
      </c>
      <c r="AI1567" s="63">
        <f t="shared" ref="AI1567" si="7078">(X1567*AD1564+Y1567*AC1564+Z1567*AD1567+AA1567*AC1567)</f>
        <v>-0.94003132129715505</v>
      </c>
      <c r="AJ1567" s="61">
        <f t="shared" ref="AJ1567" si="7079">X1567*AE1564+Z1567*AE1567-Y1567*AF1564-AA1567*AF1567</f>
        <v>3.8568469324790131</v>
      </c>
      <c r="AK1567" s="62">
        <f t="shared" ref="AK1567" si="7080">(X1567*AF1564+Y1567*AE1564+Z1567*AF1567+AA1567*AE1567)</f>
        <v>0</v>
      </c>
      <c r="AM1567" s="80">
        <f t="shared" ref="AM1567" si="7081">(180/PI())*ATAN(-1*(AI1564+AI1567)/(AH1564+AH1567))</f>
        <v>-60.832443712965791</v>
      </c>
      <c r="AO1567" s="113">
        <f t="shared" ref="AO1567" si="7082">20*LOG(((1-(10^(AM1564/20)^2)*(1-((1-AO1564)/(1+AO1564))^2))^0.5))</f>
        <v>-4.5688660504369684E-2</v>
      </c>
      <c r="AP1567" s="18"/>
      <c r="AQ1567" s="68"/>
      <c r="AR1567" s="68"/>
      <c r="AS1567" s="68"/>
      <c r="AT1567" s="68"/>
    </row>
    <row r="1568" spans="2:46" ht="18.600000000000001" customHeight="1"/>
    <row r="1569" spans="2:46" ht="18.600000000000001" customHeight="1" thickBot="1">
      <c r="D1569" s="10" t="s">
        <v>63</v>
      </c>
      <c r="E1569" s="10"/>
      <c r="F1569" s="10"/>
      <c r="G1569" s="10"/>
      <c r="H1569" s="10"/>
      <c r="I1569" s="10" t="s">
        <v>64</v>
      </c>
      <c r="J1569" s="10"/>
      <c r="K1569" s="10"/>
      <c r="L1569" s="10"/>
      <c r="M1569" s="55"/>
      <c r="N1569" s="55"/>
      <c r="O1569" s="54" t="s">
        <v>65</v>
      </c>
      <c r="P1569" s="55"/>
      <c r="Q1569" s="55"/>
      <c r="R1569" s="55"/>
      <c r="S1569" s="10"/>
      <c r="T1569" s="10" t="s">
        <v>66</v>
      </c>
      <c r="U1569" s="55"/>
      <c r="V1569" s="55"/>
      <c r="W1569" s="55"/>
      <c r="X1569" s="55"/>
      <c r="Y1569" s="54" t="s">
        <v>67</v>
      </c>
      <c r="Z1569" s="55"/>
      <c r="AA1569" s="55"/>
      <c r="AB1569" s="55"/>
      <c r="AC1569" s="54" t="s">
        <v>68</v>
      </c>
      <c r="AD1569" s="10"/>
      <c r="AE1569" s="10"/>
      <c r="AF1569" s="10"/>
      <c r="AG1569" s="10"/>
      <c r="AH1569" s="55"/>
      <c r="AI1569" s="54" t="s">
        <v>69</v>
      </c>
      <c r="AJ1569" s="55"/>
      <c r="AK1569" s="55"/>
    </row>
    <row r="1570" spans="2:46" ht="18.600000000000001" customHeight="1" thickBot="1">
      <c r="B1570" s="52"/>
      <c r="D1570" s="273" t="s">
        <v>70</v>
      </c>
      <c r="E1570" s="274"/>
      <c r="F1570" s="275" t="s">
        <v>71</v>
      </c>
      <c r="G1570" s="276"/>
      <c r="H1570" s="263"/>
      <c r="I1570" s="273" t="s">
        <v>72</v>
      </c>
      <c r="J1570" s="274"/>
      <c r="K1570" s="275" t="s">
        <v>73</v>
      </c>
      <c r="L1570" s="276"/>
      <c r="M1570" s="55"/>
      <c r="N1570" s="269" t="s">
        <v>74</v>
      </c>
      <c r="O1570" s="270"/>
      <c r="P1570" s="271" t="s">
        <v>75</v>
      </c>
      <c r="Q1570" s="272"/>
      <c r="R1570" s="55"/>
      <c r="S1570" s="273" t="s">
        <v>76</v>
      </c>
      <c r="T1570" s="274"/>
      <c r="U1570" s="275" t="s">
        <v>77</v>
      </c>
      <c r="V1570" s="276"/>
      <c r="W1570" s="10"/>
      <c r="X1570" s="269" t="s">
        <v>78</v>
      </c>
      <c r="Y1570" s="270"/>
      <c r="Z1570" s="271" t="s">
        <v>79</v>
      </c>
      <c r="AA1570" s="272"/>
      <c r="AB1570" s="10"/>
      <c r="AC1570" s="273" t="s">
        <v>80</v>
      </c>
      <c r="AD1570" s="274"/>
      <c r="AE1570" s="275" t="s">
        <v>81</v>
      </c>
      <c r="AF1570" s="276"/>
      <c r="AG1570" s="10"/>
      <c r="AH1570" s="269" t="s">
        <v>82</v>
      </c>
      <c r="AI1570" s="270"/>
      <c r="AJ1570" s="271" t="s">
        <v>83</v>
      </c>
      <c r="AK1570" s="272"/>
      <c r="AM1570" s="57" t="s">
        <v>10</v>
      </c>
      <c r="AO1570" s="109" t="s">
        <v>37</v>
      </c>
      <c r="AP1570" s="18"/>
      <c r="AQ1570" s="68"/>
      <c r="AR1570" s="68"/>
      <c r="AS1570" s="68"/>
      <c r="AT1570" s="68"/>
    </row>
    <row r="1571" spans="2:46" ht="18.600000000000001" customHeight="1" thickTop="1" thickBot="1">
      <c r="B1571" s="81">
        <v>4.5</v>
      </c>
      <c r="D1571" s="59">
        <v>1</v>
      </c>
      <c r="E1571" s="60">
        <v>0</v>
      </c>
      <c r="F1571" s="61">
        <v>0</v>
      </c>
      <c r="G1571" s="62">
        <f t="shared" ref="G1571" si="7083">$E$8*$B1571</f>
        <v>3.0526650000000002</v>
      </c>
      <c r="I1571" s="59">
        <v>1</v>
      </c>
      <c r="J1571" s="63">
        <v>0</v>
      </c>
      <c r="K1571" s="61">
        <v>0</v>
      </c>
      <c r="L1571" s="62">
        <v>0</v>
      </c>
      <c r="N1571" s="59">
        <f t="shared" ref="N1571" si="7084">D1571*I1571+F1571*I1574-E1571*J1571-G1571*J1574</f>
        <v>3.8502851212394145</v>
      </c>
      <c r="O1571" s="63">
        <f t="shared" ref="O1571" si="7085">(D1571*J1571+E1571*I1571+F1571*J1574+G1571*I1574)</f>
        <v>0</v>
      </c>
      <c r="P1571" s="61">
        <f t="shared" ref="P1571" si="7086">D1571*K1571+F1571*K1574-E1571*L1571-G1571*L1574</f>
        <v>0</v>
      </c>
      <c r="Q1571" s="62">
        <f t="shared" ref="Q1571" si="7087">(D1571*L1571+E1571*K1571+F1571*L1574+G1571*K1574)</f>
        <v>3.0526650000000002</v>
      </c>
      <c r="S1571" s="59">
        <v>1</v>
      </c>
      <c r="T1571" s="60">
        <v>0</v>
      </c>
      <c r="U1571" s="61">
        <v>0</v>
      </c>
      <c r="V1571" s="62">
        <f t="shared" ref="V1571" si="7088">$T$8*$B1571</f>
        <v>3.0526650000000002</v>
      </c>
      <c r="X1571" s="59">
        <f t="shared" ref="X1571" si="7089">N1571*S1571+P1571*S1574-O1571*T1571-Q1571*T1574</f>
        <v>3.8502851212394145</v>
      </c>
      <c r="Y1571" s="63">
        <f t="shared" ref="Y1571" si="7090">(N1571*T1571+O1571*S1571+P1571*T1574+Q1571*S1574)</f>
        <v>0</v>
      </c>
      <c r="Z1571" s="61">
        <f t="shared" ref="Z1571" si="7091">N1571*U1571+P1571*U1574-O1571*V1571-Q1571*V1574</f>
        <v>0</v>
      </c>
      <c r="AA1571" s="62">
        <f t="shared" ref="AA1571" si="7092">(N1571*V1571+O1571*U1571+P1571*V1574+Q1571*U1574)</f>
        <v>14.80629562962832</v>
      </c>
      <c r="AB1571" s="10"/>
      <c r="AC1571" s="64">
        <v>1</v>
      </c>
      <c r="AD1571" s="65">
        <v>0</v>
      </c>
      <c r="AE1571" s="23">
        <v>0</v>
      </c>
      <c r="AF1571" s="66">
        <v>0</v>
      </c>
      <c r="AH1571" s="59">
        <f t="shared" ref="AH1571" si="7093">X1571*AC1571+Z1571*AC1574-Y1571*AD1571-AA1571*AD1574</f>
        <v>3.8502851212394145</v>
      </c>
      <c r="AI1571" s="63">
        <f t="shared" ref="AI1571" si="7094">(X1571*AD1571+Y1571*AC1571+Z1571*AD1574+AA1571*AC1574)</f>
        <v>14.80629562962832</v>
      </c>
      <c r="AJ1571" s="61">
        <f t="shared" ref="AJ1571" si="7095">X1571*AE1571+Z1571*AE1574-Y1571*AF1571-AA1571*AF1574</f>
        <v>0</v>
      </c>
      <c r="AK1571" s="62">
        <f t="shared" ref="AK1571" si="7096">(X1571*AF1571+Y1571*AE1571+Z1571*AF1574+AA1571*AE1574)</f>
        <v>14.80629562962832</v>
      </c>
      <c r="AM1571" s="67">
        <f t="shared" ref="AM1571" si="7097">20*LOG(((1+$AD$8)/$AD$8)/((AH1571+AH1574)^2+(AI1571+AI1574)^2)^0.5)</f>
        <v>-17.989053204044076</v>
      </c>
      <c r="AO1571" s="110">
        <f t="shared" ref="AO1571" si="7098">((AH1571^2+AI1571^2)^0.5)/((AH1574^2+AI1574^2)^0.5)</f>
        <v>3.8614813321508352</v>
      </c>
      <c r="AP1571" s="18"/>
      <c r="AQ1571" s="68"/>
      <c r="AR1571" s="68"/>
      <c r="AS1571" s="68"/>
      <c r="AT1571" s="68"/>
    </row>
    <row r="1572" spans="2:46" ht="18.600000000000001" customHeight="1" thickBot="1">
      <c r="D1572" s="69"/>
      <c r="G1572" s="70"/>
      <c r="I1572" s="69"/>
      <c r="L1572" s="70"/>
      <c r="N1572" s="69"/>
      <c r="Q1572" s="70"/>
      <c r="S1572" s="69"/>
      <c r="V1572" s="70"/>
      <c r="X1572" s="69"/>
      <c r="AA1572" s="70"/>
      <c r="AC1572" s="64"/>
      <c r="AD1572" s="23"/>
      <c r="AE1572" s="23"/>
      <c r="AF1572" s="71"/>
      <c r="AH1572" s="69"/>
      <c r="AK1572" s="70"/>
      <c r="AO1572" s="111"/>
      <c r="AP1572" s="18"/>
      <c r="AQ1572" s="68"/>
      <c r="AR1572" s="68"/>
      <c r="AS1572" s="68"/>
      <c r="AT1572" s="68"/>
    </row>
    <row r="1573" spans="2:46" ht="18.600000000000001" customHeight="1" thickBot="1">
      <c r="D1573" s="265" t="s">
        <v>11</v>
      </c>
      <c r="E1573" s="266"/>
      <c r="F1573" s="267" t="s">
        <v>84</v>
      </c>
      <c r="G1573" s="268"/>
      <c r="H1573" s="263"/>
      <c r="I1573" s="265" t="s">
        <v>85</v>
      </c>
      <c r="J1573" s="266"/>
      <c r="K1573" s="267" t="s">
        <v>86</v>
      </c>
      <c r="L1573" s="268"/>
      <c r="N1573" s="269" t="s">
        <v>12</v>
      </c>
      <c r="O1573" s="270"/>
      <c r="P1573" s="271" t="s">
        <v>13</v>
      </c>
      <c r="Q1573" s="272"/>
      <c r="S1573" s="265" t="s">
        <v>87</v>
      </c>
      <c r="T1573" s="266"/>
      <c r="U1573" s="267" t="s">
        <v>88</v>
      </c>
      <c r="V1573" s="268"/>
      <c r="W1573" s="10"/>
      <c r="X1573" s="269" t="s">
        <v>89</v>
      </c>
      <c r="Y1573" s="270"/>
      <c r="Z1573" s="271" t="s">
        <v>90</v>
      </c>
      <c r="AA1573" s="272"/>
      <c r="AB1573" s="10"/>
      <c r="AC1573" s="265" t="s">
        <v>14</v>
      </c>
      <c r="AD1573" s="266"/>
      <c r="AE1573" s="267" t="s">
        <v>15</v>
      </c>
      <c r="AF1573" s="268"/>
      <c r="AG1573" s="10"/>
      <c r="AH1573" s="269" t="s">
        <v>91</v>
      </c>
      <c r="AI1573" s="270"/>
      <c r="AJ1573" s="271" t="s">
        <v>92</v>
      </c>
      <c r="AK1573" s="272"/>
      <c r="AM1573" s="76" t="s">
        <v>16</v>
      </c>
      <c r="AO1573" s="112" t="s">
        <v>38</v>
      </c>
      <c r="AP1573" s="18"/>
      <c r="AQ1573" s="68"/>
      <c r="AR1573" s="68"/>
      <c r="AS1573" s="68"/>
      <c r="AT1573" s="68"/>
    </row>
    <row r="1574" spans="2:46" ht="18.600000000000001" customHeight="1" thickTop="1" thickBot="1">
      <c r="D1574" s="59">
        <v>0</v>
      </c>
      <c r="E1574" s="63">
        <v>0</v>
      </c>
      <c r="F1574" s="61">
        <v>1</v>
      </c>
      <c r="G1574" s="62">
        <v>0</v>
      </c>
      <c r="I1574" s="59">
        <v>0</v>
      </c>
      <c r="J1574" s="63">
        <f t="shared" ref="J1574" si="7099">IF(0=(1-$J$8*$K$8*$B1571^2),10^14,$B1571*$K$8/(1-$J$8*$K$8*$B1571^2))</f>
        <v>-0.93370386899296653</v>
      </c>
      <c r="K1574" s="61">
        <v>1</v>
      </c>
      <c r="L1574" s="62">
        <v>0</v>
      </c>
      <c r="N1574" s="59">
        <f t="shared" ref="N1574" si="7100">D1574*I1571+F1574*I1574-E1574*J1571-G1574*J1574</f>
        <v>0</v>
      </c>
      <c r="O1574" s="63">
        <f t="shared" ref="O1574" si="7101">(D1574*J1571+E1574*I1571+F1574*J1574+G1574*I1574)</f>
        <v>-0.93370386899296653</v>
      </c>
      <c r="P1574" s="61">
        <f t="shared" ref="P1574" si="7102">D1574*K1571+F1574*K1574-E1574*L1571-G1574*L1574</f>
        <v>1</v>
      </c>
      <c r="Q1574" s="62">
        <f t="shared" ref="Q1574" si="7103">(D1574*L1571+E1574*K1571+F1574*L1574+G1574*K1574)</f>
        <v>0</v>
      </c>
      <c r="S1574" s="59">
        <v>0</v>
      </c>
      <c r="T1574" s="63">
        <v>0</v>
      </c>
      <c r="U1574" s="61">
        <v>1</v>
      </c>
      <c r="V1574" s="62">
        <v>0</v>
      </c>
      <c r="X1574" s="59">
        <f t="shared" ref="X1574" si="7104">N1574*S1571+P1574*S1574-O1574*T1571-Q1574*T1574</f>
        <v>0</v>
      </c>
      <c r="Y1574" s="63">
        <f t="shared" ref="Y1574" si="7105">(N1574*T1571+O1574*S1571+P1574*T1574+Q1574*S1574)</f>
        <v>-0.93370386899296653</v>
      </c>
      <c r="Z1574" s="61">
        <f t="shared" ref="Z1574" si="7106">N1574*U1571+P1574*U1574-O1574*V1571-Q1574*V1574</f>
        <v>3.8502851212394145</v>
      </c>
      <c r="AA1574" s="62">
        <f t="shared" ref="AA1574" si="7107">(N1574*V1571+O1574*U1571+P1574*V1574+Q1574*U1574)</f>
        <v>0</v>
      </c>
      <c r="AB1574" s="10"/>
      <c r="AC1574" s="46">
        <f t="shared" ref="AC1574" si="7108">1/$AD$8</f>
        <v>1</v>
      </c>
      <c r="AD1574" s="77">
        <v>0</v>
      </c>
      <c r="AE1574" s="78">
        <v>1</v>
      </c>
      <c r="AF1574" s="79">
        <v>0</v>
      </c>
      <c r="AH1574" s="59">
        <f t="shared" ref="AH1574" si="7109">X1574*AC1571+Z1574*AC1574-Y1574*AD1571-AA1574*AD1574</f>
        <v>3.8502851212394145</v>
      </c>
      <c r="AI1574" s="63">
        <f t="shared" ref="AI1574" si="7110">(X1574*AD1571+Y1574*AC1571+Z1574*AD1574+AA1574*AC1574)</f>
        <v>-0.93370386899296653</v>
      </c>
      <c r="AJ1574" s="61">
        <f t="shared" ref="AJ1574" si="7111">X1574*AE1571+Z1574*AE1574-Y1574*AF1571-AA1574*AF1574</f>
        <v>3.8502851212394145</v>
      </c>
      <c r="AK1574" s="62">
        <f t="shared" ref="AK1574" si="7112">(X1574*AF1571+Y1574*AE1571+Z1574*AF1574+AA1574*AE1574)</f>
        <v>0</v>
      </c>
      <c r="AM1574" s="80">
        <f t="shared" ref="AM1574" si="7113">(180/PI())*ATAN(-1*(AI1571+AI1574)/(AH1571+AH1574))</f>
        <v>-60.965678091902554</v>
      </c>
      <c r="AO1574" s="113">
        <f t="shared" ref="AO1574" si="7114">20*LOG(((1-(10^(AM1571/20)^2)*(1-((1-AO1571)/(1+AO1571))^2))^0.5))</f>
        <v>-4.5333618571235273E-2</v>
      </c>
      <c r="AP1574" s="18"/>
      <c r="AQ1574" s="68"/>
      <c r="AR1574" s="68"/>
      <c r="AS1574" s="68"/>
      <c r="AT1574" s="68"/>
    </row>
    <row r="1575" spans="2:46" ht="18.600000000000001" customHeight="1"/>
    <row r="1576" spans="2:46" ht="18.600000000000001" customHeight="1" thickBot="1">
      <c r="D1576" s="10" t="s">
        <v>63</v>
      </c>
      <c r="E1576" s="10"/>
      <c r="F1576" s="10"/>
      <c r="G1576" s="10"/>
      <c r="H1576" s="10"/>
      <c r="I1576" s="10" t="s">
        <v>64</v>
      </c>
      <c r="J1576" s="10"/>
      <c r="K1576" s="10"/>
      <c r="L1576" s="10"/>
      <c r="M1576" s="55"/>
      <c r="N1576" s="55"/>
      <c r="O1576" s="54" t="s">
        <v>65</v>
      </c>
      <c r="P1576" s="55"/>
      <c r="Q1576" s="55"/>
      <c r="R1576" s="55"/>
      <c r="S1576" s="10"/>
      <c r="T1576" s="10" t="s">
        <v>66</v>
      </c>
      <c r="U1576" s="55"/>
      <c r="V1576" s="55"/>
      <c r="W1576" s="55"/>
      <c r="X1576" s="55"/>
      <c r="Y1576" s="54" t="s">
        <v>67</v>
      </c>
      <c r="Z1576" s="55"/>
      <c r="AA1576" s="55"/>
      <c r="AB1576" s="55"/>
      <c r="AC1576" s="54" t="s">
        <v>68</v>
      </c>
      <c r="AD1576" s="10"/>
      <c r="AE1576" s="10"/>
      <c r="AF1576" s="10"/>
      <c r="AG1576" s="10"/>
      <c r="AH1576" s="55"/>
      <c r="AI1576" s="54" t="s">
        <v>69</v>
      </c>
      <c r="AJ1576" s="55"/>
      <c r="AK1576" s="55"/>
    </row>
    <row r="1577" spans="2:46" ht="18.600000000000001" customHeight="1" thickBot="1">
      <c r="B1577" s="52"/>
      <c r="D1577" s="273" t="s">
        <v>70</v>
      </c>
      <c r="E1577" s="274"/>
      <c r="F1577" s="275" t="s">
        <v>71</v>
      </c>
      <c r="G1577" s="276"/>
      <c r="H1577" s="263"/>
      <c r="I1577" s="273" t="s">
        <v>72</v>
      </c>
      <c r="J1577" s="274"/>
      <c r="K1577" s="275" t="s">
        <v>73</v>
      </c>
      <c r="L1577" s="276"/>
      <c r="M1577" s="55"/>
      <c r="N1577" s="269" t="s">
        <v>74</v>
      </c>
      <c r="O1577" s="270"/>
      <c r="P1577" s="271" t="s">
        <v>75</v>
      </c>
      <c r="Q1577" s="272"/>
      <c r="R1577" s="55"/>
      <c r="S1577" s="273" t="s">
        <v>76</v>
      </c>
      <c r="T1577" s="274"/>
      <c r="U1577" s="275" t="s">
        <v>77</v>
      </c>
      <c r="V1577" s="276"/>
      <c r="W1577" s="10"/>
      <c r="X1577" s="269" t="s">
        <v>78</v>
      </c>
      <c r="Y1577" s="270"/>
      <c r="Z1577" s="271" t="s">
        <v>79</v>
      </c>
      <c r="AA1577" s="272"/>
      <c r="AB1577" s="10"/>
      <c r="AC1577" s="273" t="s">
        <v>80</v>
      </c>
      <c r="AD1577" s="274"/>
      <c r="AE1577" s="275" t="s">
        <v>81</v>
      </c>
      <c r="AF1577" s="276"/>
      <c r="AG1577" s="10"/>
      <c r="AH1577" s="269" t="s">
        <v>82</v>
      </c>
      <c r="AI1577" s="270"/>
      <c r="AJ1577" s="271" t="s">
        <v>83</v>
      </c>
      <c r="AK1577" s="272"/>
      <c r="AM1577" s="57" t="s">
        <v>10</v>
      </c>
      <c r="AO1577" s="109" t="s">
        <v>37</v>
      </c>
      <c r="AP1577" s="18"/>
      <c r="AQ1577" s="68"/>
      <c r="AR1577" s="68"/>
      <c r="AS1577" s="68"/>
      <c r="AT1577" s="68"/>
    </row>
    <row r="1578" spans="2:46" ht="18.600000000000001" customHeight="1" thickTop="1" thickBot="1">
      <c r="B1578" s="81">
        <v>4.5199999999999996</v>
      </c>
      <c r="D1578" s="59">
        <v>1</v>
      </c>
      <c r="E1578" s="60">
        <v>0</v>
      </c>
      <c r="F1578" s="61">
        <v>0</v>
      </c>
      <c r="G1578" s="62">
        <f t="shared" ref="G1578" si="7115">$E$8*$B1578</f>
        <v>3.0662323999999996</v>
      </c>
      <c r="I1578" s="59">
        <v>1</v>
      </c>
      <c r="J1578" s="63">
        <v>0</v>
      </c>
      <c r="K1578" s="61">
        <v>0</v>
      </c>
      <c r="L1578" s="62">
        <v>0</v>
      </c>
      <c r="N1578" s="59">
        <f t="shared" ref="N1578" si="7116">D1578*I1578+F1578*I1581-E1578*J1578-G1578*J1581</f>
        <v>3.8438397010766088</v>
      </c>
      <c r="O1578" s="63">
        <f t="shared" ref="O1578" si="7117">(D1578*J1578+E1578*I1578+F1578*J1581+G1578*I1581)</f>
        <v>0</v>
      </c>
      <c r="P1578" s="61">
        <f t="shared" ref="P1578" si="7118">D1578*K1578+F1578*K1581-E1578*L1578-G1578*L1581</f>
        <v>0</v>
      </c>
      <c r="Q1578" s="62">
        <f t="shared" ref="Q1578" si="7119">(D1578*L1578+E1578*K1578+F1578*L1581+G1578*K1581)</f>
        <v>3.0662323999999996</v>
      </c>
      <c r="S1578" s="59">
        <v>1</v>
      </c>
      <c r="T1578" s="60">
        <v>0</v>
      </c>
      <c r="U1578" s="61">
        <v>0</v>
      </c>
      <c r="V1578" s="62">
        <f t="shared" ref="V1578" si="7120">$T$8*$B1578</f>
        <v>3.0662323999999996</v>
      </c>
      <c r="X1578" s="59">
        <f t="shared" ref="X1578" si="7121">N1578*S1578+P1578*S1581-O1578*T1578-Q1578*T1581</f>
        <v>3.8438397010766088</v>
      </c>
      <c r="Y1578" s="63">
        <f t="shared" ref="Y1578" si="7122">(N1578*T1578+O1578*S1578+P1578*T1581+Q1578*S1581)</f>
        <v>0</v>
      </c>
      <c r="Z1578" s="61">
        <f t="shared" ref="Z1578" si="7123">N1578*U1578+P1578*U1581-O1578*V1578-Q1578*V1581</f>
        <v>0</v>
      </c>
      <c r="AA1578" s="62">
        <f t="shared" ref="AA1578" si="7124">(N1578*V1578+O1578*U1578+P1578*V1581+Q1578*U1581)</f>
        <v>14.852338231847412</v>
      </c>
      <c r="AB1578" s="10"/>
      <c r="AC1578" s="64">
        <v>1</v>
      </c>
      <c r="AD1578" s="65">
        <v>0</v>
      </c>
      <c r="AE1578" s="23">
        <v>0</v>
      </c>
      <c r="AF1578" s="66">
        <v>0</v>
      </c>
      <c r="AH1578" s="59">
        <f t="shared" ref="AH1578" si="7125">X1578*AC1578+Z1578*AC1581-Y1578*AD1578-AA1578*AD1581</f>
        <v>3.8438397010766088</v>
      </c>
      <c r="AI1578" s="63">
        <f t="shared" ref="AI1578" si="7126">(X1578*AD1578+Y1578*AC1578+Z1578*AD1581+AA1578*AC1581)</f>
        <v>14.852338231847412</v>
      </c>
      <c r="AJ1578" s="61">
        <f t="shared" ref="AJ1578" si="7127">X1578*AE1578+Z1578*AE1581-Y1578*AF1578-AA1578*AF1581</f>
        <v>0</v>
      </c>
      <c r="AK1578" s="62">
        <f t="shared" ref="AK1578" si="7128">(X1578*AF1578+Y1578*AE1578+Z1578*AF1581+AA1578*AE1581)</f>
        <v>14.852338231847412</v>
      </c>
      <c r="AM1578" s="67">
        <f t="shared" ref="AM1578" si="7129">20*LOG(((1+$AD$8)/$AD$8)/((AH1578+AH1581)^2+(AI1578+AI1581)^2)^0.5)</f>
        <v>-18.010645801607698</v>
      </c>
      <c r="AO1578" s="110">
        <f t="shared" ref="AO1578" si="7130">((AH1578^2+AI1578^2)^0.5)/((AH1581^2+AI1581^2)^0.5)</f>
        <v>3.879892193042104</v>
      </c>
      <c r="AP1578" s="18"/>
      <c r="AQ1578" s="68"/>
      <c r="AR1578" s="68"/>
      <c r="AS1578" s="68"/>
      <c r="AT1578" s="68"/>
    </row>
    <row r="1579" spans="2:46" ht="18.600000000000001" customHeight="1" thickBot="1">
      <c r="D1579" s="69"/>
      <c r="G1579" s="70"/>
      <c r="I1579" s="69"/>
      <c r="L1579" s="70"/>
      <c r="N1579" s="69"/>
      <c r="Q1579" s="70"/>
      <c r="S1579" s="69"/>
      <c r="V1579" s="70"/>
      <c r="X1579" s="69"/>
      <c r="AA1579" s="70"/>
      <c r="AC1579" s="64"/>
      <c r="AD1579" s="23"/>
      <c r="AE1579" s="23"/>
      <c r="AF1579" s="71"/>
      <c r="AH1579" s="69"/>
      <c r="AK1579" s="70"/>
      <c r="AO1579" s="111"/>
      <c r="AP1579" s="18"/>
      <c r="AQ1579" s="68"/>
      <c r="AR1579" s="68"/>
      <c r="AS1579" s="68"/>
      <c r="AT1579" s="68"/>
    </row>
    <row r="1580" spans="2:46" ht="18.600000000000001" customHeight="1" thickBot="1">
      <c r="D1580" s="265" t="s">
        <v>11</v>
      </c>
      <c r="E1580" s="266"/>
      <c r="F1580" s="267" t="s">
        <v>84</v>
      </c>
      <c r="G1580" s="268"/>
      <c r="H1580" s="263"/>
      <c r="I1580" s="265" t="s">
        <v>85</v>
      </c>
      <c r="J1580" s="266"/>
      <c r="K1580" s="267" t="s">
        <v>86</v>
      </c>
      <c r="L1580" s="268"/>
      <c r="N1580" s="269" t="s">
        <v>12</v>
      </c>
      <c r="O1580" s="270"/>
      <c r="P1580" s="271" t="s">
        <v>13</v>
      </c>
      <c r="Q1580" s="272"/>
      <c r="S1580" s="265" t="s">
        <v>87</v>
      </c>
      <c r="T1580" s="266"/>
      <c r="U1580" s="267" t="s">
        <v>88</v>
      </c>
      <c r="V1580" s="268"/>
      <c r="W1580" s="10"/>
      <c r="X1580" s="269" t="s">
        <v>89</v>
      </c>
      <c r="Y1580" s="270"/>
      <c r="Z1580" s="271" t="s">
        <v>90</v>
      </c>
      <c r="AA1580" s="272"/>
      <c r="AB1580" s="10"/>
      <c r="AC1580" s="265" t="s">
        <v>14</v>
      </c>
      <c r="AD1580" s="266"/>
      <c r="AE1580" s="267" t="s">
        <v>15</v>
      </c>
      <c r="AF1580" s="268"/>
      <c r="AG1580" s="10"/>
      <c r="AH1580" s="269" t="s">
        <v>91</v>
      </c>
      <c r="AI1580" s="270"/>
      <c r="AJ1580" s="271" t="s">
        <v>92</v>
      </c>
      <c r="AK1580" s="272"/>
      <c r="AM1580" s="76" t="s">
        <v>16</v>
      </c>
      <c r="AO1580" s="112" t="s">
        <v>38</v>
      </c>
      <c r="AP1580" s="18"/>
      <c r="AQ1580" s="68"/>
      <c r="AR1580" s="68"/>
      <c r="AS1580" s="68"/>
      <c r="AT1580" s="68"/>
    </row>
    <row r="1581" spans="2:46" ht="18.600000000000001" customHeight="1" thickTop="1" thickBot="1">
      <c r="D1581" s="59">
        <v>0</v>
      </c>
      <c r="E1581" s="63">
        <v>0</v>
      </c>
      <c r="F1581" s="61">
        <v>1</v>
      </c>
      <c r="G1581" s="62">
        <v>0</v>
      </c>
      <c r="I1581" s="59">
        <v>0</v>
      </c>
      <c r="J1581" s="63">
        <f t="shared" ref="J1581" si="7131">IF(0=(1-$J$8*$K$8*$B1578^2),10^14,$B1578*$K$8/(1-$J$8*$K$8*$B1578^2))</f>
        <v>-0.927470370829233</v>
      </c>
      <c r="K1581" s="61">
        <v>1</v>
      </c>
      <c r="L1581" s="62">
        <v>0</v>
      </c>
      <c r="N1581" s="59">
        <f t="shared" ref="N1581" si="7132">D1581*I1578+F1581*I1581-E1581*J1578-G1581*J1581</f>
        <v>0</v>
      </c>
      <c r="O1581" s="63">
        <f t="shared" ref="O1581" si="7133">(D1581*J1578+E1581*I1578+F1581*J1581+G1581*I1581)</f>
        <v>-0.927470370829233</v>
      </c>
      <c r="P1581" s="61">
        <f t="shared" ref="P1581" si="7134">D1581*K1578+F1581*K1581-E1581*L1578-G1581*L1581</f>
        <v>1</v>
      </c>
      <c r="Q1581" s="62">
        <f t="shared" ref="Q1581" si="7135">(D1581*L1578+E1581*K1578+F1581*L1581+G1581*K1581)</f>
        <v>0</v>
      </c>
      <c r="S1581" s="59">
        <v>0</v>
      </c>
      <c r="T1581" s="63">
        <v>0</v>
      </c>
      <c r="U1581" s="61">
        <v>1</v>
      </c>
      <c r="V1581" s="62">
        <v>0</v>
      </c>
      <c r="X1581" s="59">
        <f t="shared" ref="X1581" si="7136">N1581*S1578+P1581*S1581-O1581*T1578-Q1581*T1581</f>
        <v>0</v>
      </c>
      <c r="Y1581" s="63">
        <f t="shared" ref="Y1581" si="7137">(N1581*T1578+O1581*S1578+P1581*T1581+Q1581*S1581)</f>
        <v>-0.927470370829233</v>
      </c>
      <c r="Z1581" s="61">
        <f t="shared" ref="Z1581" si="7138">N1581*U1578+P1581*U1581-O1581*V1578-Q1581*V1581</f>
        <v>3.8438397010766088</v>
      </c>
      <c r="AA1581" s="62">
        <f t="shared" ref="AA1581" si="7139">(N1581*V1578+O1581*U1578+P1581*V1581+Q1581*U1581)</f>
        <v>0</v>
      </c>
      <c r="AB1581" s="10"/>
      <c r="AC1581" s="46">
        <f t="shared" ref="AC1581" si="7140">1/$AD$8</f>
        <v>1</v>
      </c>
      <c r="AD1581" s="77">
        <v>0</v>
      </c>
      <c r="AE1581" s="78">
        <v>1</v>
      </c>
      <c r="AF1581" s="79">
        <v>0</v>
      </c>
      <c r="AH1581" s="59">
        <f t="shared" ref="AH1581" si="7141">X1581*AC1578+Z1581*AC1581-Y1581*AD1578-AA1581*AD1581</f>
        <v>3.8438397010766088</v>
      </c>
      <c r="AI1581" s="63">
        <f t="shared" ref="AI1581" si="7142">(X1581*AD1578+Y1581*AC1578+Z1581*AD1581+AA1581*AC1581)</f>
        <v>-0.927470370829233</v>
      </c>
      <c r="AJ1581" s="61">
        <f t="shared" ref="AJ1581" si="7143">X1581*AE1578+Z1581*AE1581-Y1581*AF1578-AA1581*AF1581</f>
        <v>3.8438397010766088</v>
      </c>
      <c r="AK1581" s="62">
        <f t="shared" ref="AK1581" si="7144">(X1581*AF1578+Y1581*AE1578+Z1581*AF1581+AA1581*AE1581)</f>
        <v>0</v>
      </c>
      <c r="AM1581" s="80">
        <f t="shared" ref="AM1581" si="7145">(180/PI())*ATAN(-1*(AI1578+AI1581)/(AH1578+AH1581))</f>
        <v>-61.097668389564866</v>
      </c>
      <c r="AO1581" s="113">
        <f t="shared" ref="AO1581" si="7146">20*LOG(((1-(10^(AM1578/20)^2)*(1-((1-AO1578)/(1+AO1578))^2))^0.5))</f>
        <v>-4.4980680190865152E-2</v>
      </c>
      <c r="AP1581" s="18"/>
      <c r="AQ1581" s="68"/>
      <c r="AR1581" s="68"/>
      <c r="AS1581" s="68"/>
      <c r="AT1581" s="68"/>
    </row>
    <row r="1582" spans="2:46" ht="18.600000000000001" customHeight="1"/>
    <row r="1583" spans="2:46" ht="18.600000000000001" customHeight="1" thickBot="1">
      <c r="D1583" s="10" t="s">
        <v>63</v>
      </c>
      <c r="E1583" s="10"/>
      <c r="F1583" s="10"/>
      <c r="G1583" s="10"/>
      <c r="H1583" s="10"/>
      <c r="I1583" s="10" t="s">
        <v>64</v>
      </c>
      <c r="J1583" s="10"/>
      <c r="K1583" s="10"/>
      <c r="L1583" s="10"/>
      <c r="M1583" s="55"/>
      <c r="N1583" s="55"/>
      <c r="O1583" s="54" t="s">
        <v>65</v>
      </c>
      <c r="P1583" s="55"/>
      <c r="Q1583" s="55"/>
      <c r="R1583" s="55"/>
      <c r="S1583" s="10"/>
      <c r="T1583" s="10" t="s">
        <v>66</v>
      </c>
      <c r="U1583" s="55"/>
      <c r="V1583" s="55"/>
      <c r="W1583" s="55"/>
      <c r="X1583" s="55"/>
      <c r="Y1583" s="54" t="s">
        <v>67</v>
      </c>
      <c r="Z1583" s="55"/>
      <c r="AA1583" s="55"/>
      <c r="AB1583" s="55"/>
      <c r="AC1583" s="54" t="s">
        <v>68</v>
      </c>
      <c r="AD1583" s="10"/>
      <c r="AE1583" s="10"/>
      <c r="AF1583" s="10"/>
      <c r="AG1583" s="10"/>
      <c r="AH1583" s="55"/>
      <c r="AI1583" s="54" t="s">
        <v>69</v>
      </c>
      <c r="AJ1583" s="55"/>
      <c r="AK1583" s="55"/>
    </row>
    <row r="1584" spans="2:46" ht="18.600000000000001" customHeight="1" thickBot="1">
      <c r="B1584" s="52"/>
      <c r="D1584" s="273" t="s">
        <v>70</v>
      </c>
      <c r="E1584" s="274"/>
      <c r="F1584" s="275" t="s">
        <v>71</v>
      </c>
      <c r="G1584" s="276"/>
      <c r="H1584" s="263"/>
      <c r="I1584" s="273" t="s">
        <v>72</v>
      </c>
      <c r="J1584" s="274"/>
      <c r="K1584" s="275" t="s">
        <v>73</v>
      </c>
      <c r="L1584" s="276"/>
      <c r="M1584" s="55"/>
      <c r="N1584" s="269" t="s">
        <v>74</v>
      </c>
      <c r="O1584" s="270"/>
      <c r="P1584" s="271" t="s">
        <v>75</v>
      </c>
      <c r="Q1584" s="272"/>
      <c r="R1584" s="55"/>
      <c r="S1584" s="273" t="s">
        <v>76</v>
      </c>
      <c r="T1584" s="274"/>
      <c r="U1584" s="275" t="s">
        <v>77</v>
      </c>
      <c r="V1584" s="276"/>
      <c r="W1584" s="10"/>
      <c r="X1584" s="269" t="s">
        <v>78</v>
      </c>
      <c r="Y1584" s="270"/>
      <c r="Z1584" s="271" t="s">
        <v>79</v>
      </c>
      <c r="AA1584" s="272"/>
      <c r="AB1584" s="10"/>
      <c r="AC1584" s="273" t="s">
        <v>80</v>
      </c>
      <c r="AD1584" s="274"/>
      <c r="AE1584" s="275" t="s">
        <v>81</v>
      </c>
      <c r="AF1584" s="276"/>
      <c r="AG1584" s="10"/>
      <c r="AH1584" s="269" t="s">
        <v>82</v>
      </c>
      <c r="AI1584" s="270"/>
      <c r="AJ1584" s="271" t="s">
        <v>83</v>
      </c>
      <c r="AK1584" s="272"/>
      <c r="AM1584" s="57" t="s">
        <v>10</v>
      </c>
      <c r="AO1584" s="109" t="s">
        <v>37</v>
      </c>
      <c r="AP1584" s="18"/>
      <c r="AQ1584" s="68"/>
      <c r="AR1584" s="68"/>
      <c r="AS1584" s="68"/>
      <c r="AT1584" s="68"/>
    </row>
    <row r="1585" spans="2:46" ht="18.600000000000001" customHeight="1" thickTop="1" thickBot="1">
      <c r="B1585" s="81">
        <v>4.54</v>
      </c>
      <c r="D1585" s="59">
        <v>1</v>
      </c>
      <c r="E1585" s="60">
        <v>0</v>
      </c>
      <c r="F1585" s="61">
        <v>0</v>
      </c>
      <c r="G1585" s="62">
        <f t="shared" ref="G1585" si="7147">$E$8*$B1585</f>
        <v>3.0797998</v>
      </c>
      <c r="I1585" s="59">
        <v>1</v>
      </c>
      <c r="J1585" s="63">
        <v>0</v>
      </c>
      <c r="K1585" s="61">
        <v>0</v>
      </c>
      <c r="L1585" s="62">
        <v>0</v>
      </c>
      <c r="N1585" s="59">
        <f t="shared" ref="N1585" si="7148">D1585*I1585+F1585*I1588-E1585*J1585-G1585*J1588</f>
        <v>3.8375077876012362</v>
      </c>
      <c r="O1585" s="63">
        <f t="shared" ref="O1585" si="7149">(D1585*J1585+E1585*I1585+F1585*J1588+G1585*I1588)</f>
        <v>0</v>
      </c>
      <c r="P1585" s="61">
        <f t="shared" ref="P1585" si="7150">D1585*K1585+F1585*K1588-E1585*L1585-G1585*L1588</f>
        <v>0</v>
      </c>
      <c r="Q1585" s="62">
        <f t="shared" ref="Q1585" si="7151">(D1585*L1585+E1585*K1585+F1585*L1588+G1585*K1588)</f>
        <v>3.0797998</v>
      </c>
      <c r="S1585" s="59">
        <v>1</v>
      </c>
      <c r="T1585" s="60">
        <v>0</v>
      </c>
      <c r="U1585" s="61">
        <v>0</v>
      </c>
      <c r="V1585" s="62">
        <f t="shared" ref="V1585" si="7152">$T$8*$B1585</f>
        <v>3.0797998</v>
      </c>
      <c r="X1585" s="59">
        <f t="shared" ref="X1585" si="7153">N1585*S1585+P1585*S1588-O1585*T1585-Q1585*T1588</f>
        <v>3.8375077876012362</v>
      </c>
      <c r="Y1585" s="63">
        <f t="shared" ref="Y1585" si="7154">(N1585*T1585+O1585*S1585+P1585*T1588+Q1585*S1588)</f>
        <v>0</v>
      </c>
      <c r="Z1585" s="61">
        <f t="shared" ref="Z1585" si="7155">N1585*U1585+P1585*U1588-O1585*V1585-Q1585*V1588</f>
        <v>0</v>
      </c>
      <c r="AA1585" s="62">
        <f t="shared" ref="AA1585" si="7156">(N1585*V1585+O1585*U1585+P1585*V1588+Q1585*U1588)</f>
        <v>14.898555516752729</v>
      </c>
      <c r="AB1585" s="10"/>
      <c r="AC1585" s="64">
        <v>1</v>
      </c>
      <c r="AD1585" s="65">
        <v>0</v>
      </c>
      <c r="AE1585" s="23">
        <v>0</v>
      </c>
      <c r="AF1585" s="66">
        <v>0</v>
      </c>
      <c r="AH1585" s="59">
        <f t="shared" ref="AH1585" si="7157">X1585*AC1585+Z1585*AC1588-Y1585*AD1585-AA1585*AD1588</f>
        <v>3.8375077876012362</v>
      </c>
      <c r="AI1585" s="63">
        <f t="shared" ref="AI1585" si="7158">(X1585*AD1585+Y1585*AC1585+Z1585*AD1588+AA1585*AC1588)</f>
        <v>14.898555516752729</v>
      </c>
      <c r="AJ1585" s="61">
        <f t="shared" ref="AJ1585" si="7159">X1585*AE1585+Z1585*AE1588-Y1585*AF1585-AA1585*AF1588</f>
        <v>0</v>
      </c>
      <c r="AK1585" s="62">
        <f t="shared" ref="AK1585" si="7160">(X1585*AF1585+Y1585*AE1585+Z1585*AF1588+AA1585*AE1588)</f>
        <v>14.898555516752729</v>
      </c>
      <c r="AM1585" s="67">
        <f t="shared" ref="AM1585" si="7161">20*LOG(((1+$AD$8)/$AD$8)/((AH1585+AH1588)^2+(AI1585+AI1588)^2)^0.5)</f>
        <v>-18.032329710896153</v>
      </c>
      <c r="AO1585" s="110">
        <f t="shared" ref="AO1585" si="7162">((AH1585^2+AI1585^2)^0.5)/((AH1588^2+AI1588^2)^0.5)</f>
        <v>3.8982950840405604</v>
      </c>
      <c r="AP1585" s="18"/>
      <c r="AQ1585" s="68"/>
      <c r="AR1585" s="68"/>
      <c r="AS1585" s="68"/>
      <c r="AT1585" s="68"/>
    </row>
    <row r="1586" spans="2:46" ht="18.600000000000001" customHeight="1" thickBot="1">
      <c r="D1586" s="69"/>
      <c r="G1586" s="70"/>
      <c r="I1586" s="69"/>
      <c r="L1586" s="70"/>
      <c r="N1586" s="69"/>
      <c r="Q1586" s="70"/>
      <c r="S1586" s="69"/>
      <c r="V1586" s="70"/>
      <c r="X1586" s="69"/>
      <c r="AA1586" s="70"/>
      <c r="AC1586" s="64"/>
      <c r="AD1586" s="23"/>
      <c r="AE1586" s="23"/>
      <c r="AF1586" s="71"/>
      <c r="AH1586" s="69"/>
      <c r="AK1586" s="70"/>
      <c r="AO1586" s="111"/>
      <c r="AP1586" s="18"/>
      <c r="AQ1586" s="68"/>
      <c r="AR1586" s="68"/>
      <c r="AS1586" s="68"/>
      <c r="AT1586" s="68"/>
    </row>
    <row r="1587" spans="2:46" ht="18.600000000000001" customHeight="1" thickBot="1">
      <c r="D1587" s="265" t="s">
        <v>11</v>
      </c>
      <c r="E1587" s="266"/>
      <c r="F1587" s="267" t="s">
        <v>84</v>
      </c>
      <c r="G1587" s="268"/>
      <c r="H1587" s="263"/>
      <c r="I1587" s="265" t="s">
        <v>85</v>
      </c>
      <c r="J1587" s="266"/>
      <c r="K1587" s="267" t="s">
        <v>86</v>
      </c>
      <c r="L1587" s="268"/>
      <c r="N1587" s="269" t="s">
        <v>12</v>
      </c>
      <c r="O1587" s="270"/>
      <c r="P1587" s="271" t="s">
        <v>13</v>
      </c>
      <c r="Q1587" s="272"/>
      <c r="S1587" s="265" t="s">
        <v>87</v>
      </c>
      <c r="T1587" s="266"/>
      <c r="U1587" s="267" t="s">
        <v>88</v>
      </c>
      <c r="V1587" s="268"/>
      <c r="W1587" s="10"/>
      <c r="X1587" s="269" t="s">
        <v>89</v>
      </c>
      <c r="Y1587" s="270"/>
      <c r="Z1587" s="271" t="s">
        <v>90</v>
      </c>
      <c r="AA1587" s="272"/>
      <c r="AB1587" s="10"/>
      <c r="AC1587" s="265" t="s">
        <v>14</v>
      </c>
      <c r="AD1587" s="266"/>
      <c r="AE1587" s="267" t="s">
        <v>15</v>
      </c>
      <c r="AF1587" s="268"/>
      <c r="AG1587" s="10"/>
      <c r="AH1587" s="269" t="s">
        <v>91</v>
      </c>
      <c r="AI1587" s="270"/>
      <c r="AJ1587" s="271" t="s">
        <v>92</v>
      </c>
      <c r="AK1587" s="272"/>
      <c r="AM1587" s="76" t="s">
        <v>16</v>
      </c>
      <c r="AO1587" s="112" t="s">
        <v>38</v>
      </c>
      <c r="AP1587" s="18"/>
      <c r="AQ1587" s="68"/>
      <c r="AR1587" s="68"/>
      <c r="AS1587" s="68"/>
      <c r="AT1587" s="68"/>
    </row>
    <row r="1588" spans="2:46" ht="18.600000000000001" customHeight="1" thickTop="1" thickBot="1">
      <c r="D1588" s="59">
        <v>0</v>
      </c>
      <c r="E1588" s="63">
        <v>0</v>
      </c>
      <c r="F1588" s="61">
        <v>1</v>
      </c>
      <c r="G1588" s="62">
        <v>0</v>
      </c>
      <c r="I1588" s="59">
        <v>0</v>
      </c>
      <c r="J1588" s="63">
        <f t="shared" ref="J1588" si="7163">IF(0=(1-$J$8*$K$8*$B1585^2),10^14,$B1585*$K$8/(1-$J$8*$K$8*$B1585^2))</f>
        <v>-0.92132864857035068</v>
      </c>
      <c r="K1588" s="61">
        <v>1</v>
      </c>
      <c r="L1588" s="62">
        <v>0</v>
      </c>
      <c r="N1588" s="59">
        <f t="shared" ref="N1588" si="7164">D1588*I1585+F1588*I1588-E1588*J1585-G1588*J1588</f>
        <v>0</v>
      </c>
      <c r="O1588" s="63">
        <f t="shared" ref="O1588" si="7165">(D1588*J1585+E1588*I1585+F1588*J1588+G1588*I1588)</f>
        <v>-0.92132864857035068</v>
      </c>
      <c r="P1588" s="61">
        <f t="shared" ref="P1588" si="7166">D1588*K1585+F1588*K1588-E1588*L1585-G1588*L1588</f>
        <v>1</v>
      </c>
      <c r="Q1588" s="62">
        <f t="shared" ref="Q1588" si="7167">(D1588*L1585+E1588*K1585+F1588*L1588+G1588*K1588)</f>
        <v>0</v>
      </c>
      <c r="S1588" s="59">
        <v>0</v>
      </c>
      <c r="T1588" s="63">
        <v>0</v>
      </c>
      <c r="U1588" s="61">
        <v>1</v>
      </c>
      <c r="V1588" s="62">
        <v>0</v>
      </c>
      <c r="X1588" s="59">
        <f t="shared" ref="X1588" si="7168">N1588*S1585+P1588*S1588-O1588*T1585-Q1588*T1588</f>
        <v>0</v>
      </c>
      <c r="Y1588" s="63">
        <f t="shared" ref="Y1588" si="7169">(N1588*T1585+O1588*S1585+P1588*T1588+Q1588*S1588)</f>
        <v>-0.92132864857035068</v>
      </c>
      <c r="Z1588" s="61">
        <f t="shared" ref="Z1588" si="7170">N1588*U1585+P1588*U1588-O1588*V1585-Q1588*V1588</f>
        <v>3.8375077876012362</v>
      </c>
      <c r="AA1588" s="62">
        <f t="shared" ref="AA1588" si="7171">(N1588*V1585+O1588*U1585+P1588*V1588+Q1588*U1588)</f>
        <v>0</v>
      </c>
      <c r="AB1588" s="10"/>
      <c r="AC1588" s="46">
        <f t="shared" ref="AC1588" si="7172">1/$AD$8</f>
        <v>1</v>
      </c>
      <c r="AD1588" s="77">
        <v>0</v>
      </c>
      <c r="AE1588" s="78">
        <v>1</v>
      </c>
      <c r="AF1588" s="79">
        <v>0</v>
      </c>
      <c r="AH1588" s="59">
        <f t="shared" ref="AH1588" si="7173">X1588*AC1585+Z1588*AC1588-Y1588*AD1585-AA1588*AD1588</f>
        <v>3.8375077876012362</v>
      </c>
      <c r="AI1588" s="63">
        <f t="shared" ref="AI1588" si="7174">(X1588*AD1585+Y1588*AC1585+Z1588*AD1588+AA1588*AC1588)</f>
        <v>-0.92132864857035068</v>
      </c>
      <c r="AJ1588" s="61">
        <f t="shared" ref="AJ1588" si="7175">X1588*AE1585+Z1588*AE1588-Y1588*AF1585-AA1588*AF1588</f>
        <v>3.8375077876012362</v>
      </c>
      <c r="AK1588" s="62">
        <f t="shared" ref="AK1588" si="7176">(X1588*AF1585+Y1588*AE1585+Z1588*AF1588+AA1588*AE1588)</f>
        <v>0</v>
      </c>
      <c r="AM1588" s="80">
        <f t="shared" ref="AM1588" si="7177">(180/PI())*ATAN(-1*(AI1585+AI1588)/(AH1585+AH1588))</f>
        <v>-61.228432576096225</v>
      </c>
      <c r="AO1588" s="113">
        <f t="shared" ref="AO1588" si="7178">20*LOG(((1-(10^(AM1585/20)^2)*(1-((1-AO1585)/(1+AO1585))^2))^0.5))</f>
        <v>-4.4629881737430592E-2</v>
      </c>
      <c r="AP1588" s="18"/>
      <c r="AQ1588" s="68"/>
      <c r="AR1588" s="68"/>
      <c r="AS1588" s="68"/>
      <c r="AT1588" s="68"/>
    </row>
    <row r="1589" spans="2:46" ht="18.600000000000001" customHeight="1"/>
    <row r="1590" spans="2:46" ht="18.600000000000001" customHeight="1" thickBot="1">
      <c r="D1590" s="10" t="s">
        <v>63</v>
      </c>
      <c r="E1590" s="10"/>
      <c r="F1590" s="10"/>
      <c r="G1590" s="10"/>
      <c r="H1590" s="10"/>
      <c r="I1590" s="10" t="s">
        <v>64</v>
      </c>
      <c r="J1590" s="10"/>
      <c r="K1590" s="10"/>
      <c r="L1590" s="10"/>
      <c r="M1590" s="55"/>
      <c r="N1590" s="55"/>
      <c r="O1590" s="54" t="s">
        <v>65</v>
      </c>
      <c r="P1590" s="55"/>
      <c r="Q1590" s="55"/>
      <c r="R1590" s="55"/>
      <c r="S1590" s="10"/>
      <c r="T1590" s="10" t="s">
        <v>66</v>
      </c>
      <c r="U1590" s="55"/>
      <c r="V1590" s="55"/>
      <c r="W1590" s="55"/>
      <c r="X1590" s="55"/>
      <c r="Y1590" s="54" t="s">
        <v>67</v>
      </c>
      <c r="Z1590" s="55"/>
      <c r="AA1590" s="55"/>
      <c r="AB1590" s="55"/>
      <c r="AC1590" s="54" t="s">
        <v>68</v>
      </c>
      <c r="AD1590" s="10"/>
      <c r="AE1590" s="10"/>
      <c r="AF1590" s="10"/>
      <c r="AG1590" s="10"/>
      <c r="AH1590" s="55"/>
      <c r="AI1590" s="54" t="s">
        <v>69</v>
      </c>
      <c r="AJ1590" s="55"/>
      <c r="AK1590" s="55"/>
    </row>
    <row r="1591" spans="2:46" ht="18.600000000000001" customHeight="1" thickBot="1">
      <c r="B1591" s="52"/>
      <c r="D1591" s="273" t="s">
        <v>70</v>
      </c>
      <c r="E1591" s="274"/>
      <c r="F1591" s="275" t="s">
        <v>71</v>
      </c>
      <c r="G1591" s="276"/>
      <c r="H1591" s="263"/>
      <c r="I1591" s="273" t="s">
        <v>72</v>
      </c>
      <c r="J1591" s="274"/>
      <c r="K1591" s="275" t="s">
        <v>73</v>
      </c>
      <c r="L1591" s="276"/>
      <c r="M1591" s="55"/>
      <c r="N1591" s="269" t="s">
        <v>74</v>
      </c>
      <c r="O1591" s="270"/>
      <c r="P1591" s="271" t="s">
        <v>75</v>
      </c>
      <c r="Q1591" s="272"/>
      <c r="R1591" s="55"/>
      <c r="S1591" s="273" t="s">
        <v>76</v>
      </c>
      <c r="T1591" s="274"/>
      <c r="U1591" s="275" t="s">
        <v>77</v>
      </c>
      <c r="V1591" s="276"/>
      <c r="W1591" s="10"/>
      <c r="X1591" s="269" t="s">
        <v>78</v>
      </c>
      <c r="Y1591" s="270"/>
      <c r="Z1591" s="271" t="s">
        <v>79</v>
      </c>
      <c r="AA1591" s="272"/>
      <c r="AB1591" s="10"/>
      <c r="AC1591" s="273" t="s">
        <v>80</v>
      </c>
      <c r="AD1591" s="274"/>
      <c r="AE1591" s="275" t="s">
        <v>81</v>
      </c>
      <c r="AF1591" s="276"/>
      <c r="AG1591" s="10"/>
      <c r="AH1591" s="269" t="s">
        <v>82</v>
      </c>
      <c r="AI1591" s="270"/>
      <c r="AJ1591" s="271" t="s">
        <v>83</v>
      </c>
      <c r="AK1591" s="272"/>
      <c r="AM1591" s="57" t="s">
        <v>10</v>
      </c>
      <c r="AO1591" s="109" t="s">
        <v>37</v>
      </c>
      <c r="AP1591" s="18"/>
      <c r="AQ1591" s="68"/>
      <c r="AR1591" s="68"/>
      <c r="AS1591" s="68"/>
      <c r="AT1591" s="68"/>
    </row>
    <row r="1592" spans="2:46" ht="18.600000000000001" customHeight="1" thickTop="1" thickBot="1">
      <c r="B1592" s="81">
        <v>4.5599999999999996</v>
      </c>
      <c r="D1592" s="59">
        <v>1</v>
      </c>
      <c r="E1592" s="60">
        <v>0</v>
      </c>
      <c r="F1592" s="61">
        <v>0</v>
      </c>
      <c r="G1592" s="62">
        <f t="shared" ref="G1592" si="7179">$E$8*$B1592</f>
        <v>3.0933671999999999</v>
      </c>
      <c r="I1592" s="59">
        <v>1</v>
      </c>
      <c r="J1592" s="63">
        <v>0</v>
      </c>
      <c r="K1592" s="61">
        <v>0</v>
      </c>
      <c r="L1592" s="62">
        <v>0</v>
      </c>
      <c r="N1592" s="59">
        <f t="shared" ref="N1592" si="7180">D1592*I1592+F1592*I1595-E1592*J1592-G1592*J1595</f>
        <v>3.8312865889441539</v>
      </c>
      <c r="O1592" s="63">
        <f t="shared" ref="O1592" si="7181">(D1592*J1592+E1592*I1592+F1592*J1595+G1592*I1595)</f>
        <v>0</v>
      </c>
      <c r="P1592" s="61">
        <f t="shared" ref="P1592" si="7182">D1592*K1592+F1592*K1595-E1592*L1592-G1592*L1595</f>
        <v>0</v>
      </c>
      <c r="Q1592" s="62">
        <f t="shared" ref="Q1592" si="7183">(D1592*L1592+E1592*K1592+F1592*L1595+G1592*K1595)</f>
        <v>3.0933671999999999</v>
      </c>
      <c r="S1592" s="59">
        <v>1</v>
      </c>
      <c r="T1592" s="60">
        <v>0</v>
      </c>
      <c r="U1592" s="61">
        <v>0</v>
      </c>
      <c r="V1592" s="62">
        <f t="shared" ref="V1592" si="7184">$T$8*$B1592</f>
        <v>3.0933671999999999</v>
      </c>
      <c r="X1592" s="59">
        <f t="shared" ref="X1592" si="7185">N1592*S1592+P1592*S1595-O1592*T1592-Q1592*T1595</f>
        <v>3.8312865889441539</v>
      </c>
      <c r="Y1592" s="63">
        <f t="shared" ref="Y1592" si="7186">(N1592*T1592+O1592*S1592+P1592*T1595+Q1592*S1595)</f>
        <v>0</v>
      </c>
      <c r="Z1592" s="61">
        <f t="shared" ref="Z1592" si="7187">N1592*U1592+P1592*U1595-O1592*V1592-Q1592*V1595</f>
        <v>0</v>
      </c>
      <c r="AA1592" s="62">
        <f t="shared" ref="AA1592" si="7188">(N1592*V1592+O1592*U1592+P1592*V1595+Q1592*U1595)</f>
        <v>14.944943468039726</v>
      </c>
      <c r="AB1592" s="10"/>
      <c r="AC1592" s="64">
        <v>1</v>
      </c>
      <c r="AD1592" s="65">
        <v>0</v>
      </c>
      <c r="AE1592" s="23">
        <v>0</v>
      </c>
      <c r="AF1592" s="66">
        <v>0</v>
      </c>
      <c r="AH1592" s="59">
        <f t="shared" ref="AH1592" si="7189">X1592*AC1592+Z1592*AC1595-Y1592*AD1592-AA1592*AD1595</f>
        <v>3.8312865889441539</v>
      </c>
      <c r="AI1592" s="63">
        <f t="shared" ref="AI1592" si="7190">(X1592*AD1592+Y1592*AC1592+Z1592*AD1595+AA1592*AC1595)</f>
        <v>14.944943468039726</v>
      </c>
      <c r="AJ1592" s="61">
        <f t="shared" ref="AJ1592" si="7191">X1592*AE1592+Z1592*AE1595-Y1592*AF1592-AA1592*AF1595</f>
        <v>0</v>
      </c>
      <c r="AK1592" s="62">
        <f t="shared" ref="AK1592" si="7192">(X1592*AF1592+Y1592*AE1592+Z1592*AF1595+AA1592*AE1595)</f>
        <v>14.944943468039726</v>
      </c>
      <c r="AM1592" s="67">
        <f t="shared" ref="AM1592" si="7193">20*LOG(((1+$AD$8)/$AD$8)/((AH1592+AH1595)^2+(AI1592+AI1595)^2)^0.5)</f>
        <v>-18.054100824103013</v>
      </c>
      <c r="AO1592" s="110">
        <f t="shared" ref="AO1592" si="7194">((AH1592^2+AI1592^2)^0.5)/((AH1595^2+AI1595^2)^0.5)</f>
        <v>3.9166901439729158</v>
      </c>
      <c r="AP1592" s="18"/>
      <c r="AQ1592" s="68"/>
      <c r="AR1592" s="68"/>
      <c r="AS1592" s="68"/>
      <c r="AT1592" s="68"/>
    </row>
    <row r="1593" spans="2:46" ht="18.600000000000001" customHeight="1" thickBot="1">
      <c r="D1593" s="69"/>
      <c r="G1593" s="70"/>
      <c r="I1593" s="69"/>
      <c r="L1593" s="70"/>
      <c r="N1593" s="69"/>
      <c r="Q1593" s="70"/>
      <c r="S1593" s="69"/>
      <c r="V1593" s="70"/>
      <c r="X1593" s="69"/>
      <c r="AA1593" s="70"/>
      <c r="AC1593" s="64"/>
      <c r="AD1593" s="23"/>
      <c r="AE1593" s="23"/>
      <c r="AF1593" s="71"/>
      <c r="AH1593" s="69"/>
      <c r="AK1593" s="70"/>
      <c r="AO1593" s="111"/>
      <c r="AP1593" s="18"/>
      <c r="AQ1593" s="68"/>
      <c r="AR1593" s="68"/>
      <c r="AS1593" s="68"/>
      <c r="AT1593" s="68"/>
    </row>
    <row r="1594" spans="2:46" ht="18.600000000000001" customHeight="1" thickBot="1">
      <c r="D1594" s="265" t="s">
        <v>11</v>
      </c>
      <c r="E1594" s="266"/>
      <c r="F1594" s="267" t="s">
        <v>84</v>
      </c>
      <c r="G1594" s="268"/>
      <c r="H1594" s="263"/>
      <c r="I1594" s="265" t="s">
        <v>85</v>
      </c>
      <c r="J1594" s="266"/>
      <c r="K1594" s="267" t="s">
        <v>86</v>
      </c>
      <c r="L1594" s="268"/>
      <c r="N1594" s="269" t="s">
        <v>12</v>
      </c>
      <c r="O1594" s="270"/>
      <c r="P1594" s="271" t="s">
        <v>13</v>
      </c>
      <c r="Q1594" s="272"/>
      <c r="S1594" s="265" t="s">
        <v>87</v>
      </c>
      <c r="T1594" s="266"/>
      <c r="U1594" s="267" t="s">
        <v>88</v>
      </c>
      <c r="V1594" s="268"/>
      <c r="W1594" s="10"/>
      <c r="X1594" s="269" t="s">
        <v>89</v>
      </c>
      <c r="Y1594" s="270"/>
      <c r="Z1594" s="271" t="s">
        <v>90</v>
      </c>
      <c r="AA1594" s="272"/>
      <c r="AB1594" s="10"/>
      <c r="AC1594" s="265" t="s">
        <v>14</v>
      </c>
      <c r="AD1594" s="266"/>
      <c r="AE1594" s="267" t="s">
        <v>15</v>
      </c>
      <c r="AF1594" s="268"/>
      <c r="AG1594" s="10"/>
      <c r="AH1594" s="269" t="s">
        <v>91</v>
      </c>
      <c r="AI1594" s="270"/>
      <c r="AJ1594" s="271" t="s">
        <v>92</v>
      </c>
      <c r="AK1594" s="272"/>
      <c r="AM1594" s="76" t="s">
        <v>16</v>
      </c>
      <c r="AO1594" s="112" t="s">
        <v>38</v>
      </c>
      <c r="AP1594" s="18"/>
      <c r="AQ1594" s="68"/>
      <c r="AR1594" s="68"/>
      <c r="AS1594" s="68"/>
      <c r="AT1594" s="68"/>
    </row>
    <row r="1595" spans="2:46" ht="18.600000000000001" customHeight="1" thickTop="1" thickBot="1">
      <c r="D1595" s="59">
        <v>0</v>
      </c>
      <c r="E1595" s="63">
        <v>0</v>
      </c>
      <c r="F1595" s="61">
        <v>1</v>
      </c>
      <c r="G1595" s="62">
        <v>0</v>
      </c>
      <c r="I1595" s="59">
        <v>0</v>
      </c>
      <c r="J1595" s="63">
        <f t="shared" ref="J1595" si="7195">IF(0=(1-$J$8*$K$8*$B1592^2),10^14,$B1592*$K$8/(1-$J$8*$K$8*$B1592^2))</f>
        <v>-0.91527659210460177</v>
      </c>
      <c r="K1595" s="61">
        <v>1</v>
      </c>
      <c r="L1595" s="62">
        <v>0</v>
      </c>
      <c r="N1595" s="59">
        <f t="shared" ref="N1595" si="7196">D1595*I1592+F1595*I1595-E1595*J1592-G1595*J1595</f>
        <v>0</v>
      </c>
      <c r="O1595" s="63">
        <f t="shared" ref="O1595" si="7197">(D1595*J1592+E1595*I1592+F1595*J1595+G1595*I1595)</f>
        <v>-0.91527659210460177</v>
      </c>
      <c r="P1595" s="61">
        <f t="shared" ref="P1595" si="7198">D1595*K1592+F1595*K1595-E1595*L1592-G1595*L1595</f>
        <v>1</v>
      </c>
      <c r="Q1595" s="62">
        <f t="shared" ref="Q1595" si="7199">(D1595*L1592+E1595*K1592+F1595*L1595+G1595*K1595)</f>
        <v>0</v>
      </c>
      <c r="S1595" s="59">
        <v>0</v>
      </c>
      <c r="T1595" s="63">
        <v>0</v>
      </c>
      <c r="U1595" s="61">
        <v>1</v>
      </c>
      <c r="V1595" s="62">
        <v>0</v>
      </c>
      <c r="X1595" s="59">
        <f t="shared" ref="X1595" si="7200">N1595*S1592+P1595*S1595-O1595*T1592-Q1595*T1595</f>
        <v>0</v>
      </c>
      <c r="Y1595" s="63">
        <f t="shared" ref="Y1595" si="7201">(N1595*T1592+O1595*S1592+P1595*T1595+Q1595*S1595)</f>
        <v>-0.91527659210460177</v>
      </c>
      <c r="Z1595" s="61">
        <f t="shared" ref="Z1595" si="7202">N1595*U1592+P1595*U1595-O1595*V1592-Q1595*V1595</f>
        <v>3.8312865889441539</v>
      </c>
      <c r="AA1595" s="62">
        <f t="shared" ref="AA1595" si="7203">(N1595*V1592+O1595*U1592+P1595*V1595+Q1595*U1595)</f>
        <v>0</v>
      </c>
      <c r="AB1595" s="10"/>
      <c r="AC1595" s="46">
        <f t="shared" ref="AC1595" si="7204">1/$AD$8</f>
        <v>1</v>
      </c>
      <c r="AD1595" s="77">
        <v>0</v>
      </c>
      <c r="AE1595" s="78">
        <v>1</v>
      </c>
      <c r="AF1595" s="79">
        <v>0</v>
      </c>
      <c r="AH1595" s="59">
        <f t="shared" ref="AH1595" si="7205">X1595*AC1592+Z1595*AC1595-Y1595*AD1592-AA1595*AD1595</f>
        <v>3.8312865889441539</v>
      </c>
      <c r="AI1595" s="63">
        <f t="shared" ref="AI1595" si="7206">(X1595*AD1592+Y1595*AC1592+Z1595*AD1595+AA1595*AC1595)</f>
        <v>-0.91527659210460177</v>
      </c>
      <c r="AJ1595" s="61">
        <f t="shared" ref="AJ1595" si="7207">X1595*AE1592+Z1595*AE1595-Y1595*AF1592-AA1595*AF1595</f>
        <v>3.8312865889441539</v>
      </c>
      <c r="AK1595" s="62">
        <f t="shared" ref="AK1595" si="7208">(X1595*AF1592+Y1595*AE1592+Z1595*AF1595+AA1595*AE1595)</f>
        <v>0</v>
      </c>
      <c r="AM1595" s="80">
        <f t="shared" ref="AM1595" si="7209">(180/PI())*ATAN(-1*(AI1592+AI1595)/(AH1592+AH1595))</f>
        <v>-61.357988262608025</v>
      </c>
      <c r="AO1595" s="113">
        <f t="shared" ref="AO1595" si="7210">20*LOG(((1-(10^(AM1592/20)^2)*(1-((1-AO1592)/(1+AO1592))^2))^0.5))</f>
        <v>-4.4281256758987711E-2</v>
      </c>
      <c r="AP1595" s="18"/>
      <c r="AQ1595" s="68"/>
      <c r="AR1595" s="68"/>
      <c r="AS1595" s="68"/>
      <c r="AT1595" s="68"/>
    </row>
    <row r="1596" spans="2:46" ht="18.600000000000001" customHeight="1"/>
    <row r="1597" spans="2:46" ht="18.600000000000001" customHeight="1" thickBot="1">
      <c r="D1597" s="10" t="s">
        <v>63</v>
      </c>
      <c r="E1597" s="10"/>
      <c r="F1597" s="10"/>
      <c r="G1597" s="10"/>
      <c r="H1597" s="10"/>
      <c r="I1597" s="10" t="s">
        <v>64</v>
      </c>
      <c r="J1597" s="10"/>
      <c r="K1597" s="10"/>
      <c r="L1597" s="10"/>
      <c r="M1597" s="55"/>
      <c r="N1597" s="55"/>
      <c r="O1597" s="54" t="s">
        <v>65</v>
      </c>
      <c r="P1597" s="55"/>
      <c r="Q1597" s="55"/>
      <c r="R1597" s="55"/>
      <c r="S1597" s="10"/>
      <c r="T1597" s="10" t="s">
        <v>66</v>
      </c>
      <c r="U1597" s="55"/>
      <c r="V1597" s="55"/>
      <c r="W1597" s="55"/>
      <c r="X1597" s="55"/>
      <c r="Y1597" s="54" t="s">
        <v>67</v>
      </c>
      <c r="Z1597" s="55"/>
      <c r="AA1597" s="55"/>
      <c r="AB1597" s="55"/>
      <c r="AC1597" s="54" t="s">
        <v>68</v>
      </c>
      <c r="AD1597" s="10"/>
      <c r="AE1597" s="10"/>
      <c r="AF1597" s="10"/>
      <c r="AG1597" s="10"/>
      <c r="AH1597" s="55"/>
      <c r="AI1597" s="54" t="s">
        <v>69</v>
      </c>
      <c r="AJ1597" s="55"/>
      <c r="AK1597" s="55"/>
    </row>
    <row r="1598" spans="2:46" ht="18.600000000000001" customHeight="1" thickBot="1">
      <c r="B1598" s="52"/>
      <c r="D1598" s="273" t="s">
        <v>70</v>
      </c>
      <c r="E1598" s="274"/>
      <c r="F1598" s="275" t="s">
        <v>71</v>
      </c>
      <c r="G1598" s="276"/>
      <c r="H1598" s="263"/>
      <c r="I1598" s="273" t="s">
        <v>72</v>
      </c>
      <c r="J1598" s="274"/>
      <c r="K1598" s="275" t="s">
        <v>73</v>
      </c>
      <c r="L1598" s="276"/>
      <c r="M1598" s="55"/>
      <c r="N1598" s="269" t="s">
        <v>74</v>
      </c>
      <c r="O1598" s="270"/>
      <c r="P1598" s="271" t="s">
        <v>75</v>
      </c>
      <c r="Q1598" s="272"/>
      <c r="R1598" s="55"/>
      <c r="S1598" s="273" t="s">
        <v>76</v>
      </c>
      <c r="T1598" s="274"/>
      <c r="U1598" s="275" t="s">
        <v>77</v>
      </c>
      <c r="V1598" s="276"/>
      <c r="W1598" s="10"/>
      <c r="X1598" s="269" t="s">
        <v>78</v>
      </c>
      <c r="Y1598" s="270"/>
      <c r="Z1598" s="271" t="s">
        <v>79</v>
      </c>
      <c r="AA1598" s="272"/>
      <c r="AB1598" s="10"/>
      <c r="AC1598" s="273" t="s">
        <v>80</v>
      </c>
      <c r="AD1598" s="274"/>
      <c r="AE1598" s="275" t="s">
        <v>81</v>
      </c>
      <c r="AF1598" s="276"/>
      <c r="AG1598" s="10"/>
      <c r="AH1598" s="269" t="s">
        <v>82</v>
      </c>
      <c r="AI1598" s="270"/>
      <c r="AJ1598" s="271" t="s">
        <v>83</v>
      </c>
      <c r="AK1598" s="272"/>
      <c r="AM1598" s="57" t="s">
        <v>10</v>
      </c>
      <c r="AO1598" s="109" t="s">
        <v>37</v>
      </c>
      <c r="AP1598" s="18"/>
      <c r="AQ1598" s="68"/>
      <c r="AR1598" s="68"/>
      <c r="AS1598" s="68"/>
      <c r="AT1598" s="68"/>
    </row>
    <row r="1599" spans="2:46" ht="18.600000000000001" customHeight="1" thickTop="1" thickBot="1">
      <c r="B1599" s="81">
        <v>4.58</v>
      </c>
      <c r="D1599" s="59">
        <v>1</v>
      </c>
      <c r="E1599" s="60">
        <v>0</v>
      </c>
      <c r="F1599" s="61">
        <v>0</v>
      </c>
      <c r="G1599" s="62">
        <f t="shared" ref="G1599" si="7211">$E$8*$B1599</f>
        <v>3.1069346000000002</v>
      </c>
      <c r="I1599" s="59">
        <v>1</v>
      </c>
      <c r="J1599" s="63">
        <v>0</v>
      </c>
      <c r="K1599" s="61">
        <v>0</v>
      </c>
      <c r="L1599" s="62">
        <v>0</v>
      </c>
      <c r="N1599" s="59">
        <f t="shared" ref="N1599" si="7212">D1599*I1599+F1599*I1602-E1599*J1599-G1599*J1602</f>
        <v>3.8251734021051829</v>
      </c>
      <c r="O1599" s="63">
        <f t="shared" ref="O1599" si="7213">(D1599*J1599+E1599*I1599+F1599*J1602+G1599*I1602)</f>
        <v>0</v>
      </c>
      <c r="P1599" s="61">
        <f t="shared" ref="P1599" si="7214">D1599*K1599+F1599*K1602-E1599*L1599-G1599*L1602</f>
        <v>0</v>
      </c>
      <c r="Q1599" s="62">
        <f t="shared" ref="Q1599" si="7215">(D1599*L1599+E1599*K1599+F1599*L1602+G1599*K1602)</f>
        <v>3.1069346000000002</v>
      </c>
      <c r="S1599" s="59">
        <v>1</v>
      </c>
      <c r="T1599" s="60">
        <v>0</v>
      </c>
      <c r="U1599" s="61">
        <v>0</v>
      </c>
      <c r="V1599" s="62">
        <f t="shared" ref="V1599" si="7216">$T$8*$B1599</f>
        <v>3.1069346000000002</v>
      </c>
      <c r="X1599" s="59">
        <f t="shared" ref="X1599" si="7217">N1599*S1599+P1599*S1602-O1599*T1599-Q1599*T1602</f>
        <v>3.8251734021051829</v>
      </c>
      <c r="Y1599" s="63">
        <f t="shared" ref="Y1599" si="7218">(N1599*T1599+O1599*S1599+P1599*T1602+Q1599*S1602)</f>
        <v>0</v>
      </c>
      <c r="Z1599" s="61">
        <f t="shared" ref="Z1599" si="7219">N1599*U1599+P1599*U1602-O1599*V1599-Q1599*V1602</f>
        <v>0</v>
      </c>
      <c r="AA1599" s="62">
        <f t="shared" ref="AA1599" si="7220">(N1599*V1599+O1599*U1599+P1599*V1602+Q1599*U1602)</f>
        <v>14.991498194000307</v>
      </c>
      <c r="AB1599" s="10"/>
      <c r="AC1599" s="64">
        <v>1</v>
      </c>
      <c r="AD1599" s="65">
        <v>0</v>
      </c>
      <c r="AE1599" s="23">
        <v>0</v>
      </c>
      <c r="AF1599" s="66">
        <v>0</v>
      </c>
      <c r="AH1599" s="59">
        <f t="shared" ref="AH1599" si="7221">X1599*AC1599+Z1599*AC1602-Y1599*AD1599-AA1599*AD1602</f>
        <v>3.8251734021051829</v>
      </c>
      <c r="AI1599" s="63">
        <f t="shared" ref="AI1599" si="7222">(X1599*AD1599+Y1599*AC1599+Z1599*AD1602+AA1599*AC1602)</f>
        <v>14.991498194000307</v>
      </c>
      <c r="AJ1599" s="61">
        <f t="shared" ref="AJ1599" si="7223">X1599*AE1599+Z1599*AE1602-Y1599*AF1599-AA1599*AF1602</f>
        <v>0</v>
      </c>
      <c r="AK1599" s="62">
        <f t="shared" ref="AK1599" si="7224">(X1599*AF1599+Y1599*AE1599+Z1599*AF1602+AA1599*AE1602)</f>
        <v>14.991498194000307</v>
      </c>
      <c r="AM1599" s="67">
        <f t="shared" ref="AM1599" si="7225">20*LOG(((1+$AD$8)/$AD$8)/((AH1599+AH1602)^2+(AI1599+AI1602)^2)^0.5)</f>
        <v>-18.075955169705413</v>
      </c>
      <c r="AO1599" s="110">
        <f t="shared" ref="AO1599" si="7226">((AH1599^2+AI1599^2)^0.5)/((AH1602^2+AI1602^2)^0.5)</f>
        <v>3.9350775084727125</v>
      </c>
      <c r="AP1599" s="18"/>
      <c r="AQ1599" s="68"/>
      <c r="AR1599" s="68"/>
      <c r="AS1599" s="68"/>
      <c r="AT1599" s="68"/>
    </row>
    <row r="1600" spans="2:46" ht="18.600000000000001" customHeight="1" thickBot="1">
      <c r="D1600" s="69"/>
      <c r="G1600" s="70"/>
      <c r="I1600" s="69"/>
      <c r="L1600" s="70"/>
      <c r="N1600" s="69"/>
      <c r="Q1600" s="70"/>
      <c r="S1600" s="69"/>
      <c r="V1600" s="70"/>
      <c r="X1600" s="69"/>
      <c r="AA1600" s="70"/>
      <c r="AC1600" s="64"/>
      <c r="AD1600" s="23"/>
      <c r="AE1600" s="23"/>
      <c r="AF1600" s="71"/>
      <c r="AH1600" s="69"/>
      <c r="AK1600" s="70"/>
      <c r="AO1600" s="111"/>
      <c r="AP1600" s="18"/>
      <c r="AQ1600" s="68"/>
      <c r="AR1600" s="68"/>
      <c r="AS1600" s="68"/>
      <c r="AT1600" s="68"/>
    </row>
    <row r="1601" spans="2:46" ht="18.600000000000001" customHeight="1" thickBot="1">
      <c r="D1601" s="265" t="s">
        <v>11</v>
      </c>
      <c r="E1601" s="266"/>
      <c r="F1601" s="267" t="s">
        <v>84</v>
      </c>
      <c r="G1601" s="268"/>
      <c r="H1601" s="263"/>
      <c r="I1601" s="265" t="s">
        <v>85</v>
      </c>
      <c r="J1601" s="266"/>
      <c r="K1601" s="267" t="s">
        <v>86</v>
      </c>
      <c r="L1601" s="268"/>
      <c r="N1601" s="269" t="s">
        <v>12</v>
      </c>
      <c r="O1601" s="270"/>
      <c r="P1601" s="271" t="s">
        <v>13</v>
      </c>
      <c r="Q1601" s="272"/>
      <c r="S1601" s="265" t="s">
        <v>87</v>
      </c>
      <c r="T1601" s="266"/>
      <c r="U1601" s="267" t="s">
        <v>88</v>
      </c>
      <c r="V1601" s="268"/>
      <c r="W1601" s="10"/>
      <c r="X1601" s="269" t="s">
        <v>89</v>
      </c>
      <c r="Y1601" s="270"/>
      <c r="Z1601" s="271" t="s">
        <v>90</v>
      </c>
      <c r="AA1601" s="272"/>
      <c r="AB1601" s="10"/>
      <c r="AC1601" s="265" t="s">
        <v>14</v>
      </c>
      <c r="AD1601" s="266"/>
      <c r="AE1601" s="267" t="s">
        <v>15</v>
      </c>
      <c r="AF1601" s="268"/>
      <c r="AG1601" s="10"/>
      <c r="AH1601" s="269" t="s">
        <v>91</v>
      </c>
      <c r="AI1601" s="270"/>
      <c r="AJ1601" s="271" t="s">
        <v>92</v>
      </c>
      <c r="AK1601" s="272"/>
      <c r="AM1601" s="76" t="s">
        <v>16</v>
      </c>
      <c r="AO1601" s="112" t="s">
        <v>38</v>
      </c>
      <c r="AP1601" s="18"/>
      <c r="AQ1601" s="68"/>
      <c r="AR1601" s="68"/>
      <c r="AS1601" s="68"/>
      <c r="AT1601" s="68"/>
    </row>
    <row r="1602" spans="2:46" ht="18.600000000000001" customHeight="1" thickTop="1" thickBot="1">
      <c r="D1602" s="59">
        <v>0</v>
      </c>
      <c r="E1602" s="63">
        <v>0</v>
      </c>
      <c r="F1602" s="61">
        <v>1</v>
      </c>
      <c r="G1602" s="62">
        <v>0</v>
      </c>
      <c r="I1602" s="59">
        <v>0</v>
      </c>
      <c r="J1602" s="63">
        <f t="shared" ref="J1602" si="7227">IF(0=(1-$J$8*$K$8*$B1599^2),10^14,$B1599*$K$8/(1-$J$8*$K$8*$B1599^2))</f>
        <v>-0.90931215678153721</v>
      </c>
      <c r="K1602" s="61">
        <v>1</v>
      </c>
      <c r="L1602" s="62">
        <v>0</v>
      </c>
      <c r="N1602" s="59">
        <f t="shared" ref="N1602" si="7228">D1602*I1599+F1602*I1602-E1602*J1599-G1602*J1602</f>
        <v>0</v>
      </c>
      <c r="O1602" s="63">
        <f t="shared" ref="O1602" si="7229">(D1602*J1599+E1602*I1599+F1602*J1602+G1602*I1602)</f>
        <v>-0.90931215678153721</v>
      </c>
      <c r="P1602" s="61">
        <f t="shared" ref="P1602" si="7230">D1602*K1599+F1602*K1602-E1602*L1599-G1602*L1602</f>
        <v>1</v>
      </c>
      <c r="Q1602" s="62">
        <f t="shared" ref="Q1602" si="7231">(D1602*L1599+E1602*K1599+F1602*L1602+G1602*K1602)</f>
        <v>0</v>
      </c>
      <c r="S1602" s="59">
        <v>0</v>
      </c>
      <c r="T1602" s="63">
        <v>0</v>
      </c>
      <c r="U1602" s="61">
        <v>1</v>
      </c>
      <c r="V1602" s="62">
        <v>0</v>
      </c>
      <c r="X1602" s="59">
        <f t="shared" ref="X1602" si="7232">N1602*S1599+P1602*S1602-O1602*T1599-Q1602*T1602</f>
        <v>0</v>
      </c>
      <c r="Y1602" s="63">
        <f t="shared" ref="Y1602" si="7233">(N1602*T1599+O1602*S1599+P1602*T1602+Q1602*S1602)</f>
        <v>-0.90931215678153721</v>
      </c>
      <c r="Z1602" s="61">
        <f t="shared" ref="Z1602" si="7234">N1602*U1599+P1602*U1602-O1602*V1599-Q1602*V1602</f>
        <v>3.8251734021051829</v>
      </c>
      <c r="AA1602" s="62">
        <f t="shared" ref="AA1602" si="7235">(N1602*V1599+O1602*U1599+P1602*V1602+Q1602*U1602)</f>
        <v>0</v>
      </c>
      <c r="AB1602" s="10"/>
      <c r="AC1602" s="46">
        <f t="shared" ref="AC1602" si="7236">1/$AD$8</f>
        <v>1</v>
      </c>
      <c r="AD1602" s="77">
        <v>0</v>
      </c>
      <c r="AE1602" s="78">
        <v>1</v>
      </c>
      <c r="AF1602" s="79">
        <v>0</v>
      </c>
      <c r="AH1602" s="59">
        <f t="shared" ref="AH1602" si="7237">X1602*AC1599+Z1602*AC1602-Y1602*AD1599-AA1602*AD1602</f>
        <v>3.8251734021051829</v>
      </c>
      <c r="AI1602" s="63">
        <f t="shared" ref="AI1602" si="7238">(X1602*AD1599+Y1602*AC1599+Z1602*AD1602+AA1602*AC1602)</f>
        <v>-0.90931215678153721</v>
      </c>
      <c r="AJ1602" s="61">
        <f t="shared" ref="AJ1602" si="7239">X1602*AE1599+Z1602*AE1602-Y1602*AF1599-AA1602*AF1602</f>
        <v>3.8251734021051829</v>
      </c>
      <c r="AK1602" s="62">
        <f t="shared" ref="AK1602" si="7240">(X1602*AF1599+Y1602*AE1599+Z1602*AF1602+AA1602*AE1602)</f>
        <v>0</v>
      </c>
      <c r="AM1602" s="80">
        <f t="shared" ref="AM1602" si="7241">(180/PI())*ATAN(-1*(AI1599+AI1602)/(AH1599+AH1602))</f>
        <v>-61.486352710486436</v>
      </c>
      <c r="AO1602" s="113">
        <f t="shared" ref="AO1602" si="7242">20*LOG(((1-(10^(AM1599/20)^2)*(1-((1-AO1599)/(1+AO1599))^2))^0.5))</f>
        <v>-4.3934836109593915E-2</v>
      </c>
      <c r="AP1602" s="18"/>
      <c r="AQ1602" s="68"/>
      <c r="AR1602" s="68"/>
      <c r="AS1602" s="68"/>
      <c r="AT1602" s="68"/>
    </row>
    <row r="1603" spans="2:46" ht="18.600000000000001" customHeight="1"/>
    <row r="1604" spans="2:46" ht="18.600000000000001" customHeight="1" thickBot="1">
      <c r="D1604" s="10" t="s">
        <v>63</v>
      </c>
      <c r="E1604" s="10"/>
      <c r="F1604" s="10"/>
      <c r="G1604" s="10"/>
      <c r="H1604" s="10"/>
      <c r="I1604" s="10" t="s">
        <v>64</v>
      </c>
      <c r="J1604" s="10"/>
      <c r="K1604" s="10"/>
      <c r="L1604" s="10"/>
      <c r="M1604" s="55"/>
      <c r="N1604" s="55"/>
      <c r="O1604" s="54" t="s">
        <v>65</v>
      </c>
      <c r="P1604" s="55"/>
      <c r="Q1604" s="55"/>
      <c r="R1604" s="55"/>
      <c r="S1604" s="10"/>
      <c r="T1604" s="10" t="s">
        <v>66</v>
      </c>
      <c r="U1604" s="55"/>
      <c r="V1604" s="55"/>
      <c r="W1604" s="55"/>
      <c r="X1604" s="55"/>
      <c r="Y1604" s="54" t="s">
        <v>67</v>
      </c>
      <c r="Z1604" s="55"/>
      <c r="AA1604" s="55"/>
      <c r="AB1604" s="55"/>
      <c r="AC1604" s="54" t="s">
        <v>68</v>
      </c>
      <c r="AD1604" s="10"/>
      <c r="AE1604" s="10"/>
      <c r="AF1604" s="10"/>
      <c r="AG1604" s="10"/>
      <c r="AH1604" s="55"/>
      <c r="AI1604" s="54" t="s">
        <v>69</v>
      </c>
      <c r="AJ1604" s="55"/>
      <c r="AK1604" s="55"/>
    </row>
    <row r="1605" spans="2:46" ht="18.600000000000001" customHeight="1" thickBot="1">
      <c r="B1605" s="52"/>
      <c r="D1605" s="273" t="s">
        <v>70</v>
      </c>
      <c r="E1605" s="274"/>
      <c r="F1605" s="275" t="s">
        <v>71</v>
      </c>
      <c r="G1605" s="276"/>
      <c r="H1605" s="263"/>
      <c r="I1605" s="273" t="s">
        <v>72</v>
      </c>
      <c r="J1605" s="274"/>
      <c r="K1605" s="275" t="s">
        <v>73</v>
      </c>
      <c r="L1605" s="276"/>
      <c r="M1605" s="55"/>
      <c r="N1605" s="269" t="s">
        <v>74</v>
      </c>
      <c r="O1605" s="270"/>
      <c r="P1605" s="271" t="s">
        <v>75</v>
      </c>
      <c r="Q1605" s="272"/>
      <c r="R1605" s="55"/>
      <c r="S1605" s="273" t="s">
        <v>76</v>
      </c>
      <c r="T1605" s="274"/>
      <c r="U1605" s="275" t="s">
        <v>77</v>
      </c>
      <c r="V1605" s="276"/>
      <c r="W1605" s="10"/>
      <c r="X1605" s="269" t="s">
        <v>78</v>
      </c>
      <c r="Y1605" s="270"/>
      <c r="Z1605" s="271" t="s">
        <v>79</v>
      </c>
      <c r="AA1605" s="272"/>
      <c r="AB1605" s="10"/>
      <c r="AC1605" s="273" t="s">
        <v>80</v>
      </c>
      <c r="AD1605" s="274"/>
      <c r="AE1605" s="275" t="s">
        <v>81</v>
      </c>
      <c r="AF1605" s="276"/>
      <c r="AG1605" s="10"/>
      <c r="AH1605" s="269" t="s">
        <v>82</v>
      </c>
      <c r="AI1605" s="270"/>
      <c r="AJ1605" s="271" t="s">
        <v>83</v>
      </c>
      <c r="AK1605" s="272"/>
      <c r="AM1605" s="57" t="s">
        <v>10</v>
      </c>
      <c r="AO1605" s="109" t="s">
        <v>37</v>
      </c>
      <c r="AP1605" s="18"/>
      <c r="AQ1605" s="68"/>
      <c r="AR1605" s="68"/>
      <c r="AS1605" s="68"/>
      <c r="AT1605" s="68"/>
    </row>
    <row r="1606" spans="2:46" ht="18.600000000000001" customHeight="1" thickTop="1" thickBot="1">
      <c r="B1606" s="81">
        <v>4.5999999999999996</v>
      </c>
      <c r="D1606" s="59">
        <v>1</v>
      </c>
      <c r="E1606" s="60">
        <v>0</v>
      </c>
      <c r="F1606" s="61">
        <v>0</v>
      </c>
      <c r="G1606" s="62">
        <f t="shared" ref="G1606" si="7243">$E$8*$B1606</f>
        <v>3.1205020000000001</v>
      </c>
      <c r="I1606" s="59">
        <v>1</v>
      </c>
      <c r="J1606" s="63">
        <v>0</v>
      </c>
      <c r="K1606" s="61">
        <v>0</v>
      </c>
      <c r="L1606" s="62">
        <v>0</v>
      </c>
      <c r="N1606" s="59">
        <f t="shared" ref="N1606" si="7244">D1606*I1606+F1606*I1609-E1606*J1606-G1606*J1609</f>
        <v>3.8191656094729014</v>
      </c>
      <c r="O1606" s="63">
        <f t="shared" ref="O1606" si="7245">(D1606*J1606+E1606*I1606+F1606*J1609+G1606*I1609)</f>
        <v>0</v>
      </c>
      <c r="P1606" s="61">
        <f t="shared" ref="P1606" si="7246">D1606*K1606+F1606*K1609-E1606*L1606-G1606*L1609</f>
        <v>0</v>
      </c>
      <c r="Q1606" s="62">
        <f t="shared" ref="Q1606" si="7247">(D1606*L1606+E1606*K1606+F1606*L1609+G1606*K1609)</f>
        <v>3.1205020000000001</v>
      </c>
      <c r="S1606" s="59">
        <v>1</v>
      </c>
      <c r="T1606" s="60">
        <v>0</v>
      </c>
      <c r="U1606" s="61">
        <v>0</v>
      </c>
      <c r="V1606" s="62">
        <f t="shared" ref="V1606" si="7248">$T$8*$B1606</f>
        <v>3.1205020000000001</v>
      </c>
      <c r="X1606" s="59">
        <f t="shared" ref="X1606" si="7249">N1606*S1606+P1606*S1609-O1606*T1606-Q1606*T1609</f>
        <v>3.8191656094729014</v>
      </c>
      <c r="Y1606" s="63">
        <f t="shared" ref="Y1606" si="7250">(N1606*T1606+O1606*S1606+P1606*T1609+Q1606*S1609)</f>
        <v>0</v>
      </c>
      <c r="Z1606" s="61">
        <f t="shared" ref="Z1606" si="7251">N1606*U1606+P1606*U1609-O1606*V1606-Q1606*V1609</f>
        <v>0</v>
      </c>
      <c r="AA1606" s="62">
        <f t="shared" ref="AA1606" si="7252">(N1606*V1606+O1606*U1606+P1606*V1609+Q1606*U1609)</f>
        <v>15.038215922691409</v>
      </c>
      <c r="AB1606" s="10"/>
      <c r="AC1606" s="64">
        <v>1</v>
      </c>
      <c r="AD1606" s="65">
        <v>0</v>
      </c>
      <c r="AE1606" s="23">
        <v>0</v>
      </c>
      <c r="AF1606" s="66">
        <v>0</v>
      </c>
      <c r="AH1606" s="59">
        <f t="shared" ref="AH1606" si="7253">X1606*AC1606+Z1606*AC1609-Y1606*AD1606-AA1606*AD1609</f>
        <v>3.8191656094729014</v>
      </c>
      <c r="AI1606" s="63">
        <f t="shared" ref="AI1606" si="7254">(X1606*AD1606+Y1606*AC1606+Z1606*AD1609+AA1606*AC1609)</f>
        <v>15.038215922691409</v>
      </c>
      <c r="AJ1606" s="61">
        <f t="shared" ref="AJ1606" si="7255">X1606*AE1606+Z1606*AE1609-Y1606*AF1606-AA1606*AF1609</f>
        <v>0</v>
      </c>
      <c r="AK1606" s="62">
        <f t="shared" ref="AK1606" si="7256">(X1606*AF1606+Y1606*AE1606+Z1606*AF1609+AA1606*AE1609)</f>
        <v>15.038215922691409</v>
      </c>
      <c r="AM1606" s="67">
        <f t="shared" ref="AM1606" si="7257">20*LOG(((1+$AD$8)/$AD$8)/((AH1606+AH1609)^2+(AI1606+AI1609)^2)^0.5)</f>
        <v>-18.097888907424675</v>
      </c>
      <c r="AO1606" s="110">
        <f t="shared" ref="AO1606" si="7258">((AH1606^2+AI1606^2)^0.5)/((AH1609^2+AI1609^2)^0.5)</f>
        <v>3.9534573100704997</v>
      </c>
      <c r="AP1606" s="18"/>
      <c r="AQ1606" s="68"/>
      <c r="AR1606" s="68"/>
      <c r="AS1606" s="68"/>
      <c r="AT1606" s="68"/>
    </row>
    <row r="1607" spans="2:46" ht="18.600000000000001" customHeight="1" thickBot="1">
      <c r="D1607" s="69"/>
      <c r="G1607" s="70"/>
      <c r="I1607" s="69"/>
      <c r="L1607" s="70"/>
      <c r="N1607" s="69"/>
      <c r="Q1607" s="70"/>
      <c r="S1607" s="69"/>
      <c r="V1607" s="70"/>
      <c r="X1607" s="69"/>
      <c r="AA1607" s="70"/>
      <c r="AC1607" s="64"/>
      <c r="AD1607" s="23"/>
      <c r="AE1607" s="23"/>
      <c r="AF1607" s="71"/>
      <c r="AH1607" s="69"/>
      <c r="AK1607" s="70"/>
      <c r="AO1607" s="111"/>
      <c r="AP1607" s="18"/>
      <c r="AQ1607" s="68"/>
      <c r="AR1607" s="68"/>
      <c r="AS1607" s="68"/>
      <c r="AT1607" s="68"/>
    </row>
    <row r="1608" spans="2:46" ht="18.600000000000001" customHeight="1" thickBot="1">
      <c r="D1608" s="265" t="s">
        <v>11</v>
      </c>
      <c r="E1608" s="266"/>
      <c r="F1608" s="267" t="s">
        <v>84</v>
      </c>
      <c r="G1608" s="268"/>
      <c r="H1608" s="263"/>
      <c r="I1608" s="265" t="s">
        <v>85</v>
      </c>
      <c r="J1608" s="266"/>
      <c r="K1608" s="267" t="s">
        <v>86</v>
      </c>
      <c r="L1608" s="268"/>
      <c r="N1608" s="269" t="s">
        <v>12</v>
      </c>
      <c r="O1608" s="270"/>
      <c r="P1608" s="271" t="s">
        <v>13</v>
      </c>
      <c r="Q1608" s="272"/>
      <c r="S1608" s="265" t="s">
        <v>87</v>
      </c>
      <c r="T1608" s="266"/>
      <c r="U1608" s="267" t="s">
        <v>88</v>
      </c>
      <c r="V1608" s="268"/>
      <c r="W1608" s="10"/>
      <c r="X1608" s="269" t="s">
        <v>89</v>
      </c>
      <c r="Y1608" s="270"/>
      <c r="Z1608" s="271" t="s">
        <v>90</v>
      </c>
      <c r="AA1608" s="272"/>
      <c r="AB1608" s="10"/>
      <c r="AC1608" s="265" t="s">
        <v>14</v>
      </c>
      <c r="AD1608" s="266"/>
      <c r="AE1608" s="267" t="s">
        <v>15</v>
      </c>
      <c r="AF1608" s="268"/>
      <c r="AG1608" s="10"/>
      <c r="AH1608" s="269" t="s">
        <v>91</v>
      </c>
      <c r="AI1608" s="270"/>
      <c r="AJ1608" s="271" t="s">
        <v>92</v>
      </c>
      <c r="AK1608" s="272"/>
      <c r="AM1608" s="76" t="s">
        <v>16</v>
      </c>
      <c r="AO1608" s="112" t="s">
        <v>38</v>
      </c>
      <c r="AP1608" s="18"/>
      <c r="AQ1608" s="68"/>
      <c r="AR1608" s="68"/>
      <c r="AS1608" s="68"/>
      <c r="AT1608" s="68"/>
    </row>
    <row r="1609" spans="2:46" ht="18.600000000000001" customHeight="1" thickTop="1" thickBot="1">
      <c r="D1609" s="59">
        <v>0</v>
      </c>
      <c r="E1609" s="63">
        <v>0</v>
      </c>
      <c r="F1609" s="61">
        <v>1</v>
      </c>
      <c r="G1609" s="62">
        <v>0</v>
      </c>
      <c r="I1609" s="59">
        <v>0</v>
      </c>
      <c r="J1609" s="63">
        <f t="shared" ref="J1609" si="7259">IF(0=(1-$J$8*$K$8*$B1606^2),10^14,$B1606*$K$8/(1-$J$8*$K$8*$B1606^2))</f>
        <v>-0.90343336087363546</v>
      </c>
      <c r="K1609" s="61">
        <v>1</v>
      </c>
      <c r="L1609" s="62">
        <v>0</v>
      </c>
      <c r="N1609" s="59">
        <f t="shared" ref="N1609" si="7260">D1609*I1606+F1609*I1609-E1609*J1606-G1609*J1609</f>
        <v>0</v>
      </c>
      <c r="O1609" s="63">
        <f t="shared" ref="O1609" si="7261">(D1609*J1606+E1609*I1606+F1609*J1609+G1609*I1609)</f>
        <v>-0.90343336087363546</v>
      </c>
      <c r="P1609" s="61">
        <f t="shared" ref="P1609" si="7262">D1609*K1606+F1609*K1609-E1609*L1606-G1609*L1609</f>
        <v>1</v>
      </c>
      <c r="Q1609" s="62">
        <f t="shared" ref="Q1609" si="7263">(D1609*L1606+E1609*K1606+F1609*L1609+G1609*K1609)</f>
        <v>0</v>
      </c>
      <c r="S1609" s="59">
        <v>0</v>
      </c>
      <c r="T1609" s="63">
        <v>0</v>
      </c>
      <c r="U1609" s="61">
        <v>1</v>
      </c>
      <c r="V1609" s="62">
        <v>0</v>
      </c>
      <c r="X1609" s="59">
        <f t="shared" ref="X1609" si="7264">N1609*S1606+P1609*S1609-O1609*T1606-Q1609*T1609</f>
        <v>0</v>
      </c>
      <c r="Y1609" s="63">
        <f t="shared" ref="Y1609" si="7265">(N1609*T1606+O1609*S1606+P1609*T1609+Q1609*S1609)</f>
        <v>-0.90343336087363546</v>
      </c>
      <c r="Z1609" s="61">
        <f t="shared" ref="Z1609" si="7266">N1609*U1606+P1609*U1609-O1609*V1606-Q1609*V1609</f>
        <v>3.8191656094729014</v>
      </c>
      <c r="AA1609" s="62">
        <f t="shared" ref="AA1609" si="7267">(N1609*V1606+O1609*U1606+P1609*V1609+Q1609*U1609)</f>
        <v>0</v>
      </c>
      <c r="AB1609" s="10"/>
      <c r="AC1609" s="46">
        <f t="shared" ref="AC1609" si="7268">1/$AD$8</f>
        <v>1</v>
      </c>
      <c r="AD1609" s="77">
        <v>0</v>
      </c>
      <c r="AE1609" s="78">
        <v>1</v>
      </c>
      <c r="AF1609" s="79">
        <v>0</v>
      </c>
      <c r="AH1609" s="59">
        <f t="shared" ref="AH1609" si="7269">X1609*AC1606+Z1609*AC1609-Y1609*AD1606-AA1609*AD1609</f>
        <v>3.8191656094729014</v>
      </c>
      <c r="AI1609" s="63">
        <f t="shared" ref="AI1609" si="7270">(X1609*AD1606+Y1609*AC1606+Z1609*AD1609+AA1609*AC1609)</f>
        <v>-0.90343336087363546</v>
      </c>
      <c r="AJ1609" s="61">
        <f t="shared" ref="AJ1609" si="7271">X1609*AE1606+Z1609*AE1609-Y1609*AF1606-AA1609*AF1609</f>
        <v>3.8191656094729014</v>
      </c>
      <c r="AK1609" s="62">
        <f t="shared" ref="AK1609" si="7272">(X1609*AF1606+Y1609*AE1606+Z1609*AF1609+AA1609*AE1609)</f>
        <v>0</v>
      </c>
      <c r="AM1609" s="80">
        <f t="shared" ref="AM1609" si="7273">(180/PI())*ATAN(-1*(AI1606+AI1609)/(AH1606+AH1609))</f>
        <v>-61.613542840400186</v>
      </c>
      <c r="AO1609" s="113">
        <f t="shared" ref="AO1609" si="7274">20*LOG(((1-(10^(AM1606/20)^2)*(1-((1-AO1606)/(1+AO1606))^2))^0.5))</f>
        <v>-4.3590648075721584E-2</v>
      </c>
      <c r="AP1609" s="18"/>
      <c r="AQ1609" s="68"/>
      <c r="AR1609" s="68"/>
      <c r="AS1609" s="68"/>
      <c r="AT1609" s="68"/>
    </row>
    <row r="1610" spans="2:46" ht="18.600000000000001" customHeight="1"/>
    <row r="1611" spans="2:46" ht="18.600000000000001" customHeight="1" thickBot="1">
      <c r="D1611" s="10" t="s">
        <v>63</v>
      </c>
      <c r="E1611" s="10"/>
      <c r="F1611" s="10"/>
      <c r="G1611" s="10"/>
      <c r="H1611" s="10"/>
      <c r="I1611" s="10" t="s">
        <v>64</v>
      </c>
      <c r="J1611" s="10"/>
      <c r="K1611" s="10"/>
      <c r="L1611" s="10"/>
      <c r="M1611" s="55"/>
      <c r="N1611" s="55"/>
      <c r="O1611" s="54" t="s">
        <v>65</v>
      </c>
      <c r="P1611" s="55"/>
      <c r="Q1611" s="55"/>
      <c r="R1611" s="55"/>
      <c r="S1611" s="10"/>
      <c r="T1611" s="10" t="s">
        <v>66</v>
      </c>
      <c r="U1611" s="55"/>
      <c r="V1611" s="55"/>
      <c r="W1611" s="55"/>
      <c r="X1611" s="55"/>
      <c r="Y1611" s="54" t="s">
        <v>67</v>
      </c>
      <c r="Z1611" s="55"/>
      <c r="AA1611" s="55"/>
      <c r="AB1611" s="55"/>
      <c r="AC1611" s="54" t="s">
        <v>68</v>
      </c>
      <c r="AD1611" s="10"/>
      <c r="AE1611" s="10"/>
      <c r="AF1611" s="10"/>
      <c r="AG1611" s="10"/>
      <c r="AH1611" s="55"/>
      <c r="AI1611" s="54" t="s">
        <v>69</v>
      </c>
      <c r="AJ1611" s="55"/>
      <c r="AK1611" s="55"/>
    </row>
    <row r="1612" spans="2:46" ht="18.600000000000001" customHeight="1" thickBot="1">
      <c r="B1612" s="52"/>
      <c r="D1612" s="273" t="s">
        <v>70</v>
      </c>
      <c r="E1612" s="274"/>
      <c r="F1612" s="275" t="s">
        <v>71</v>
      </c>
      <c r="G1612" s="276"/>
      <c r="H1612" s="263"/>
      <c r="I1612" s="273" t="s">
        <v>72</v>
      </c>
      <c r="J1612" s="274"/>
      <c r="K1612" s="275" t="s">
        <v>73</v>
      </c>
      <c r="L1612" s="276"/>
      <c r="M1612" s="55"/>
      <c r="N1612" s="269" t="s">
        <v>74</v>
      </c>
      <c r="O1612" s="270"/>
      <c r="P1612" s="271" t="s">
        <v>75</v>
      </c>
      <c r="Q1612" s="272"/>
      <c r="R1612" s="55"/>
      <c r="S1612" s="273" t="s">
        <v>76</v>
      </c>
      <c r="T1612" s="274"/>
      <c r="U1612" s="275" t="s">
        <v>77</v>
      </c>
      <c r="V1612" s="276"/>
      <c r="W1612" s="10"/>
      <c r="X1612" s="269" t="s">
        <v>78</v>
      </c>
      <c r="Y1612" s="270"/>
      <c r="Z1612" s="271" t="s">
        <v>79</v>
      </c>
      <c r="AA1612" s="272"/>
      <c r="AB1612" s="10"/>
      <c r="AC1612" s="273" t="s">
        <v>80</v>
      </c>
      <c r="AD1612" s="274"/>
      <c r="AE1612" s="275" t="s">
        <v>81</v>
      </c>
      <c r="AF1612" s="276"/>
      <c r="AG1612" s="10"/>
      <c r="AH1612" s="269" t="s">
        <v>82</v>
      </c>
      <c r="AI1612" s="270"/>
      <c r="AJ1612" s="271" t="s">
        <v>83</v>
      </c>
      <c r="AK1612" s="272"/>
      <c r="AM1612" s="57" t="s">
        <v>10</v>
      </c>
      <c r="AO1612" s="109" t="s">
        <v>37</v>
      </c>
      <c r="AP1612" s="18"/>
      <c r="AQ1612" s="68"/>
      <c r="AR1612" s="68"/>
      <c r="AS1612" s="68"/>
      <c r="AT1612" s="68"/>
    </row>
    <row r="1613" spans="2:46" ht="18.600000000000001" customHeight="1" thickTop="1" thickBot="1">
      <c r="B1613" s="81">
        <v>4.62</v>
      </c>
      <c r="D1613" s="59">
        <v>1</v>
      </c>
      <c r="E1613" s="60">
        <v>0</v>
      </c>
      <c r="F1613" s="61">
        <v>0</v>
      </c>
      <c r="G1613" s="62">
        <f t="shared" ref="G1613" si="7275">$E$8*$B1613</f>
        <v>3.1340694</v>
      </c>
      <c r="I1613" s="59">
        <v>1</v>
      </c>
      <c r="J1613" s="63">
        <v>0</v>
      </c>
      <c r="K1613" s="61">
        <v>0</v>
      </c>
      <c r="L1613" s="62">
        <v>0</v>
      </c>
      <c r="N1613" s="59">
        <f t="shared" ref="N1613" si="7276">D1613*I1613+F1613*I1616-E1613*J1613-G1613*J1616</f>
        <v>3.8132606755062239</v>
      </c>
      <c r="O1613" s="63">
        <f t="shared" ref="O1613" si="7277">(D1613*J1613+E1613*I1613+F1613*J1616+G1613*I1616)</f>
        <v>0</v>
      </c>
      <c r="P1613" s="61">
        <f t="shared" ref="P1613" si="7278">D1613*K1613+F1613*K1616-E1613*L1613-G1613*L1616</f>
        <v>0</v>
      </c>
      <c r="Q1613" s="62">
        <f t="shared" ref="Q1613" si="7279">(D1613*L1613+E1613*K1613+F1613*L1616+G1613*K1616)</f>
        <v>3.1340694</v>
      </c>
      <c r="S1613" s="59">
        <v>1</v>
      </c>
      <c r="T1613" s="60">
        <v>0</v>
      </c>
      <c r="U1613" s="61">
        <v>0</v>
      </c>
      <c r="V1613" s="62">
        <f t="shared" ref="V1613" si="7280">$T$8*$B1613</f>
        <v>3.1340694</v>
      </c>
      <c r="X1613" s="59">
        <f t="shared" ref="X1613" si="7281">N1613*S1613+P1613*S1616-O1613*T1613-Q1613*T1616</f>
        <v>3.8132606755062239</v>
      </c>
      <c r="Y1613" s="63">
        <f t="shared" ref="Y1613" si="7282">(N1613*T1613+O1613*S1613+P1613*T1616+Q1613*S1616)</f>
        <v>0</v>
      </c>
      <c r="Z1613" s="61">
        <f t="shared" ref="Z1613" si="7283">N1613*U1613+P1613*U1616-O1613*V1613-Q1613*V1616</f>
        <v>0</v>
      </c>
      <c r="AA1613" s="62">
        <f t="shared" ref="AA1613" si="7284">(N1613*V1613+O1613*U1613+P1613*V1616+Q1613*U1616)</f>
        <v>15.085092997327386</v>
      </c>
      <c r="AB1613" s="10"/>
      <c r="AC1613" s="64">
        <v>1</v>
      </c>
      <c r="AD1613" s="65">
        <v>0</v>
      </c>
      <c r="AE1613" s="23">
        <v>0</v>
      </c>
      <c r="AF1613" s="66">
        <v>0</v>
      </c>
      <c r="AH1613" s="59">
        <f t="shared" ref="AH1613" si="7285">X1613*AC1613+Z1613*AC1616-Y1613*AD1613-AA1613*AD1616</f>
        <v>3.8132606755062239</v>
      </c>
      <c r="AI1613" s="63">
        <f t="shared" ref="AI1613" si="7286">(X1613*AD1613+Y1613*AC1613+Z1613*AD1616+AA1613*AC1616)</f>
        <v>15.085092997327386</v>
      </c>
      <c r="AJ1613" s="61">
        <f t="shared" ref="AJ1613" si="7287">X1613*AE1613+Z1613*AE1616-Y1613*AF1613-AA1613*AF1616</f>
        <v>0</v>
      </c>
      <c r="AK1613" s="62">
        <f t="shared" ref="AK1613" si="7288">(X1613*AF1613+Y1613*AE1613+Z1613*AF1616+AA1613*AE1616)</f>
        <v>15.085092997327386</v>
      </c>
      <c r="AM1613" s="67">
        <f t="shared" ref="AM1613" si="7289">20*LOG(((1+$AD$8)/$AD$8)/((AH1613+AH1616)^2+(AI1613+AI1616)^2)^0.5)</f>
        <v>-18.119898323402225</v>
      </c>
      <c r="AO1613" s="110">
        <f t="shared" ref="AO1613" si="7290">((AH1613^2+AI1613^2)^0.5)/((AH1616^2+AI1616^2)^0.5)</f>
        <v>3.9718296782810252</v>
      </c>
      <c r="AP1613" s="18"/>
      <c r="AQ1613" s="68"/>
      <c r="AR1613" s="68"/>
      <c r="AS1613" s="68"/>
      <c r="AT1613" s="68"/>
    </row>
    <row r="1614" spans="2:46" ht="18.600000000000001" customHeight="1" thickBot="1">
      <c r="D1614" s="69"/>
      <c r="G1614" s="70"/>
      <c r="I1614" s="69"/>
      <c r="L1614" s="70"/>
      <c r="N1614" s="69"/>
      <c r="Q1614" s="70"/>
      <c r="S1614" s="69"/>
      <c r="V1614" s="70"/>
      <c r="X1614" s="69"/>
      <c r="AA1614" s="70"/>
      <c r="AC1614" s="64"/>
      <c r="AD1614" s="23"/>
      <c r="AE1614" s="23"/>
      <c r="AF1614" s="71"/>
      <c r="AH1614" s="69"/>
      <c r="AK1614" s="70"/>
      <c r="AO1614" s="111"/>
      <c r="AP1614" s="18"/>
      <c r="AQ1614" s="68"/>
      <c r="AR1614" s="68"/>
      <c r="AS1614" s="68"/>
      <c r="AT1614" s="68"/>
    </row>
    <row r="1615" spans="2:46" ht="18.600000000000001" customHeight="1" thickBot="1">
      <c r="D1615" s="265" t="s">
        <v>11</v>
      </c>
      <c r="E1615" s="266"/>
      <c r="F1615" s="267" t="s">
        <v>84</v>
      </c>
      <c r="G1615" s="268"/>
      <c r="H1615" s="263"/>
      <c r="I1615" s="265" t="s">
        <v>85</v>
      </c>
      <c r="J1615" s="266"/>
      <c r="K1615" s="267" t="s">
        <v>86</v>
      </c>
      <c r="L1615" s="268"/>
      <c r="N1615" s="269" t="s">
        <v>12</v>
      </c>
      <c r="O1615" s="270"/>
      <c r="P1615" s="271" t="s">
        <v>13</v>
      </c>
      <c r="Q1615" s="272"/>
      <c r="S1615" s="265" t="s">
        <v>87</v>
      </c>
      <c r="T1615" s="266"/>
      <c r="U1615" s="267" t="s">
        <v>88</v>
      </c>
      <c r="V1615" s="268"/>
      <c r="W1615" s="10"/>
      <c r="X1615" s="269" t="s">
        <v>89</v>
      </c>
      <c r="Y1615" s="270"/>
      <c r="Z1615" s="271" t="s">
        <v>90</v>
      </c>
      <c r="AA1615" s="272"/>
      <c r="AB1615" s="10"/>
      <c r="AC1615" s="265" t="s">
        <v>14</v>
      </c>
      <c r="AD1615" s="266"/>
      <c r="AE1615" s="267" t="s">
        <v>15</v>
      </c>
      <c r="AF1615" s="268"/>
      <c r="AG1615" s="10"/>
      <c r="AH1615" s="269" t="s">
        <v>91</v>
      </c>
      <c r="AI1615" s="270"/>
      <c r="AJ1615" s="271" t="s">
        <v>92</v>
      </c>
      <c r="AK1615" s="272"/>
      <c r="AM1615" s="76" t="s">
        <v>16</v>
      </c>
      <c r="AO1615" s="112" t="s">
        <v>38</v>
      </c>
      <c r="AP1615" s="18"/>
      <c r="AQ1615" s="68"/>
      <c r="AR1615" s="68"/>
      <c r="AS1615" s="68"/>
      <c r="AT1615" s="68"/>
    </row>
    <row r="1616" spans="2:46" ht="18.600000000000001" customHeight="1" thickTop="1" thickBot="1">
      <c r="D1616" s="59">
        <v>0</v>
      </c>
      <c r="E1616" s="63">
        <v>0</v>
      </c>
      <c r="F1616" s="61">
        <v>1</v>
      </c>
      <c r="G1616" s="62">
        <v>0</v>
      </c>
      <c r="I1616" s="59">
        <v>0</v>
      </c>
      <c r="J1616" s="63">
        <f t="shared" ref="J1616" si="7291">IF(0=(1-$J$8*$K$8*$B1613^2),10^14,$B1613*$K$8/(1-$J$8*$K$8*$B1613^2))</f>
        <v>-0.89763828315551142</v>
      </c>
      <c r="K1616" s="61">
        <v>1</v>
      </c>
      <c r="L1616" s="62">
        <v>0</v>
      </c>
      <c r="N1616" s="59">
        <f t="shared" ref="N1616" si="7292">D1616*I1613+F1616*I1616-E1616*J1613-G1616*J1616</f>
        <v>0</v>
      </c>
      <c r="O1616" s="63">
        <f t="shared" ref="O1616" si="7293">(D1616*J1613+E1616*I1613+F1616*J1616+G1616*I1616)</f>
        <v>-0.89763828315551142</v>
      </c>
      <c r="P1616" s="61">
        <f t="shared" ref="P1616" si="7294">D1616*K1613+F1616*K1616-E1616*L1613-G1616*L1616</f>
        <v>1</v>
      </c>
      <c r="Q1616" s="62">
        <f t="shared" ref="Q1616" si="7295">(D1616*L1613+E1616*K1613+F1616*L1616+G1616*K1616)</f>
        <v>0</v>
      </c>
      <c r="S1616" s="59">
        <v>0</v>
      </c>
      <c r="T1616" s="63">
        <v>0</v>
      </c>
      <c r="U1616" s="61">
        <v>1</v>
      </c>
      <c r="V1616" s="62">
        <v>0</v>
      </c>
      <c r="X1616" s="59">
        <f t="shared" ref="X1616" si="7296">N1616*S1613+P1616*S1616-O1616*T1613-Q1616*T1616</f>
        <v>0</v>
      </c>
      <c r="Y1616" s="63">
        <f t="shared" ref="Y1616" si="7297">(N1616*T1613+O1616*S1613+P1616*T1616+Q1616*S1616)</f>
        <v>-0.89763828315551142</v>
      </c>
      <c r="Z1616" s="61">
        <f t="shared" ref="Z1616" si="7298">N1616*U1613+P1616*U1616-O1616*V1613-Q1616*V1616</f>
        <v>3.8132606755062239</v>
      </c>
      <c r="AA1616" s="62">
        <f t="shared" ref="AA1616" si="7299">(N1616*V1613+O1616*U1613+P1616*V1616+Q1616*U1616)</f>
        <v>0</v>
      </c>
      <c r="AB1616" s="10"/>
      <c r="AC1616" s="46">
        <f t="shared" ref="AC1616" si="7300">1/$AD$8</f>
        <v>1</v>
      </c>
      <c r="AD1616" s="77">
        <v>0</v>
      </c>
      <c r="AE1616" s="78">
        <v>1</v>
      </c>
      <c r="AF1616" s="79">
        <v>0</v>
      </c>
      <c r="AH1616" s="59">
        <f t="shared" ref="AH1616" si="7301">X1616*AC1613+Z1616*AC1616-Y1616*AD1613-AA1616*AD1616</f>
        <v>3.8132606755062239</v>
      </c>
      <c r="AI1616" s="63">
        <f t="shared" ref="AI1616" si="7302">(X1616*AD1613+Y1616*AC1613+Z1616*AD1616+AA1616*AC1616)</f>
        <v>-0.89763828315551142</v>
      </c>
      <c r="AJ1616" s="61">
        <f t="shared" ref="AJ1616" si="7303">X1616*AE1613+Z1616*AE1616-Y1616*AF1613-AA1616*AF1616</f>
        <v>3.8132606755062239</v>
      </c>
      <c r="AK1616" s="62">
        <f t="shared" ref="AK1616" si="7304">(X1616*AF1613+Y1616*AE1613+Z1616*AF1616+AA1616*AE1616)</f>
        <v>0</v>
      </c>
      <c r="AM1616" s="80">
        <f t="shared" ref="AM1616" si="7305">(180/PI())*ATAN(-1*(AI1613+AI1616)/(AH1613+AH1616))</f>
        <v>-61.739575241021036</v>
      </c>
      <c r="AO1616" s="113">
        <f t="shared" ref="AO1616" si="7306">20*LOG(((1-(10^(AM1613/20)^2)*(1-((1-AO1613)/(1+AO1613))^2))^0.5))</f>
        <v>-4.3248718497195832E-2</v>
      </c>
      <c r="AP1616" s="18"/>
      <c r="AQ1616" s="68"/>
      <c r="AR1616" s="68"/>
      <c r="AS1616" s="68"/>
      <c r="AT1616" s="68"/>
    </row>
    <row r="1617" spans="2:46" ht="18.600000000000001" customHeight="1"/>
    <row r="1618" spans="2:46" ht="18.600000000000001" customHeight="1" thickBot="1">
      <c r="D1618" s="10" t="s">
        <v>63</v>
      </c>
      <c r="E1618" s="10"/>
      <c r="F1618" s="10"/>
      <c r="G1618" s="10"/>
      <c r="H1618" s="10"/>
      <c r="I1618" s="10" t="s">
        <v>64</v>
      </c>
      <c r="J1618" s="10"/>
      <c r="K1618" s="10"/>
      <c r="L1618" s="10"/>
      <c r="M1618" s="55"/>
      <c r="N1618" s="55"/>
      <c r="O1618" s="54" t="s">
        <v>65</v>
      </c>
      <c r="P1618" s="55"/>
      <c r="Q1618" s="55"/>
      <c r="R1618" s="55"/>
      <c r="S1618" s="10"/>
      <c r="T1618" s="10" t="s">
        <v>66</v>
      </c>
      <c r="U1618" s="55"/>
      <c r="V1618" s="55"/>
      <c r="W1618" s="55"/>
      <c r="X1618" s="55"/>
      <c r="Y1618" s="54" t="s">
        <v>67</v>
      </c>
      <c r="Z1618" s="55"/>
      <c r="AA1618" s="55"/>
      <c r="AB1618" s="55"/>
      <c r="AC1618" s="54" t="s">
        <v>68</v>
      </c>
      <c r="AD1618" s="10"/>
      <c r="AE1618" s="10"/>
      <c r="AF1618" s="10"/>
      <c r="AG1618" s="10"/>
      <c r="AH1618" s="55"/>
      <c r="AI1618" s="54" t="s">
        <v>69</v>
      </c>
      <c r="AJ1618" s="55"/>
      <c r="AK1618" s="55"/>
    </row>
    <row r="1619" spans="2:46" ht="18.600000000000001" customHeight="1" thickBot="1">
      <c r="B1619" s="52"/>
      <c r="D1619" s="273" t="s">
        <v>70</v>
      </c>
      <c r="E1619" s="274"/>
      <c r="F1619" s="275" t="s">
        <v>71</v>
      </c>
      <c r="G1619" s="276"/>
      <c r="H1619" s="263"/>
      <c r="I1619" s="273" t="s">
        <v>72</v>
      </c>
      <c r="J1619" s="274"/>
      <c r="K1619" s="275" t="s">
        <v>73</v>
      </c>
      <c r="L1619" s="276"/>
      <c r="M1619" s="55"/>
      <c r="N1619" s="269" t="s">
        <v>74</v>
      </c>
      <c r="O1619" s="270"/>
      <c r="P1619" s="271" t="s">
        <v>75</v>
      </c>
      <c r="Q1619" s="272"/>
      <c r="R1619" s="55"/>
      <c r="S1619" s="273" t="s">
        <v>76</v>
      </c>
      <c r="T1619" s="274"/>
      <c r="U1619" s="275" t="s">
        <v>77</v>
      </c>
      <c r="V1619" s="276"/>
      <c r="W1619" s="10"/>
      <c r="X1619" s="269" t="s">
        <v>78</v>
      </c>
      <c r="Y1619" s="270"/>
      <c r="Z1619" s="271" t="s">
        <v>79</v>
      </c>
      <c r="AA1619" s="272"/>
      <c r="AB1619" s="10"/>
      <c r="AC1619" s="273" t="s">
        <v>80</v>
      </c>
      <c r="AD1619" s="274"/>
      <c r="AE1619" s="275" t="s">
        <v>81</v>
      </c>
      <c r="AF1619" s="276"/>
      <c r="AG1619" s="10"/>
      <c r="AH1619" s="269" t="s">
        <v>82</v>
      </c>
      <c r="AI1619" s="270"/>
      <c r="AJ1619" s="271" t="s">
        <v>83</v>
      </c>
      <c r="AK1619" s="272"/>
      <c r="AM1619" s="57" t="s">
        <v>10</v>
      </c>
      <c r="AO1619" s="109" t="s">
        <v>37</v>
      </c>
      <c r="AP1619" s="18"/>
      <c r="AQ1619" s="68"/>
      <c r="AR1619" s="68"/>
      <c r="AS1619" s="68"/>
      <c r="AT1619" s="68"/>
    </row>
    <row r="1620" spans="2:46" ht="18.600000000000001" customHeight="1" thickTop="1" thickBot="1">
      <c r="B1620" s="81">
        <v>4.6399999999999997</v>
      </c>
      <c r="D1620" s="59">
        <v>1</v>
      </c>
      <c r="E1620" s="60">
        <v>0</v>
      </c>
      <c r="F1620" s="61">
        <v>0</v>
      </c>
      <c r="G1620" s="62">
        <f t="shared" ref="G1620" si="7307">$E$8*$B1620</f>
        <v>3.1476367999999999</v>
      </c>
      <c r="I1620" s="59">
        <v>1</v>
      </c>
      <c r="J1620" s="63">
        <v>0</v>
      </c>
      <c r="K1620" s="61">
        <v>0</v>
      </c>
      <c r="L1620" s="62">
        <v>0</v>
      </c>
      <c r="N1620" s="59">
        <f t="shared" ref="N1620" si="7308">D1620*I1620+F1620*I1623-E1620*J1620-G1620*J1623</f>
        <v>3.8074561435690817</v>
      </c>
      <c r="O1620" s="63">
        <f t="shared" ref="O1620" si="7309">(D1620*J1620+E1620*I1620+F1620*J1623+G1620*I1623)</f>
        <v>0</v>
      </c>
      <c r="P1620" s="61">
        <f t="shared" ref="P1620" si="7310">D1620*K1620+F1620*K1623-E1620*L1620-G1620*L1623</f>
        <v>0</v>
      </c>
      <c r="Q1620" s="62">
        <f t="shared" ref="Q1620" si="7311">(D1620*L1620+E1620*K1620+F1620*L1623+G1620*K1623)</f>
        <v>3.1476367999999999</v>
      </c>
      <c r="S1620" s="59">
        <v>1</v>
      </c>
      <c r="T1620" s="60">
        <v>0</v>
      </c>
      <c r="U1620" s="61">
        <v>0</v>
      </c>
      <c r="V1620" s="62">
        <f t="shared" ref="V1620" si="7312">$T$8*$B1620</f>
        <v>3.1476367999999999</v>
      </c>
      <c r="X1620" s="59">
        <f t="shared" ref="X1620" si="7313">N1620*S1620+P1620*S1623-O1620*T1620-Q1620*T1623</f>
        <v>3.8074561435690817</v>
      </c>
      <c r="Y1620" s="63">
        <f t="shared" ref="Y1620" si="7314">(N1620*T1620+O1620*S1620+P1620*T1623+Q1620*S1623)</f>
        <v>0</v>
      </c>
      <c r="Z1620" s="61">
        <f t="shared" ref="Z1620" si="7315">N1620*U1620+P1620*U1623-O1620*V1620-Q1620*V1623</f>
        <v>0</v>
      </c>
      <c r="AA1620" s="62">
        <f t="shared" ref="AA1620" si="7316">(N1620*V1620+O1620*U1620+P1620*V1623+Q1620*U1623)</f>
        <v>15.132125871884124</v>
      </c>
      <c r="AB1620" s="10"/>
      <c r="AC1620" s="64">
        <v>1</v>
      </c>
      <c r="AD1620" s="65">
        <v>0</v>
      </c>
      <c r="AE1620" s="23">
        <v>0</v>
      </c>
      <c r="AF1620" s="66">
        <v>0</v>
      </c>
      <c r="AH1620" s="59">
        <f t="shared" ref="AH1620" si="7317">X1620*AC1620+Z1620*AC1623-Y1620*AD1620-AA1620*AD1623</f>
        <v>3.8074561435690817</v>
      </c>
      <c r="AI1620" s="63">
        <f t="shared" ref="AI1620" si="7318">(X1620*AD1620+Y1620*AC1620+Z1620*AD1623+AA1620*AC1623)</f>
        <v>15.132125871884124</v>
      </c>
      <c r="AJ1620" s="61">
        <f t="shared" ref="AJ1620" si="7319">X1620*AE1620+Z1620*AE1623-Y1620*AF1620-AA1620*AF1623</f>
        <v>0</v>
      </c>
      <c r="AK1620" s="62">
        <f t="shared" ref="AK1620" si="7320">(X1620*AF1620+Y1620*AE1620+Z1620*AF1623+AA1620*AE1623)</f>
        <v>15.132125871884124</v>
      </c>
      <c r="AM1620" s="67">
        <f t="shared" ref="AM1620" si="7321">20*LOG(((1+$AD$8)/$AD$8)/((AH1620+AH1623)^2+(AI1620+AI1623)^2)^0.5)</f>
        <v>-18.141979825580222</v>
      </c>
      <c r="AO1620" s="110">
        <f t="shared" ref="AO1620" si="7322">((AH1620^2+AI1620^2)^0.5)/((AH1623^2+AI1623^2)^0.5)</f>
        <v>3.9901947396875328</v>
      </c>
      <c r="AP1620" s="18"/>
      <c r="AQ1620" s="68"/>
      <c r="AR1620" s="68"/>
      <c r="AS1620" s="68"/>
      <c r="AT1620" s="68"/>
    </row>
    <row r="1621" spans="2:46" ht="18.600000000000001" customHeight="1" thickBot="1">
      <c r="D1621" s="69"/>
      <c r="G1621" s="70"/>
      <c r="I1621" s="69"/>
      <c r="L1621" s="70"/>
      <c r="N1621" s="69"/>
      <c r="Q1621" s="70"/>
      <c r="S1621" s="69"/>
      <c r="V1621" s="70"/>
      <c r="X1621" s="69"/>
      <c r="AA1621" s="70"/>
      <c r="AC1621" s="64"/>
      <c r="AD1621" s="23"/>
      <c r="AE1621" s="23"/>
      <c r="AF1621" s="71"/>
      <c r="AH1621" s="69"/>
      <c r="AK1621" s="70"/>
      <c r="AO1621" s="111"/>
      <c r="AP1621" s="18"/>
      <c r="AQ1621" s="68"/>
      <c r="AR1621" s="68"/>
      <c r="AS1621" s="68"/>
      <c r="AT1621" s="68"/>
    </row>
    <row r="1622" spans="2:46" ht="18.600000000000001" customHeight="1" thickBot="1">
      <c r="D1622" s="265" t="s">
        <v>11</v>
      </c>
      <c r="E1622" s="266"/>
      <c r="F1622" s="267" t="s">
        <v>84</v>
      </c>
      <c r="G1622" s="268"/>
      <c r="H1622" s="263"/>
      <c r="I1622" s="265" t="s">
        <v>85</v>
      </c>
      <c r="J1622" s="266"/>
      <c r="K1622" s="267" t="s">
        <v>86</v>
      </c>
      <c r="L1622" s="268"/>
      <c r="N1622" s="269" t="s">
        <v>12</v>
      </c>
      <c r="O1622" s="270"/>
      <c r="P1622" s="271" t="s">
        <v>13</v>
      </c>
      <c r="Q1622" s="272"/>
      <c r="S1622" s="265" t="s">
        <v>87</v>
      </c>
      <c r="T1622" s="266"/>
      <c r="U1622" s="267" t="s">
        <v>88</v>
      </c>
      <c r="V1622" s="268"/>
      <c r="W1622" s="10"/>
      <c r="X1622" s="269" t="s">
        <v>89</v>
      </c>
      <c r="Y1622" s="270"/>
      <c r="Z1622" s="271" t="s">
        <v>90</v>
      </c>
      <c r="AA1622" s="272"/>
      <c r="AB1622" s="10"/>
      <c r="AC1622" s="265" t="s">
        <v>14</v>
      </c>
      <c r="AD1622" s="266"/>
      <c r="AE1622" s="267" t="s">
        <v>15</v>
      </c>
      <c r="AF1622" s="268"/>
      <c r="AG1622" s="10"/>
      <c r="AH1622" s="269" t="s">
        <v>91</v>
      </c>
      <c r="AI1622" s="270"/>
      <c r="AJ1622" s="271" t="s">
        <v>92</v>
      </c>
      <c r="AK1622" s="272"/>
      <c r="AM1622" s="76" t="s">
        <v>16</v>
      </c>
      <c r="AO1622" s="112" t="s">
        <v>38</v>
      </c>
      <c r="AP1622" s="18"/>
      <c r="AQ1622" s="68"/>
      <c r="AR1622" s="68"/>
      <c r="AS1622" s="68"/>
      <c r="AT1622" s="68"/>
    </row>
    <row r="1623" spans="2:46" ht="18.600000000000001" customHeight="1" thickTop="1" thickBot="1">
      <c r="D1623" s="59">
        <v>0</v>
      </c>
      <c r="E1623" s="63">
        <v>0</v>
      </c>
      <c r="F1623" s="61">
        <v>1</v>
      </c>
      <c r="G1623" s="62">
        <v>0</v>
      </c>
      <c r="I1623" s="59">
        <v>0</v>
      </c>
      <c r="J1623" s="63">
        <f t="shared" ref="J1623" si="7323">IF(0=(1-$J$8*$K$8*$B1620^2),10^14,$B1620*$K$8/(1-$J$8*$K$8*$B1620^2))</f>
        <v>-0.89192506059437415</v>
      </c>
      <c r="K1623" s="61">
        <v>1</v>
      </c>
      <c r="L1623" s="62">
        <v>0</v>
      </c>
      <c r="N1623" s="59">
        <f t="shared" ref="N1623" si="7324">D1623*I1620+F1623*I1623-E1623*J1620-G1623*J1623</f>
        <v>0</v>
      </c>
      <c r="O1623" s="63">
        <f t="shared" ref="O1623" si="7325">(D1623*J1620+E1623*I1620+F1623*J1623+G1623*I1623)</f>
        <v>-0.89192506059437415</v>
      </c>
      <c r="P1623" s="61">
        <f t="shared" ref="P1623" si="7326">D1623*K1620+F1623*K1623-E1623*L1620-G1623*L1623</f>
        <v>1</v>
      </c>
      <c r="Q1623" s="62">
        <f t="shared" ref="Q1623" si="7327">(D1623*L1620+E1623*K1620+F1623*L1623+G1623*K1623)</f>
        <v>0</v>
      </c>
      <c r="S1623" s="59">
        <v>0</v>
      </c>
      <c r="T1623" s="63">
        <v>0</v>
      </c>
      <c r="U1623" s="61">
        <v>1</v>
      </c>
      <c r="V1623" s="62">
        <v>0</v>
      </c>
      <c r="X1623" s="59">
        <f t="shared" ref="X1623" si="7328">N1623*S1620+P1623*S1623-O1623*T1620-Q1623*T1623</f>
        <v>0</v>
      </c>
      <c r="Y1623" s="63">
        <f t="shared" ref="Y1623" si="7329">(N1623*T1620+O1623*S1620+P1623*T1623+Q1623*S1623)</f>
        <v>-0.89192506059437415</v>
      </c>
      <c r="Z1623" s="61">
        <f t="shared" ref="Z1623" si="7330">N1623*U1620+P1623*U1623-O1623*V1620-Q1623*V1623</f>
        <v>3.8074561435690817</v>
      </c>
      <c r="AA1623" s="62">
        <f t="shared" ref="AA1623" si="7331">(N1623*V1620+O1623*U1620+P1623*V1623+Q1623*U1623)</f>
        <v>0</v>
      </c>
      <c r="AB1623" s="10"/>
      <c r="AC1623" s="46">
        <f t="shared" ref="AC1623" si="7332">1/$AD$8</f>
        <v>1</v>
      </c>
      <c r="AD1623" s="77">
        <v>0</v>
      </c>
      <c r="AE1623" s="78">
        <v>1</v>
      </c>
      <c r="AF1623" s="79">
        <v>0</v>
      </c>
      <c r="AH1623" s="59">
        <f t="shared" ref="AH1623" si="7333">X1623*AC1620+Z1623*AC1623-Y1623*AD1620-AA1623*AD1623</f>
        <v>3.8074561435690817</v>
      </c>
      <c r="AI1623" s="63">
        <f t="shared" ref="AI1623" si="7334">(X1623*AD1620+Y1623*AC1620+Z1623*AD1623+AA1623*AC1623)</f>
        <v>-0.89192506059437415</v>
      </c>
      <c r="AJ1623" s="61">
        <f t="shared" ref="AJ1623" si="7335">X1623*AE1620+Z1623*AE1623-Y1623*AF1620-AA1623*AF1623</f>
        <v>3.8074561435690817</v>
      </c>
      <c r="AK1623" s="62">
        <f t="shared" ref="AK1623" si="7336">(X1623*AF1620+Y1623*AE1620+Z1623*AF1623+AA1623*AE1623)</f>
        <v>0</v>
      </c>
      <c r="AM1623" s="80">
        <f t="shared" ref="AM1623" si="7337">(180/PI())*ATAN(-1*(AI1620+AI1623)/(AH1620+AH1623))</f>
        <v>-61.864466177467513</v>
      </c>
      <c r="AO1623" s="113">
        <f t="shared" ref="AO1623" si="7338">20*LOG(((1-(10^(AM1620/20)^2)*(1-((1-AO1620)/(1+AO1620))^2))^0.5))</f>
        <v>-4.2909070882911252E-2</v>
      </c>
      <c r="AP1623" s="18"/>
      <c r="AQ1623" s="68"/>
      <c r="AR1623" s="68"/>
      <c r="AS1623" s="68"/>
      <c r="AT1623" s="68"/>
    </row>
    <row r="1624" spans="2:46" ht="18.600000000000001" customHeight="1"/>
    <row r="1625" spans="2:46" ht="18.600000000000001" customHeight="1" thickBot="1">
      <c r="D1625" s="10" t="s">
        <v>63</v>
      </c>
      <c r="E1625" s="10"/>
      <c r="F1625" s="10"/>
      <c r="G1625" s="10"/>
      <c r="H1625" s="10"/>
      <c r="I1625" s="10" t="s">
        <v>64</v>
      </c>
      <c r="J1625" s="10"/>
      <c r="K1625" s="10"/>
      <c r="L1625" s="10"/>
      <c r="M1625" s="55"/>
      <c r="N1625" s="55"/>
      <c r="O1625" s="54" t="s">
        <v>65</v>
      </c>
      <c r="P1625" s="55"/>
      <c r="Q1625" s="55"/>
      <c r="R1625" s="55"/>
      <c r="S1625" s="10"/>
      <c r="T1625" s="10" t="s">
        <v>66</v>
      </c>
      <c r="U1625" s="55"/>
      <c r="V1625" s="55"/>
      <c r="W1625" s="55"/>
      <c r="X1625" s="55"/>
      <c r="Y1625" s="54" t="s">
        <v>67</v>
      </c>
      <c r="Z1625" s="55"/>
      <c r="AA1625" s="55"/>
      <c r="AB1625" s="55"/>
      <c r="AC1625" s="54" t="s">
        <v>68</v>
      </c>
      <c r="AD1625" s="10"/>
      <c r="AE1625" s="10"/>
      <c r="AF1625" s="10"/>
      <c r="AG1625" s="10"/>
      <c r="AH1625" s="55"/>
      <c r="AI1625" s="54" t="s">
        <v>69</v>
      </c>
      <c r="AJ1625" s="55"/>
      <c r="AK1625" s="55"/>
    </row>
    <row r="1626" spans="2:46" ht="18.600000000000001" customHeight="1" thickBot="1">
      <c r="B1626" s="52"/>
      <c r="D1626" s="273" t="s">
        <v>70</v>
      </c>
      <c r="E1626" s="274"/>
      <c r="F1626" s="275" t="s">
        <v>71</v>
      </c>
      <c r="G1626" s="276"/>
      <c r="H1626" s="263"/>
      <c r="I1626" s="273" t="s">
        <v>72</v>
      </c>
      <c r="J1626" s="274"/>
      <c r="K1626" s="275" t="s">
        <v>73</v>
      </c>
      <c r="L1626" s="276"/>
      <c r="M1626" s="55"/>
      <c r="N1626" s="269" t="s">
        <v>74</v>
      </c>
      <c r="O1626" s="270"/>
      <c r="P1626" s="271" t="s">
        <v>75</v>
      </c>
      <c r="Q1626" s="272"/>
      <c r="R1626" s="55"/>
      <c r="S1626" s="273" t="s">
        <v>76</v>
      </c>
      <c r="T1626" s="274"/>
      <c r="U1626" s="275" t="s">
        <v>77</v>
      </c>
      <c r="V1626" s="276"/>
      <c r="W1626" s="10"/>
      <c r="X1626" s="269" t="s">
        <v>78</v>
      </c>
      <c r="Y1626" s="270"/>
      <c r="Z1626" s="271" t="s">
        <v>79</v>
      </c>
      <c r="AA1626" s="272"/>
      <c r="AB1626" s="10"/>
      <c r="AC1626" s="273" t="s">
        <v>80</v>
      </c>
      <c r="AD1626" s="274"/>
      <c r="AE1626" s="275" t="s">
        <v>81</v>
      </c>
      <c r="AF1626" s="276"/>
      <c r="AG1626" s="10"/>
      <c r="AH1626" s="269" t="s">
        <v>82</v>
      </c>
      <c r="AI1626" s="270"/>
      <c r="AJ1626" s="271" t="s">
        <v>83</v>
      </c>
      <c r="AK1626" s="272"/>
      <c r="AM1626" s="57" t="s">
        <v>10</v>
      </c>
      <c r="AO1626" s="109" t="s">
        <v>37</v>
      </c>
      <c r="AP1626" s="18"/>
      <c r="AQ1626" s="68"/>
      <c r="AR1626" s="68"/>
      <c r="AS1626" s="68"/>
      <c r="AT1626" s="68"/>
    </row>
    <row r="1627" spans="2:46" ht="18.600000000000001" customHeight="1" thickTop="1" thickBot="1">
      <c r="B1627" s="81">
        <v>4.66</v>
      </c>
      <c r="D1627" s="59">
        <v>1</v>
      </c>
      <c r="E1627" s="60">
        <v>0</v>
      </c>
      <c r="F1627" s="61">
        <v>0</v>
      </c>
      <c r="G1627" s="62">
        <f t="shared" ref="G1627" si="7339">$E$8*$B1627</f>
        <v>3.1612042000000002</v>
      </c>
      <c r="I1627" s="59">
        <v>1</v>
      </c>
      <c r="J1627" s="63">
        <v>0</v>
      </c>
      <c r="K1627" s="61">
        <v>0</v>
      </c>
      <c r="L1627" s="62">
        <v>0</v>
      </c>
      <c r="N1627" s="59">
        <f t="shared" ref="N1627" si="7340">D1627*I1627+F1627*I1630-E1627*J1627-G1627*J1630</f>
        <v>3.8017496329100062</v>
      </c>
      <c r="O1627" s="63">
        <f t="shared" ref="O1627" si="7341">(D1627*J1627+E1627*I1627+F1627*J1630+G1627*I1630)</f>
        <v>0</v>
      </c>
      <c r="P1627" s="61">
        <f t="shared" ref="P1627" si="7342">D1627*K1627+F1627*K1630-E1627*L1627-G1627*L1630</f>
        <v>0</v>
      </c>
      <c r="Q1627" s="62">
        <f t="shared" ref="Q1627" si="7343">(D1627*L1627+E1627*K1627+F1627*L1630+G1627*K1630)</f>
        <v>3.1612042000000002</v>
      </c>
      <c r="S1627" s="59">
        <v>1</v>
      </c>
      <c r="T1627" s="60">
        <v>0</v>
      </c>
      <c r="U1627" s="61">
        <v>0</v>
      </c>
      <c r="V1627" s="62">
        <f t="shared" ref="V1627" si="7344">$T$8*$B1627</f>
        <v>3.1612042000000002</v>
      </c>
      <c r="X1627" s="59">
        <f t="shared" ref="X1627" si="7345">N1627*S1627+P1627*S1630-O1627*T1627-Q1627*T1630</f>
        <v>3.8017496329100062</v>
      </c>
      <c r="Y1627" s="63">
        <f t="shared" ref="Y1627" si="7346">(N1627*T1627+O1627*S1627+P1627*T1630+Q1627*S1630)</f>
        <v>0</v>
      </c>
      <c r="Z1627" s="61">
        <f t="shared" ref="Z1627" si="7347">N1627*U1627+P1627*U1630-O1627*V1627-Q1627*V1630</f>
        <v>0</v>
      </c>
      <c r="AA1627" s="62">
        <f t="shared" ref="AA1627" si="7348">(N1627*V1627+O1627*U1627+P1627*V1630+Q1627*U1630)</f>
        <v>15.179311106903571</v>
      </c>
      <c r="AB1627" s="10"/>
      <c r="AC1627" s="64">
        <v>1</v>
      </c>
      <c r="AD1627" s="65">
        <v>0</v>
      </c>
      <c r="AE1627" s="23">
        <v>0</v>
      </c>
      <c r="AF1627" s="66">
        <v>0</v>
      </c>
      <c r="AH1627" s="59">
        <f t="shared" ref="AH1627" si="7349">X1627*AC1627+Z1627*AC1630-Y1627*AD1627-AA1627*AD1630</f>
        <v>3.8017496329100062</v>
      </c>
      <c r="AI1627" s="63">
        <f t="shared" ref="AI1627" si="7350">(X1627*AD1627+Y1627*AC1627+Z1627*AD1630+AA1627*AC1630)</f>
        <v>15.179311106903571</v>
      </c>
      <c r="AJ1627" s="61">
        <f t="shared" ref="AJ1627" si="7351">X1627*AE1627+Z1627*AE1630-Y1627*AF1627-AA1627*AF1630</f>
        <v>0</v>
      </c>
      <c r="AK1627" s="62">
        <f t="shared" ref="AK1627" si="7352">(X1627*AF1627+Y1627*AE1627+Z1627*AF1630+AA1627*AE1630)</f>
        <v>15.179311106903571</v>
      </c>
      <c r="AM1627" s="67">
        <f t="shared" ref="AM1627" si="7353">20*LOG(((1+$AD$8)/$AD$8)/((AH1627+AH1630)^2+(AI1627+AI1630)^2)^0.5)</f>
        <v>-18.16412993927689</v>
      </c>
      <c r="AO1627" s="110">
        <f t="shared" ref="AO1627" si="7354">((AH1627^2+AI1627^2)^0.5)/((AH1630^2+AI1630^2)^0.5)</f>
        <v>4.0085526180233062</v>
      </c>
      <c r="AP1627" s="18"/>
      <c r="AQ1627" s="68"/>
      <c r="AR1627" s="68"/>
      <c r="AS1627" s="68"/>
      <c r="AT1627" s="68"/>
    </row>
    <row r="1628" spans="2:46" ht="18.600000000000001" customHeight="1" thickBot="1">
      <c r="D1628" s="69"/>
      <c r="G1628" s="70"/>
      <c r="I1628" s="69"/>
      <c r="L1628" s="70"/>
      <c r="N1628" s="69"/>
      <c r="Q1628" s="70"/>
      <c r="S1628" s="69"/>
      <c r="V1628" s="70"/>
      <c r="X1628" s="69"/>
      <c r="AA1628" s="70"/>
      <c r="AC1628" s="64"/>
      <c r="AD1628" s="23"/>
      <c r="AE1628" s="23"/>
      <c r="AF1628" s="71"/>
      <c r="AH1628" s="69"/>
      <c r="AK1628" s="70"/>
      <c r="AO1628" s="111"/>
      <c r="AP1628" s="18"/>
      <c r="AQ1628" s="68"/>
      <c r="AR1628" s="68"/>
      <c r="AS1628" s="68"/>
      <c r="AT1628" s="68"/>
    </row>
    <row r="1629" spans="2:46" ht="18.600000000000001" customHeight="1" thickBot="1">
      <c r="D1629" s="265" t="s">
        <v>11</v>
      </c>
      <c r="E1629" s="266"/>
      <c r="F1629" s="267" t="s">
        <v>84</v>
      </c>
      <c r="G1629" s="268"/>
      <c r="H1629" s="263"/>
      <c r="I1629" s="265" t="s">
        <v>85</v>
      </c>
      <c r="J1629" s="266"/>
      <c r="K1629" s="267" t="s">
        <v>86</v>
      </c>
      <c r="L1629" s="268"/>
      <c r="N1629" s="269" t="s">
        <v>12</v>
      </c>
      <c r="O1629" s="270"/>
      <c r="P1629" s="271" t="s">
        <v>13</v>
      </c>
      <c r="Q1629" s="272"/>
      <c r="S1629" s="265" t="s">
        <v>87</v>
      </c>
      <c r="T1629" s="266"/>
      <c r="U1629" s="267" t="s">
        <v>88</v>
      </c>
      <c r="V1629" s="268"/>
      <c r="W1629" s="10"/>
      <c r="X1629" s="269" t="s">
        <v>89</v>
      </c>
      <c r="Y1629" s="270"/>
      <c r="Z1629" s="271" t="s">
        <v>90</v>
      </c>
      <c r="AA1629" s="272"/>
      <c r="AB1629" s="10"/>
      <c r="AC1629" s="265" t="s">
        <v>14</v>
      </c>
      <c r="AD1629" s="266"/>
      <c r="AE1629" s="267" t="s">
        <v>15</v>
      </c>
      <c r="AF1629" s="268"/>
      <c r="AG1629" s="10"/>
      <c r="AH1629" s="269" t="s">
        <v>91</v>
      </c>
      <c r="AI1629" s="270"/>
      <c r="AJ1629" s="271" t="s">
        <v>92</v>
      </c>
      <c r="AK1629" s="272"/>
      <c r="AM1629" s="76" t="s">
        <v>16</v>
      </c>
      <c r="AO1629" s="112" t="s">
        <v>38</v>
      </c>
      <c r="AP1629" s="18"/>
      <c r="AQ1629" s="68"/>
      <c r="AR1629" s="68"/>
      <c r="AS1629" s="68"/>
      <c r="AT1629" s="68"/>
    </row>
    <row r="1630" spans="2:46" ht="18.600000000000001" customHeight="1" thickTop="1" thickBot="1">
      <c r="D1630" s="59">
        <v>0</v>
      </c>
      <c r="E1630" s="63">
        <v>0</v>
      </c>
      <c r="F1630" s="61">
        <v>1</v>
      </c>
      <c r="G1630" s="62">
        <v>0</v>
      </c>
      <c r="I1630" s="59">
        <v>0</v>
      </c>
      <c r="J1630" s="63">
        <f t="shared" ref="J1630" si="7355">IF(0=(1-$J$8*$K$8*$B1627^2),10^14,$B1627*$K$8/(1-$J$8*$K$8*$B1627^2))</f>
        <v>-0.88629188614579413</v>
      </c>
      <c r="K1630" s="61">
        <v>1</v>
      </c>
      <c r="L1630" s="62">
        <v>0</v>
      </c>
      <c r="N1630" s="59">
        <f t="shared" ref="N1630" si="7356">D1630*I1627+F1630*I1630-E1630*J1627-G1630*J1630</f>
        <v>0</v>
      </c>
      <c r="O1630" s="63">
        <f t="shared" ref="O1630" si="7357">(D1630*J1627+E1630*I1627+F1630*J1630+G1630*I1630)</f>
        <v>-0.88629188614579413</v>
      </c>
      <c r="P1630" s="61">
        <f t="shared" ref="P1630" si="7358">D1630*K1627+F1630*K1630-E1630*L1627-G1630*L1630</f>
        <v>1</v>
      </c>
      <c r="Q1630" s="62">
        <f t="shared" ref="Q1630" si="7359">(D1630*L1627+E1630*K1627+F1630*L1630+G1630*K1630)</f>
        <v>0</v>
      </c>
      <c r="S1630" s="59">
        <v>0</v>
      </c>
      <c r="T1630" s="63">
        <v>0</v>
      </c>
      <c r="U1630" s="61">
        <v>1</v>
      </c>
      <c r="V1630" s="62">
        <v>0</v>
      </c>
      <c r="X1630" s="59">
        <f t="shared" ref="X1630" si="7360">N1630*S1627+P1630*S1630-O1630*T1627-Q1630*T1630</f>
        <v>0</v>
      </c>
      <c r="Y1630" s="63">
        <f t="shared" ref="Y1630" si="7361">(N1630*T1627+O1630*S1627+P1630*T1630+Q1630*S1630)</f>
        <v>-0.88629188614579413</v>
      </c>
      <c r="Z1630" s="61">
        <f t="shared" ref="Z1630" si="7362">N1630*U1627+P1630*U1630-O1630*V1627-Q1630*V1630</f>
        <v>3.8017496329100062</v>
      </c>
      <c r="AA1630" s="62">
        <f t="shared" ref="AA1630" si="7363">(N1630*V1627+O1630*U1627+P1630*V1630+Q1630*U1630)</f>
        <v>0</v>
      </c>
      <c r="AB1630" s="10"/>
      <c r="AC1630" s="46">
        <f t="shared" ref="AC1630" si="7364">1/$AD$8</f>
        <v>1</v>
      </c>
      <c r="AD1630" s="77">
        <v>0</v>
      </c>
      <c r="AE1630" s="78">
        <v>1</v>
      </c>
      <c r="AF1630" s="79">
        <v>0</v>
      </c>
      <c r="AH1630" s="59">
        <f t="shared" ref="AH1630" si="7365">X1630*AC1627+Z1630*AC1630-Y1630*AD1627-AA1630*AD1630</f>
        <v>3.8017496329100062</v>
      </c>
      <c r="AI1630" s="63">
        <f t="shared" ref="AI1630" si="7366">(X1630*AD1627+Y1630*AC1627+Z1630*AD1630+AA1630*AC1630)</f>
        <v>-0.88629188614579413</v>
      </c>
      <c r="AJ1630" s="61">
        <f t="shared" ref="AJ1630" si="7367">X1630*AE1627+Z1630*AE1630-Y1630*AF1627-AA1630*AF1630</f>
        <v>3.8017496329100062</v>
      </c>
      <c r="AK1630" s="62">
        <f t="shared" ref="AK1630" si="7368">(X1630*AF1627+Y1630*AE1627+Z1630*AF1630+AA1630*AE1630)</f>
        <v>0</v>
      </c>
      <c r="AM1630" s="80">
        <f t="shared" ref="AM1630" si="7369">(180/PI())*ATAN(-1*(AI1627+AI1630)/(AH1627+AH1630))</f>
        <v>-61.988231599482624</v>
      </c>
      <c r="AO1630" s="113">
        <f t="shared" ref="AO1630" si="7370">20*LOG(((1-(10^(AM1627/20)^2)*(1-((1-AO1627)/(1+AO1627))^2))^0.5))</f>
        <v>-4.257172652153289E-2</v>
      </c>
      <c r="AP1630" s="18"/>
      <c r="AQ1630" s="68"/>
      <c r="AR1630" s="68"/>
      <c r="AS1630" s="68"/>
      <c r="AT1630" s="68"/>
    </row>
    <row r="1631" spans="2:46" ht="18.600000000000001" customHeight="1"/>
    <row r="1632" spans="2:46" ht="18.600000000000001" customHeight="1" thickBot="1">
      <c r="D1632" s="10" t="s">
        <v>63</v>
      </c>
      <c r="E1632" s="10"/>
      <c r="F1632" s="10"/>
      <c r="G1632" s="10"/>
      <c r="H1632" s="10"/>
      <c r="I1632" s="10" t="s">
        <v>64</v>
      </c>
      <c r="J1632" s="10"/>
      <c r="K1632" s="10"/>
      <c r="L1632" s="10"/>
      <c r="M1632" s="55"/>
      <c r="N1632" s="55"/>
      <c r="O1632" s="54" t="s">
        <v>65</v>
      </c>
      <c r="P1632" s="55"/>
      <c r="Q1632" s="55"/>
      <c r="R1632" s="55"/>
      <c r="S1632" s="10"/>
      <c r="T1632" s="10" t="s">
        <v>66</v>
      </c>
      <c r="U1632" s="55"/>
      <c r="V1632" s="55"/>
      <c r="W1632" s="55"/>
      <c r="X1632" s="55"/>
      <c r="Y1632" s="54" t="s">
        <v>67</v>
      </c>
      <c r="Z1632" s="55"/>
      <c r="AA1632" s="55"/>
      <c r="AB1632" s="55"/>
      <c r="AC1632" s="54" t="s">
        <v>68</v>
      </c>
      <c r="AD1632" s="10"/>
      <c r="AE1632" s="10"/>
      <c r="AF1632" s="10"/>
      <c r="AG1632" s="10"/>
      <c r="AH1632" s="55"/>
      <c r="AI1632" s="54" t="s">
        <v>69</v>
      </c>
      <c r="AJ1632" s="55"/>
      <c r="AK1632" s="55"/>
    </row>
    <row r="1633" spans="2:46" ht="18.600000000000001" customHeight="1" thickBot="1">
      <c r="B1633" s="52"/>
      <c r="D1633" s="273" t="s">
        <v>70</v>
      </c>
      <c r="E1633" s="274"/>
      <c r="F1633" s="275" t="s">
        <v>71</v>
      </c>
      <c r="G1633" s="276"/>
      <c r="H1633" s="263"/>
      <c r="I1633" s="273" t="s">
        <v>72</v>
      </c>
      <c r="J1633" s="274"/>
      <c r="K1633" s="275" t="s">
        <v>73</v>
      </c>
      <c r="L1633" s="276"/>
      <c r="M1633" s="55"/>
      <c r="N1633" s="269" t="s">
        <v>74</v>
      </c>
      <c r="O1633" s="270"/>
      <c r="P1633" s="271" t="s">
        <v>75</v>
      </c>
      <c r="Q1633" s="272"/>
      <c r="R1633" s="55"/>
      <c r="S1633" s="273" t="s">
        <v>76</v>
      </c>
      <c r="T1633" s="274"/>
      <c r="U1633" s="275" t="s">
        <v>77</v>
      </c>
      <c r="V1633" s="276"/>
      <c r="W1633" s="10"/>
      <c r="X1633" s="269" t="s">
        <v>78</v>
      </c>
      <c r="Y1633" s="270"/>
      <c r="Z1633" s="271" t="s">
        <v>79</v>
      </c>
      <c r="AA1633" s="272"/>
      <c r="AB1633" s="10"/>
      <c r="AC1633" s="273" t="s">
        <v>80</v>
      </c>
      <c r="AD1633" s="274"/>
      <c r="AE1633" s="275" t="s">
        <v>81</v>
      </c>
      <c r="AF1633" s="276"/>
      <c r="AG1633" s="10"/>
      <c r="AH1633" s="269" t="s">
        <v>82</v>
      </c>
      <c r="AI1633" s="270"/>
      <c r="AJ1633" s="271" t="s">
        <v>83</v>
      </c>
      <c r="AK1633" s="272"/>
      <c r="AM1633" s="57" t="s">
        <v>10</v>
      </c>
      <c r="AO1633" s="109" t="s">
        <v>37</v>
      </c>
      <c r="AP1633" s="18"/>
      <c r="AQ1633" s="68"/>
      <c r="AR1633" s="68"/>
      <c r="AS1633" s="68"/>
      <c r="AT1633" s="68"/>
    </row>
    <row r="1634" spans="2:46" ht="18.600000000000001" customHeight="1" thickTop="1" thickBot="1">
      <c r="B1634" s="81">
        <v>4.68</v>
      </c>
      <c r="D1634" s="59">
        <v>1</v>
      </c>
      <c r="E1634" s="60">
        <v>0</v>
      </c>
      <c r="F1634" s="61">
        <v>0</v>
      </c>
      <c r="G1634" s="62">
        <f t="shared" ref="G1634" si="7371">$E$8*$B1634</f>
        <v>3.1747716000000001</v>
      </c>
      <c r="I1634" s="59">
        <v>1</v>
      </c>
      <c r="J1634" s="63">
        <v>0</v>
      </c>
      <c r="K1634" s="61">
        <v>0</v>
      </c>
      <c r="L1634" s="62">
        <v>0</v>
      </c>
      <c r="N1634" s="59">
        <f t="shared" ref="N1634" si="7372">D1634*I1634+F1634*I1637-E1634*J1634-G1634*J1637</f>
        <v>3.7961388357789763</v>
      </c>
      <c r="O1634" s="63">
        <f t="shared" ref="O1634" si="7373">(D1634*J1634+E1634*I1634+F1634*J1637+G1634*I1637)</f>
        <v>0</v>
      </c>
      <c r="P1634" s="61">
        <f t="shared" ref="P1634" si="7374">D1634*K1634+F1634*K1637-E1634*L1634-G1634*L1637</f>
        <v>0</v>
      </c>
      <c r="Q1634" s="62">
        <f t="shared" ref="Q1634" si="7375">(D1634*L1634+E1634*K1634+F1634*L1637+G1634*K1637)</f>
        <v>3.1747716000000001</v>
      </c>
      <c r="S1634" s="59">
        <v>1</v>
      </c>
      <c r="T1634" s="60">
        <v>0</v>
      </c>
      <c r="U1634" s="61">
        <v>0</v>
      </c>
      <c r="V1634" s="62">
        <f t="shared" ref="V1634" si="7376">$T$8*$B1634</f>
        <v>3.1747716000000001</v>
      </c>
      <c r="X1634" s="59">
        <f t="shared" ref="X1634" si="7377">N1634*S1634+P1634*S1637-O1634*T1634-Q1634*T1637</f>
        <v>3.7961388357789763</v>
      </c>
      <c r="Y1634" s="63">
        <f t="shared" ref="Y1634" si="7378">(N1634*T1634+O1634*S1634+P1634*T1637+Q1634*S1637)</f>
        <v>0</v>
      </c>
      <c r="Z1634" s="61">
        <f t="shared" ref="Z1634" si="7379">N1634*U1634+P1634*U1637-O1634*V1634-Q1634*V1637</f>
        <v>0</v>
      </c>
      <c r="AA1634" s="62">
        <f t="shared" ref="AA1634" si="7380">(N1634*V1634+O1634*U1634+P1634*V1637+Q1634*U1637)</f>
        <v>15.226645365488158</v>
      </c>
      <c r="AB1634" s="10"/>
      <c r="AC1634" s="64">
        <v>1</v>
      </c>
      <c r="AD1634" s="65">
        <v>0</v>
      </c>
      <c r="AE1634" s="23">
        <v>0</v>
      </c>
      <c r="AF1634" s="66">
        <v>0</v>
      </c>
      <c r="AH1634" s="59">
        <f t="shared" ref="AH1634" si="7381">X1634*AC1634+Z1634*AC1637-Y1634*AD1634-AA1634*AD1637</f>
        <v>3.7961388357789763</v>
      </c>
      <c r="AI1634" s="63">
        <f t="shared" ref="AI1634" si="7382">(X1634*AD1634+Y1634*AC1634+Z1634*AD1637+AA1634*AC1637)</f>
        <v>15.226645365488158</v>
      </c>
      <c r="AJ1634" s="61">
        <f t="shared" ref="AJ1634" si="7383">X1634*AE1634+Z1634*AE1637-Y1634*AF1634-AA1634*AF1637</f>
        <v>0</v>
      </c>
      <c r="AK1634" s="62">
        <f t="shared" ref="AK1634" si="7384">(X1634*AF1634+Y1634*AE1634+Z1634*AF1637+AA1634*AE1637)</f>
        <v>15.226645365488158</v>
      </c>
      <c r="AM1634" s="67">
        <f t="shared" ref="AM1634" si="7385">20*LOG(((1+$AD$8)/$AD$8)/((AH1634+AH1637)^2+(AI1634+AI1637)^2)^0.5)</f>
        <v>-18.186345302947181</v>
      </c>
      <c r="AO1634" s="110">
        <f t="shared" ref="AO1634" si="7386">((AH1634^2+AI1634^2)^0.5)/((AH1637^2+AI1637^2)^0.5)</f>
        <v>4.0269034342505368</v>
      </c>
      <c r="AP1634" s="18"/>
      <c r="AQ1634" s="68"/>
      <c r="AR1634" s="68"/>
      <c r="AS1634" s="68"/>
      <c r="AT1634" s="68"/>
    </row>
    <row r="1635" spans="2:46" ht="18.600000000000001" customHeight="1" thickBot="1">
      <c r="D1635" s="69"/>
      <c r="G1635" s="70"/>
      <c r="I1635" s="69"/>
      <c r="L1635" s="70"/>
      <c r="N1635" s="69"/>
      <c r="Q1635" s="70"/>
      <c r="S1635" s="69"/>
      <c r="V1635" s="70"/>
      <c r="X1635" s="69"/>
      <c r="AA1635" s="70"/>
      <c r="AC1635" s="64"/>
      <c r="AD1635" s="23"/>
      <c r="AE1635" s="23"/>
      <c r="AF1635" s="71"/>
      <c r="AH1635" s="69"/>
      <c r="AK1635" s="70"/>
      <c r="AO1635" s="111"/>
      <c r="AP1635" s="18"/>
      <c r="AQ1635" s="68"/>
      <c r="AR1635" s="68"/>
      <c r="AS1635" s="68"/>
      <c r="AT1635" s="68"/>
    </row>
    <row r="1636" spans="2:46" ht="18.600000000000001" customHeight="1" thickBot="1">
      <c r="D1636" s="265" t="s">
        <v>11</v>
      </c>
      <c r="E1636" s="266"/>
      <c r="F1636" s="267" t="s">
        <v>84</v>
      </c>
      <c r="G1636" s="268"/>
      <c r="H1636" s="263"/>
      <c r="I1636" s="265" t="s">
        <v>85</v>
      </c>
      <c r="J1636" s="266"/>
      <c r="K1636" s="267" t="s">
        <v>86</v>
      </c>
      <c r="L1636" s="268"/>
      <c r="N1636" s="269" t="s">
        <v>12</v>
      </c>
      <c r="O1636" s="270"/>
      <c r="P1636" s="271" t="s">
        <v>13</v>
      </c>
      <c r="Q1636" s="272"/>
      <c r="S1636" s="265" t="s">
        <v>87</v>
      </c>
      <c r="T1636" s="266"/>
      <c r="U1636" s="267" t="s">
        <v>88</v>
      </c>
      <c r="V1636" s="268"/>
      <c r="W1636" s="10"/>
      <c r="X1636" s="269" t="s">
        <v>89</v>
      </c>
      <c r="Y1636" s="270"/>
      <c r="Z1636" s="271" t="s">
        <v>90</v>
      </c>
      <c r="AA1636" s="272"/>
      <c r="AB1636" s="10"/>
      <c r="AC1636" s="265" t="s">
        <v>14</v>
      </c>
      <c r="AD1636" s="266"/>
      <c r="AE1636" s="267" t="s">
        <v>15</v>
      </c>
      <c r="AF1636" s="268"/>
      <c r="AG1636" s="10"/>
      <c r="AH1636" s="269" t="s">
        <v>91</v>
      </c>
      <c r="AI1636" s="270"/>
      <c r="AJ1636" s="271" t="s">
        <v>92</v>
      </c>
      <c r="AK1636" s="272"/>
      <c r="AM1636" s="76" t="s">
        <v>16</v>
      </c>
      <c r="AO1636" s="112" t="s">
        <v>38</v>
      </c>
      <c r="AP1636" s="18"/>
      <c r="AQ1636" s="68"/>
      <c r="AR1636" s="68"/>
      <c r="AS1636" s="68"/>
      <c r="AT1636" s="68"/>
    </row>
    <row r="1637" spans="2:46" ht="18.600000000000001" customHeight="1" thickTop="1" thickBot="1">
      <c r="D1637" s="59">
        <v>0</v>
      </c>
      <c r="E1637" s="63">
        <v>0</v>
      </c>
      <c r="F1637" s="61">
        <v>1</v>
      </c>
      <c r="G1637" s="62">
        <v>0</v>
      </c>
      <c r="I1637" s="59">
        <v>0</v>
      </c>
      <c r="J1637" s="63">
        <f t="shared" ref="J1637" si="7387">IF(0=(1-$J$8*$K$8*$B1634^2),10^14,$B1634*$K$8/(1-$J$8*$K$8*$B1634^2))</f>
        <v>-0.88073700664922672</v>
      </c>
      <c r="K1637" s="61">
        <v>1</v>
      </c>
      <c r="L1637" s="62">
        <v>0</v>
      </c>
      <c r="N1637" s="59">
        <f t="shared" ref="N1637" si="7388">D1637*I1634+F1637*I1637-E1637*J1634-G1637*J1637</f>
        <v>0</v>
      </c>
      <c r="O1637" s="63">
        <f t="shared" ref="O1637" si="7389">(D1637*J1634+E1637*I1634+F1637*J1637+G1637*I1637)</f>
        <v>-0.88073700664922672</v>
      </c>
      <c r="P1637" s="61">
        <f t="shared" ref="P1637" si="7390">D1637*K1634+F1637*K1637-E1637*L1634-G1637*L1637</f>
        <v>1</v>
      </c>
      <c r="Q1637" s="62">
        <f t="shared" ref="Q1637" si="7391">(D1637*L1634+E1637*K1634+F1637*L1637+G1637*K1637)</f>
        <v>0</v>
      </c>
      <c r="S1637" s="59">
        <v>0</v>
      </c>
      <c r="T1637" s="63">
        <v>0</v>
      </c>
      <c r="U1637" s="61">
        <v>1</v>
      </c>
      <c r="V1637" s="62">
        <v>0</v>
      </c>
      <c r="X1637" s="59">
        <f t="shared" ref="X1637" si="7392">N1637*S1634+P1637*S1637-O1637*T1634-Q1637*T1637</f>
        <v>0</v>
      </c>
      <c r="Y1637" s="63">
        <f t="shared" ref="Y1637" si="7393">(N1637*T1634+O1637*S1634+P1637*T1637+Q1637*S1637)</f>
        <v>-0.88073700664922672</v>
      </c>
      <c r="Z1637" s="61">
        <f t="shared" ref="Z1637" si="7394">N1637*U1634+P1637*U1637-O1637*V1634-Q1637*V1637</f>
        <v>3.7961388357789763</v>
      </c>
      <c r="AA1637" s="62">
        <f t="shared" ref="AA1637" si="7395">(N1637*V1634+O1637*U1634+P1637*V1637+Q1637*U1637)</f>
        <v>0</v>
      </c>
      <c r="AB1637" s="10"/>
      <c r="AC1637" s="46">
        <f t="shared" ref="AC1637" si="7396">1/$AD$8</f>
        <v>1</v>
      </c>
      <c r="AD1637" s="77">
        <v>0</v>
      </c>
      <c r="AE1637" s="78">
        <v>1</v>
      </c>
      <c r="AF1637" s="79">
        <v>0</v>
      </c>
      <c r="AH1637" s="59">
        <f t="shared" ref="AH1637" si="7397">X1637*AC1634+Z1637*AC1637-Y1637*AD1634-AA1637*AD1637</f>
        <v>3.7961388357789763</v>
      </c>
      <c r="AI1637" s="63">
        <f t="shared" ref="AI1637" si="7398">(X1637*AD1634+Y1637*AC1634+Z1637*AD1637+AA1637*AC1637)</f>
        <v>-0.88073700664922672</v>
      </c>
      <c r="AJ1637" s="61">
        <f t="shared" ref="AJ1637" si="7399">X1637*AE1634+Z1637*AE1637-Y1637*AF1634-AA1637*AF1637</f>
        <v>3.7961388357789763</v>
      </c>
      <c r="AK1637" s="62">
        <f t="shared" ref="AK1637" si="7400">(X1637*AF1634+Y1637*AE1634+Z1637*AF1637+AA1637*AE1637)</f>
        <v>0</v>
      </c>
      <c r="AM1637" s="80">
        <f t="shared" ref="AM1637" si="7401">(180/PI())*ATAN(-1*(AI1634+AI1637)/(AH1634+AH1637))</f>
        <v>-62.110887149355499</v>
      </c>
      <c r="AO1637" s="113">
        <f t="shared" ref="AO1637" si="7402">20*LOG(((1-(10^(AM1634/20)^2)*(1-((1-AO1634)/(1+AO1634))^2))^0.5))</f>
        <v>-4.2236704587402148E-2</v>
      </c>
      <c r="AP1637" s="18"/>
      <c r="AQ1637" s="68"/>
      <c r="AR1637" s="68"/>
      <c r="AS1637" s="68"/>
      <c r="AT1637" s="68"/>
    </row>
    <row r="1638" spans="2:46" ht="18.600000000000001" customHeight="1"/>
    <row r="1639" spans="2:46" ht="18.600000000000001" customHeight="1" thickBot="1">
      <c r="D1639" s="10" t="s">
        <v>63</v>
      </c>
      <c r="E1639" s="10"/>
      <c r="F1639" s="10"/>
      <c r="G1639" s="10"/>
      <c r="H1639" s="10"/>
      <c r="I1639" s="10" t="s">
        <v>64</v>
      </c>
      <c r="J1639" s="10"/>
      <c r="K1639" s="10"/>
      <c r="L1639" s="10"/>
      <c r="M1639" s="55"/>
      <c r="N1639" s="55"/>
      <c r="O1639" s="54" t="s">
        <v>65</v>
      </c>
      <c r="P1639" s="55"/>
      <c r="Q1639" s="55"/>
      <c r="R1639" s="55"/>
      <c r="S1639" s="10"/>
      <c r="T1639" s="10" t="s">
        <v>66</v>
      </c>
      <c r="U1639" s="55"/>
      <c r="V1639" s="55"/>
      <c r="W1639" s="55"/>
      <c r="X1639" s="55"/>
      <c r="Y1639" s="54" t="s">
        <v>67</v>
      </c>
      <c r="Z1639" s="55"/>
      <c r="AA1639" s="55"/>
      <c r="AB1639" s="55"/>
      <c r="AC1639" s="54" t="s">
        <v>68</v>
      </c>
      <c r="AD1639" s="10"/>
      <c r="AE1639" s="10"/>
      <c r="AF1639" s="10"/>
      <c r="AG1639" s="10"/>
      <c r="AH1639" s="55"/>
      <c r="AI1639" s="54" t="s">
        <v>69</v>
      </c>
      <c r="AJ1639" s="55"/>
      <c r="AK1639" s="55"/>
    </row>
    <row r="1640" spans="2:46" ht="18.600000000000001" customHeight="1" thickBot="1">
      <c r="B1640" s="52"/>
      <c r="D1640" s="273" t="s">
        <v>70</v>
      </c>
      <c r="E1640" s="274"/>
      <c r="F1640" s="275" t="s">
        <v>71</v>
      </c>
      <c r="G1640" s="276"/>
      <c r="H1640" s="263"/>
      <c r="I1640" s="273" t="s">
        <v>72</v>
      </c>
      <c r="J1640" s="274"/>
      <c r="K1640" s="275" t="s">
        <v>73</v>
      </c>
      <c r="L1640" s="276"/>
      <c r="M1640" s="55"/>
      <c r="N1640" s="269" t="s">
        <v>74</v>
      </c>
      <c r="O1640" s="270"/>
      <c r="P1640" s="271" t="s">
        <v>75</v>
      </c>
      <c r="Q1640" s="272"/>
      <c r="R1640" s="55"/>
      <c r="S1640" s="273" t="s">
        <v>76</v>
      </c>
      <c r="T1640" s="274"/>
      <c r="U1640" s="275" t="s">
        <v>77</v>
      </c>
      <c r="V1640" s="276"/>
      <c r="W1640" s="10"/>
      <c r="X1640" s="269" t="s">
        <v>78</v>
      </c>
      <c r="Y1640" s="270"/>
      <c r="Z1640" s="271" t="s">
        <v>79</v>
      </c>
      <c r="AA1640" s="272"/>
      <c r="AB1640" s="10"/>
      <c r="AC1640" s="273" t="s">
        <v>80</v>
      </c>
      <c r="AD1640" s="274"/>
      <c r="AE1640" s="275" t="s">
        <v>81</v>
      </c>
      <c r="AF1640" s="276"/>
      <c r="AG1640" s="10"/>
      <c r="AH1640" s="269" t="s">
        <v>82</v>
      </c>
      <c r="AI1640" s="270"/>
      <c r="AJ1640" s="271" t="s">
        <v>83</v>
      </c>
      <c r="AK1640" s="272"/>
      <c r="AM1640" s="57" t="s">
        <v>10</v>
      </c>
      <c r="AO1640" s="109" t="s">
        <v>37</v>
      </c>
      <c r="AP1640" s="18"/>
      <c r="AQ1640" s="68"/>
      <c r="AR1640" s="68"/>
      <c r="AS1640" s="68"/>
      <c r="AT1640" s="68"/>
    </row>
    <row r="1641" spans="2:46" ht="18.600000000000001" customHeight="1" thickTop="1" thickBot="1">
      <c r="B1641" s="81">
        <v>4.7</v>
      </c>
      <c r="D1641" s="59">
        <v>1</v>
      </c>
      <c r="E1641" s="60">
        <v>0</v>
      </c>
      <c r="F1641" s="61">
        <v>0</v>
      </c>
      <c r="G1641" s="62">
        <f t="shared" ref="G1641" si="7403">$E$8*$B1641</f>
        <v>3.188339</v>
      </c>
      <c r="I1641" s="59">
        <v>1</v>
      </c>
      <c r="J1641" s="63">
        <v>0</v>
      </c>
      <c r="K1641" s="61">
        <v>0</v>
      </c>
      <c r="L1641" s="62">
        <v>0</v>
      </c>
      <c r="N1641" s="59">
        <f t="shared" ref="N1641" si="7404">D1641*I1641+F1641*I1644-E1641*J1641-G1641*J1644</f>
        <v>3.7906215146742936</v>
      </c>
      <c r="O1641" s="63">
        <f t="shared" ref="O1641" si="7405">(D1641*J1641+E1641*I1641+F1641*J1644+G1641*I1644)</f>
        <v>0</v>
      </c>
      <c r="P1641" s="61">
        <f t="shared" ref="P1641" si="7406">D1641*K1641+F1641*K1644-E1641*L1641-G1641*L1644</f>
        <v>0</v>
      </c>
      <c r="Q1641" s="62">
        <f t="shared" ref="Q1641" si="7407">(D1641*L1641+E1641*K1641+F1641*L1644+G1641*K1644)</f>
        <v>3.188339</v>
      </c>
      <c r="S1641" s="59">
        <v>1</v>
      </c>
      <c r="T1641" s="60">
        <v>0</v>
      </c>
      <c r="U1641" s="61">
        <v>0</v>
      </c>
      <c r="V1641" s="62">
        <f t="shared" ref="V1641" si="7408">$T$8*$B1641</f>
        <v>3.188339</v>
      </c>
      <c r="X1641" s="59">
        <f t="shared" ref="X1641" si="7409">N1641*S1641+P1641*S1644-O1641*T1641-Q1641*T1644</f>
        <v>3.7906215146742936</v>
      </c>
      <c r="Y1641" s="63">
        <f t="shared" ref="Y1641" si="7410">(N1641*T1641+O1641*S1641+P1641*T1644+Q1641*S1644)</f>
        <v>0</v>
      </c>
      <c r="Z1641" s="61">
        <f t="shared" ref="Z1641" si="7411">N1641*U1641+P1641*U1644-O1641*V1641-Q1641*V1644</f>
        <v>0</v>
      </c>
      <c r="AA1641" s="62">
        <f t="shared" ref="AA1641" si="7412">(N1641*V1641+O1641*U1641+P1641*V1644+Q1641*U1644)</f>
        <v>15.274125409475122</v>
      </c>
      <c r="AB1641" s="10"/>
      <c r="AC1641" s="64">
        <v>1</v>
      </c>
      <c r="AD1641" s="65">
        <v>0</v>
      </c>
      <c r="AE1641" s="23">
        <v>0</v>
      </c>
      <c r="AF1641" s="66">
        <v>0</v>
      </c>
      <c r="AH1641" s="59">
        <f t="shared" ref="AH1641" si="7413">X1641*AC1641+Z1641*AC1644-Y1641*AD1641-AA1641*AD1644</f>
        <v>3.7906215146742936</v>
      </c>
      <c r="AI1641" s="63">
        <f t="shared" ref="AI1641" si="7414">(X1641*AD1641+Y1641*AC1641+Z1641*AD1644+AA1641*AC1644)</f>
        <v>15.274125409475122</v>
      </c>
      <c r="AJ1641" s="61">
        <f t="shared" ref="AJ1641" si="7415">X1641*AE1641+Z1641*AE1644-Y1641*AF1641-AA1641*AF1644</f>
        <v>0</v>
      </c>
      <c r="AK1641" s="62">
        <f t="shared" ref="AK1641" si="7416">(X1641*AF1641+Y1641*AE1641+Z1641*AF1644+AA1641*AE1644)</f>
        <v>15.274125409475122</v>
      </c>
      <c r="AM1641" s="67">
        <f t="shared" ref="AM1641" si="7417">20*LOG(((1+$AD$8)/$AD$8)/((AH1641+AH1644)^2+(AI1641+AI1644)^2)^0.5)</f>
        <v>-18.20862266411979</v>
      </c>
      <c r="AO1641" s="110">
        <f t="shared" ref="AO1641" si="7418">((AH1641^2+AI1641^2)^0.5)/((AH1644^2+AI1644^2)^0.5)</f>
        <v>4.045247306636627</v>
      </c>
      <c r="AP1641" s="18"/>
      <c r="AQ1641" s="68"/>
      <c r="AR1641" s="68"/>
      <c r="AS1641" s="68"/>
      <c r="AT1641" s="68"/>
    </row>
    <row r="1642" spans="2:46" ht="18.600000000000001" customHeight="1" thickBot="1">
      <c r="D1642" s="69"/>
      <c r="G1642" s="70"/>
      <c r="I1642" s="69"/>
      <c r="L1642" s="70"/>
      <c r="N1642" s="69"/>
      <c r="Q1642" s="70"/>
      <c r="S1642" s="69"/>
      <c r="V1642" s="70"/>
      <c r="X1642" s="69"/>
      <c r="AA1642" s="70"/>
      <c r="AC1642" s="64"/>
      <c r="AD1642" s="23"/>
      <c r="AE1642" s="23"/>
      <c r="AF1642" s="71"/>
      <c r="AH1642" s="69"/>
      <c r="AK1642" s="70"/>
      <c r="AO1642" s="111"/>
      <c r="AP1642" s="18"/>
      <c r="AQ1642" s="68"/>
      <c r="AR1642" s="68"/>
      <c r="AS1642" s="68"/>
      <c r="AT1642" s="68"/>
    </row>
    <row r="1643" spans="2:46" ht="18.600000000000001" customHeight="1" thickBot="1">
      <c r="D1643" s="265" t="s">
        <v>11</v>
      </c>
      <c r="E1643" s="266"/>
      <c r="F1643" s="267" t="s">
        <v>84</v>
      </c>
      <c r="G1643" s="268"/>
      <c r="H1643" s="263"/>
      <c r="I1643" s="265" t="s">
        <v>85</v>
      </c>
      <c r="J1643" s="266"/>
      <c r="K1643" s="267" t="s">
        <v>86</v>
      </c>
      <c r="L1643" s="268"/>
      <c r="N1643" s="269" t="s">
        <v>12</v>
      </c>
      <c r="O1643" s="270"/>
      <c r="P1643" s="271" t="s">
        <v>13</v>
      </c>
      <c r="Q1643" s="272"/>
      <c r="S1643" s="265" t="s">
        <v>87</v>
      </c>
      <c r="T1643" s="266"/>
      <c r="U1643" s="267" t="s">
        <v>88</v>
      </c>
      <c r="V1643" s="268"/>
      <c r="W1643" s="10"/>
      <c r="X1643" s="269" t="s">
        <v>89</v>
      </c>
      <c r="Y1643" s="270"/>
      <c r="Z1643" s="271" t="s">
        <v>90</v>
      </c>
      <c r="AA1643" s="272"/>
      <c r="AB1643" s="10"/>
      <c r="AC1643" s="265" t="s">
        <v>14</v>
      </c>
      <c r="AD1643" s="266"/>
      <c r="AE1643" s="267" t="s">
        <v>15</v>
      </c>
      <c r="AF1643" s="268"/>
      <c r="AG1643" s="10"/>
      <c r="AH1643" s="269" t="s">
        <v>91</v>
      </c>
      <c r="AI1643" s="270"/>
      <c r="AJ1643" s="271" t="s">
        <v>92</v>
      </c>
      <c r="AK1643" s="272"/>
      <c r="AM1643" s="76" t="s">
        <v>16</v>
      </c>
      <c r="AO1643" s="112" t="s">
        <v>38</v>
      </c>
      <c r="AP1643" s="18"/>
      <c r="AQ1643" s="68"/>
      <c r="AR1643" s="68"/>
      <c r="AS1643" s="68"/>
      <c r="AT1643" s="68"/>
    </row>
    <row r="1644" spans="2:46" ht="18.600000000000001" customHeight="1" thickTop="1" thickBot="1">
      <c r="D1644" s="59">
        <v>0</v>
      </c>
      <c r="E1644" s="63">
        <v>0</v>
      </c>
      <c r="F1644" s="61">
        <v>1</v>
      </c>
      <c r="G1644" s="62">
        <v>0</v>
      </c>
      <c r="I1644" s="59">
        <v>0</v>
      </c>
      <c r="J1644" s="63">
        <f t="shared" ref="J1644" si="7419">IF(0=(1-$J$8*$K$8*$B1641^2),10^14,$B1641*$K$8/(1-$J$8*$K$8*$B1641^2))</f>
        <v>-0.87525872081804779</v>
      </c>
      <c r="K1644" s="61">
        <v>1</v>
      </c>
      <c r="L1644" s="62">
        <v>0</v>
      </c>
      <c r="N1644" s="59">
        <f t="shared" ref="N1644" si="7420">D1644*I1641+F1644*I1644-E1644*J1641-G1644*J1644</f>
        <v>0</v>
      </c>
      <c r="O1644" s="63">
        <f t="shared" ref="O1644" si="7421">(D1644*J1641+E1644*I1641+F1644*J1644+G1644*I1644)</f>
        <v>-0.87525872081804779</v>
      </c>
      <c r="P1644" s="61">
        <f t="shared" ref="P1644" si="7422">D1644*K1641+F1644*K1644-E1644*L1641-G1644*L1644</f>
        <v>1</v>
      </c>
      <c r="Q1644" s="62">
        <f t="shared" ref="Q1644" si="7423">(D1644*L1641+E1644*K1641+F1644*L1644+G1644*K1644)</f>
        <v>0</v>
      </c>
      <c r="S1644" s="59">
        <v>0</v>
      </c>
      <c r="T1644" s="63">
        <v>0</v>
      </c>
      <c r="U1644" s="61">
        <v>1</v>
      </c>
      <c r="V1644" s="62">
        <v>0</v>
      </c>
      <c r="X1644" s="59">
        <f t="shared" ref="X1644" si="7424">N1644*S1641+P1644*S1644-O1644*T1641-Q1644*T1644</f>
        <v>0</v>
      </c>
      <c r="Y1644" s="63">
        <f t="shared" ref="Y1644" si="7425">(N1644*T1641+O1644*S1641+P1644*T1644+Q1644*S1644)</f>
        <v>-0.87525872081804779</v>
      </c>
      <c r="Z1644" s="61">
        <f t="shared" ref="Z1644" si="7426">N1644*U1641+P1644*U1644-O1644*V1641-Q1644*V1644</f>
        <v>3.7906215146742936</v>
      </c>
      <c r="AA1644" s="62">
        <f t="shared" ref="AA1644" si="7427">(N1644*V1641+O1644*U1641+P1644*V1644+Q1644*U1644)</f>
        <v>0</v>
      </c>
      <c r="AB1644" s="10"/>
      <c r="AC1644" s="46">
        <f t="shared" ref="AC1644" si="7428">1/$AD$8</f>
        <v>1</v>
      </c>
      <c r="AD1644" s="77">
        <v>0</v>
      </c>
      <c r="AE1644" s="78">
        <v>1</v>
      </c>
      <c r="AF1644" s="79">
        <v>0</v>
      </c>
      <c r="AH1644" s="59">
        <f t="shared" ref="AH1644" si="7429">X1644*AC1641+Z1644*AC1644-Y1644*AD1641-AA1644*AD1644</f>
        <v>3.7906215146742936</v>
      </c>
      <c r="AI1644" s="63">
        <f t="shared" ref="AI1644" si="7430">(X1644*AD1641+Y1644*AC1641+Z1644*AD1644+AA1644*AC1644)</f>
        <v>-0.87525872081804779</v>
      </c>
      <c r="AJ1644" s="61">
        <f t="shared" ref="AJ1644" si="7431">X1644*AE1641+Z1644*AE1644-Y1644*AF1641-AA1644*AF1644</f>
        <v>3.7906215146742936</v>
      </c>
      <c r="AK1644" s="62">
        <f t="shared" ref="AK1644" si="7432">(X1644*AF1641+Y1644*AE1641+Z1644*AF1644+AA1644*AE1644)</f>
        <v>0</v>
      </c>
      <c r="AM1644" s="80">
        <f t="shared" ref="AM1644" si="7433">(180/PI())*ATAN(-1*(AI1641+AI1644)/(AH1641+AH1644))</f>
        <v>-62.232448169596623</v>
      </c>
      <c r="AO1644" s="113">
        <f t="shared" ref="AO1644" si="7434">20*LOG(((1-(10^(AM1641/20)^2)*(1-((1-AO1641)/(1+AO1641))^2))^0.5))</f>
        <v>-4.1904022241850067E-2</v>
      </c>
      <c r="AP1644" s="18"/>
      <c r="AQ1644" s="68"/>
      <c r="AR1644" s="68"/>
      <c r="AS1644" s="68"/>
      <c r="AT1644" s="68"/>
    </row>
    <row r="1645" spans="2:46" ht="18.600000000000001" customHeight="1"/>
    <row r="1646" spans="2:46" ht="18.600000000000001" customHeight="1" thickBot="1">
      <c r="D1646" s="10" t="s">
        <v>63</v>
      </c>
      <c r="E1646" s="10"/>
      <c r="F1646" s="10"/>
      <c r="G1646" s="10"/>
      <c r="H1646" s="10"/>
      <c r="I1646" s="10" t="s">
        <v>64</v>
      </c>
      <c r="J1646" s="10"/>
      <c r="K1646" s="10"/>
      <c r="L1646" s="10"/>
      <c r="M1646" s="55"/>
      <c r="N1646" s="55"/>
      <c r="O1646" s="54" t="s">
        <v>65</v>
      </c>
      <c r="P1646" s="55"/>
      <c r="Q1646" s="55"/>
      <c r="R1646" s="55"/>
      <c r="S1646" s="10"/>
      <c r="T1646" s="10" t="s">
        <v>66</v>
      </c>
      <c r="U1646" s="55"/>
      <c r="V1646" s="55"/>
      <c r="W1646" s="55"/>
      <c r="X1646" s="55"/>
      <c r="Y1646" s="54" t="s">
        <v>67</v>
      </c>
      <c r="Z1646" s="55"/>
      <c r="AA1646" s="55"/>
      <c r="AB1646" s="55"/>
      <c r="AC1646" s="54" t="s">
        <v>68</v>
      </c>
      <c r="AD1646" s="10"/>
      <c r="AE1646" s="10"/>
      <c r="AF1646" s="10"/>
      <c r="AG1646" s="10"/>
      <c r="AH1646" s="55"/>
      <c r="AI1646" s="54" t="s">
        <v>69</v>
      </c>
      <c r="AJ1646" s="55"/>
      <c r="AK1646" s="55"/>
    </row>
    <row r="1647" spans="2:46" ht="18.600000000000001" customHeight="1" thickBot="1">
      <c r="B1647" s="52"/>
      <c r="D1647" s="273" t="s">
        <v>70</v>
      </c>
      <c r="E1647" s="274"/>
      <c r="F1647" s="275" t="s">
        <v>71</v>
      </c>
      <c r="G1647" s="276"/>
      <c r="H1647" s="263"/>
      <c r="I1647" s="273" t="s">
        <v>72</v>
      </c>
      <c r="J1647" s="274"/>
      <c r="K1647" s="275" t="s">
        <v>73</v>
      </c>
      <c r="L1647" s="276"/>
      <c r="M1647" s="55"/>
      <c r="N1647" s="269" t="s">
        <v>74</v>
      </c>
      <c r="O1647" s="270"/>
      <c r="P1647" s="271" t="s">
        <v>75</v>
      </c>
      <c r="Q1647" s="272"/>
      <c r="R1647" s="55"/>
      <c r="S1647" s="273" t="s">
        <v>76</v>
      </c>
      <c r="T1647" s="274"/>
      <c r="U1647" s="275" t="s">
        <v>77</v>
      </c>
      <c r="V1647" s="276"/>
      <c r="W1647" s="10"/>
      <c r="X1647" s="269" t="s">
        <v>78</v>
      </c>
      <c r="Y1647" s="270"/>
      <c r="Z1647" s="271" t="s">
        <v>79</v>
      </c>
      <c r="AA1647" s="272"/>
      <c r="AB1647" s="10"/>
      <c r="AC1647" s="273" t="s">
        <v>80</v>
      </c>
      <c r="AD1647" s="274"/>
      <c r="AE1647" s="275" t="s">
        <v>81</v>
      </c>
      <c r="AF1647" s="276"/>
      <c r="AG1647" s="10"/>
      <c r="AH1647" s="269" t="s">
        <v>82</v>
      </c>
      <c r="AI1647" s="270"/>
      <c r="AJ1647" s="271" t="s">
        <v>83</v>
      </c>
      <c r="AK1647" s="272"/>
      <c r="AM1647" s="57" t="s">
        <v>10</v>
      </c>
      <c r="AO1647" s="109" t="s">
        <v>37</v>
      </c>
      <c r="AP1647" s="18"/>
      <c r="AQ1647" s="68"/>
      <c r="AR1647" s="68"/>
      <c r="AS1647" s="68"/>
      <c r="AT1647" s="68"/>
    </row>
    <row r="1648" spans="2:46" ht="18.600000000000001" customHeight="1" thickTop="1" thickBot="1">
      <c r="B1648" s="81">
        <v>4.72</v>
      </c>
      <c r="D1648" s="59">
        <v>1</v>
      </c>
      <c r="E1648" s="60">
        <v>0</v>
      </c>
      <c r="F1648" s="61">
        <v>0</v>
      </c>
      <c r="G1648" s="62">
        <f t="shared" ref="G1648" si="7435">$E$8*$B1648</f>
        <v>3.2019063999999999</v>
      </c>
      <c r="I1648" s="59">
        <v>1</v>
      </c>
      <c r="J1648" s="63">
        <v>0</v>
      </c>
      <c r="K1648" s="61">
        <v>0</v>
      </c>
      <c r="L1648" s="62">
        <v>0</v>
      </c>
      <c r="N1648" s="59">
        <f t="shared" ref="N1648" si="7436">D1648*I1648+F1648*I1651-E1648*J1648-G1648*J1651</f>
        <v>3.7851954997127208</v>
      </c>
      <c r="O1648" s="63">
        <f t="shared" ref="O1648" si="7437">(D1648*J1648+E1648*I1648+F1648*J1651+G1648*I1651)</f>
        <v>0</v>
      </c>
      <c r="P1648" s="61">
        <f t="shared" ref="P1648" si="7438">D1648*K1648+F1648*K1651-E1648*L1648-G1648*L1651</f>
        <v>0</v>
      </c>
      <c r="Q1648" s="62">
        <f t="shared" ref="Q1648" si="7439">(D1648*L1648+E1648*K1648+F1648*L1651+G1648*K1651)</f>
        <v>3.2019063999999999</v>
      </c>
      <c r="S1648" s="59">
        <v>1</v>
      </c>
      <c r="T1648" s="60">
        <v>0</v>
      </c>
      <c r="U1648" s="61">
        <v>0</v>
      </c>
      <c r="V1648" s="62">
        <f t="shared" ref="V1648" si="7440">$T$8*$B1648</f>
        <v>3.2019063999999999</v>
      </c>
      <c r="X1648" s="59">
        <f t="shared" ref="X1648" si="7441">N1648*S1648+P1648*S1651-O1648*T1648-Q1648*T1651</f>
        <v>3.7851954997127208</v>
      </c>
      <c r="Y1648" s="63">
        <f t="shared" ref="Y1648" si="7442">(N1648*T1648+O1648*S1648+P1648*T1651+Q1648*S1651)</f>
        <v>0</v>
      </c>
      <c r="Z1648" s="61">
        <f t="shared" ref="Z1648" si="7443">N1648*U1648+P1648*U1651-O1648*V1648-Q1648*V1651</f>
        <v>0</v>
      </c>
      <c r="AA1648" s="62">
        <f t="shared" ref="AA1648" si="7444">(N1648*V1648+O1648*U1648+P1648*V1651+Q1648*U1651)</f>
        <v>15.321748095781359</v>
      </c>
      <c r="AB1648" s="10"/>
      <c r="AC1648" s="64">
        <v>1</v>
      </c>
      <c r="AD1648" s="65">
        <v>0</v>
      </c>
      <c r="AE1648" s="23">
        <v>0</v>
      </c>
      <c r="AF1648" s="66">
        <v>0</v>
      </c>
      <c r="AH1648" s="59">
        <f t="shared" ref="AH1648" si="7445">X1648*AC1648+Z1648*AC1651-Y1648*AD1648-AA1648*AD1651</f>
        <v>3.7851954997127208</v>
      </c>
      <c r="AI1648" s="63">
        <f t="shared" ref="AI1648" si="7446">(X1648*AD1648+Y1648*AC1648+Z1648*AD1651+AA1648*AC1651)</f>
        <v>15.321748095781359</v>
      </c>
      <c r="AJ1648" s="61">
        <f t="shared" ref="AJ1648" si="7447">X1648*AE1648+Z1648*AE1651-Y1648*AF1648-AA1648*AF1651</f>
        <v>0</v>
      </c>
      <c r="AK1648" s="62">
        <f t="shared" ref="AK1648" si="7448">(X1648*AF1648+Y1648*AE1648+Z1648*AF1651+AA1648*AE1651)</f>
        <v>15.321748095781359</v>
      </c>
      <c r="AM1648" s="67">
        <f t="shared" ref="AM1648" si="7449">20*LOG(((1+$AD$8)/$AD$8)/((AH1648+AH1651)^2+(AI1648+AI1651)^2)^0.5)</f>
        <v>-18.2309588755022</v>
      </c>
      <c r="AO1648" s="110">
        <f t="shared" ref="AO1648" si="7450">((AH1648^2+AI1648^2)^0.5)/((AH1651^2+AI1651^2)^0.5)</f>
        <v>4.0635843508280258</v>
      </c>
      <c r="AP1648" s="18"/>
      <c r="AQ1648" s="68"/>
      <c r="AR1648" s="68"/>
      <c r="AS1648" s="68"/>
      <c r="AT1648" s="68"/>
    </row>
    <row r="1649" spans="2:46" ht="18.600000000000001" customHeight="1" thickBot="1">
      <c r="D1649" s="69"/>
      <c r="G1649" s="70"/>
      <c r="I1649" s="69"/>
      <c r="L1649" s="70"/>
      <c r="N1649" s="69"/>
      <c r="Q1649" s="70"/>
      <c r="S1649" s="69"/>
      <c r="V1649" s="70"/>
      <c r="X1649" s="69"/>
      <c r="AA1649" s="70"/>
      <c r="AC1649" s="64"/>
      <c r="AD1649" s="23"/>
      <c r="AE1649" s="23"/>
      <c r="AF1649" s="71"/>
      <c r="AH1649" s="69"/>
      <c r="AK1649" s="70"/>
      <c r="AO1649" s="111"/>
      <c r="AP1649" s="18"/>
      <c r="AQ1649" s="68"/>
      <c r="AR1649" s="68"/>
      <c r="AS1649" s="68"/>
      <c r="AT1649" s="68"/>
    </row>
    <row r="1650" spans="2:46" ht="18.600000000000001" customHeight="1" thickBot="1">
      <c r="D1650" s="265" t="s">
        <v>11</v>
      </c>
      <c r="E1650" s="266"/>
      <c r="F1650" s="267" t="s">
        <v>84</v>
      </c>
      <c r="G1650" s="268"/>
      <c r="H1650" s="263"/>
      <c r="I1650" s="265" t="s">
        <v>85</v>
      </c>
      <c r="J1650" s="266"/>
      <c r="K1650" s="267" t="s">
        <v>86</v>
      </c>
      <c r="L1650" s="268"/>
      <c r="N1650" s="269" t="s">
        <v>12</v>
      </c>
      <c r="O1650" s="270"/>
      <c r="P1650" s="271" t="s">
        <v>13</v>
      </c>
      <c r="Q1650" s="272"/>
      <c r="S1650" s="265" t="s">
        <v>87</v>
      </c>
      <c r="T1650" s="266"/>
      <c r="U1650" s="267" t="s">
        <v>88</v>
      </c>
      <c r="V1650" s="268"/>
      <c r="W1650" s="10"/>
      <c r="X1650" s="269" t="s">
        <v>89</v>
      </c>
      <c r="Y1650" s="270"/>
      <c r="Z1650" s="271" t="s">
        <v>90</v>
      </c>
      <c r="AA1650" s="272"/>
      <c r="AB1650" s="10"/>
      <c r="AC1650" s="265" t="s">
        <v>14</v>
      </c>
      <c r="AD1650" s="266"/>
      <c r="AE1650" s="267" t="s">
        <v>15</v>
      </c>
      <c r="AF1650" s="268"/>
      <c r="AG1650" s="10"/>
      <c r="AH1650" s="269" t="s">
        <v>91</v>
      </c>
      <c r="AI1650" s="270"/>
      <c r="AJ1650" s="271" t="s">
        <v>92</v>
      </c>
      <c r="AK1650" s="272"/>
      <c r="AM1650" s="76" t="s">
        <v>16</v>
      </c>
      <c r="AO1650" s="112" t="s">
        <v>38</v>
      </c>
      <c r="AP1650" s="18"/>
      <c r="AQ1650" s="68"/>
      <c r="AR1650" s="68"/>
      <c r="AS1650" s="68"/>
      <c r="AT1650" s="68"/>
    </row>
    <row r="1651" spans="2:46" ht="18.600000000000001" customHeight="1" thickTop="1" thickBot="1">
      <c r="D1651" s="59">
        <v>0</v>
      </c>
      <c r="E1651" s="63">
        <v>0</v>
      </c>
      <c r="F1651" s="61">
        <v>1</v>
      </c>
      <c r="G1651" s="62">
        <v>0</v>
      </c>
      <c r="I1651" s="59">
        <v>0</v>
      </c>
      <c r="J1651" s="63">
        <f t="shared" ref="J1651" si="7451">IF(0=(1-$J$8*$K$8*$B1648^2),10^14,$B1648*$K$8/(1-$J$8*$K$8*$B1648^2))</f>
        <v>-0.86985537731918738</v>
      </c>
      <c r="K1651" s="61">
        <v>1</v>
      </c>
      <c r="L1651" s="62">
        <v>0</v>
      </c>
      <c r="N1651" s="59">
        <f t="shared" ref="N1651" si="7452">D1651*I1648+F1651*I1651-E1651*J1648-G1651*J1651</f>
        <v>0</v>
      </c>
      <c r="O1651" s="63">
        <f t="shared" ref="O1651" si="7453">(D1651*J1648+E1651*I1648+F1651*J1651+G1651*I1651)</f>
        <v>-0.86985537731918738</v>
      </c>
      <c r="P1651" s="61">
        <f t="shared" ref="P1651" si="7454">D1651*K1648+F1651*K1651-E1651*L1648-G1651*L1651</f>
        <v>1</v>
      </c>
      <c r="Q1651" s="62">
        <f t="shared" ref="Q1651" si="7455">(D1651*L1648+E1651*K1648+F1651*L1651+G1651*K1651)</f>
        <v>0</v>
      </c>
      <c r="S1651" s="59">
        <v>0</v>
      </c>
      <c r="T1651" s="63">
        <v>0</v>
      </c>
      <c r="U1651" s="61">
        <v>1</v>
      </c>
      <c r="V1651" s="62">
        <v>0</v>
      </c>
      <c r="X1651" s="59">
        <f t="shared" ref="X1651" si="7456">N1651*S1648+P1651*S1651-O1651*T1648-Q1651*T1651</f>
        <v>0</v>
      </c>
      <c r="Y1651" s="63">
        <f t="shared" ref="Y1651" si="7457">(N1651*T1648+O1651*S1648+P1651*T1651+Q1651*S1651)</f>
        <v>-0.86985537731918738</v>
      </c>
      <c r="Z1651" s="61">
        <f t="shared" ref="Z1651" si="7458">N1651*U1648+P1651*U1651-O1651*V1648-Q1651*V1651</f>
        <v>3.7851954997127208</v>
      </c>
      <c r="AA1651" s="62">
        <f t="shared" ref="AA1651" si="7459">(N1651*V1648+O1651*U1648+P1651*V1651+Q1651*U1651)</f>
        <v>0</v>
      </c>
      <c r="AB1651" s="10"/>
      <c r="AC1651" s="46">
        <f t="shared" ref="AC1651" si="7460">1/$AD$8</f>
        <v>1</v>
      </c>
      <c r="AD1651" s="77">
        <v>0</v>
      </c>
      <c r="AE1651" s="78">
        <v>1</v>
      </c>
      <c r="AF1651" s="79">
        <v>0</v>
      </c>
      <c r="AH1651" s="59">
        <f t="shared" ref="AH1651" si="7461">X1651*AC1648+Z1651*AC1651-Y1651*AD1648-AA1651*AD1651</f>
        <v>3.7851954997127208</v>
      </c>
      <c r="AI1651" s="63">
        <f t="shared" ref="AI1651" si="7462">(X1651*AD1648+Y1651*AC1648+Z1651*AD1651+AA1651*AC1651)</f>
        <v>-0.86985537731918738</v>
      </c>
      <c r="AJ1651" s="61">
        <f t="shared" ref="AJ1651" si="7463">X1651*AE1648+Z1651*AE1651-Y1651*AF1648-AA1651*AF1651</f>
        <v>3.7851954997127208</v>
      </c>
      <c r="AK1651" s="62">
        <f t="shared" ref="AK1651" si="7464">(X1651*AF1648+Y1651*AE1648+Z1651*AF1651+AA1651*AE1651)</f>
        <v>0</v>
      </c>
      <c r="AM1651" s="80">
        <f t="shared" ref="AM1651" si="7465">(180/PI())*ATAN(-1*(AI1648+AI1651)/(AH1648+AH1651))</f>
        <v>-62.352929710375633</v>
      </c>
      <c r="AO1651" s="113">
        <f t="shared" ref="AO1651" si="7466">20*LOG(((1-(10^(AM1648/20)^2)*(1-((1-AO1648)/(1+AO1648))^2))^0.5))</f>
        <v>-4.1573694730123026E-2</v>
      </c>
      <c r="AP1651" s="18"/>
      <c r="AQ1651" s="68"/>
      <c r="AR1651" s="68"/>
      <c r="AS1651" s="68"/>
      <c r="AT1651" s="68"/>
    </row>
    <row r="1652" spans="2:46" ht="18.600000000000001" customHeight="1"/>
    <row r="1653" spans="2:46" ht="18.600000000000001" customHeight="1" thickBot="1">
      <c r="D1653" s="10" t="s">
        <v>63</v>
      </c>
      <c r="E1653" s="10"/>
      <c r="F1653" s="10"/>
      <c r="G1653" s="10"/>
      <c r="H1653" s="10"/>
      <c r="I1653" s="10" t="s">
        <v>64</v>
      </c>
      <c r="J1653" s="10"/>
      <c r="K1653" s="10"/>
      <c r="L1653" s="10"/>
      <c r="M1653" s="55"/>
      <c r="N1653" s="55"/>
      <c r="O1653" s="54" t="s">
        <v>65</v>
      </c>
      <c r="P1653" s="55"/>
      <c r="Q1653" s="55"/>
      <c r="R1653" s="55"/>
      <c r="S1653" s="10"/>
      <c r="T1653" s="10" t="s">
        <v>66</v>
      </c>
      <c r="U1653" s="55"/>
      <c r="V1653" s="55"/>
      <c r="W1653" s="55"/>
      <c r="X1653" s="55"/>
      <c r="Y1653" s="54" t="s">
        <v>67</v>
      </c>
      <c r="Z1653" s="55"/>
      <c r="AA1653" s="55"/>
      <c r="AB1653" s="55"/>
      <c r="AC1653" s="54" t="s">
        <v>68</v>
      </c>
      <c r="AD1653" s="10"/>
      <c r="AE1653" s="10"/>
      <c r="AF1653" s="10"/>
      <c r="AG1653" s="10"/>
      <c r="AH1653" s="55"/>
      <c r="AI1653" s="54" t="s">
        <v>69</v>
      </c>
      <c r="AJ1653" s="55"/>
      <c r="AK1653" s="55"/>
    </row>
    <row r="1654" spans="2:46" ht="18.600000000000001" customHeight="1" thickBot="1">
      <c r="B1654" s="52"/>
      <c r="D1654" s="273" t="s">
        <v>70</v>
      </c>
      <c r="E1654" s="274"/>
      <c r="F1654" s="275" t="s">
        <v>71</v>
      </c>
      <c r="G1654" s="276"/>
      <c r="H1654" s="263"/>
      <c r="I1654" s="273" t="s">
        <v>72</v>
      </c>
      <c r="J1654" s="274"/>
      <c r="K1654" s="275" t="s">
        <v>73</v>
      </c>
      <c r="L1654" s="276"/>
      <c r="M1654" s="55"/>
      <c r="N1654" s="269" t="s">
        <v>74</v>
      </c>
      <c r="O1654" s="270"/>
      <c r="P1654" s="271" t="s">
        <v>75</v>
      </c>
      <c r="Q1654" s="272"/>
      <c r="R1654" s="55"/>
      <c r="S1654" s="273" t="s">
        <v>76</v>
      </c>
      <c r="T1654" s="274"/>
      <c r="U1654" s="275" t="s">
        <v>77</v>
      </c>
      <c r="V1654" s="276"/>
      <c r="W1654" s="10"/>
      <c r="X1654" s="269" t="s">
        <v>78</v>
      </c>
      <c r="Y1654" s="270"/>
      <c r="Z1654" s="271" t="s">
        <v>79</v>
      </c>
      <c r="AA1654" s="272"/>
      <c r="AB1654" s="10"/>
      <c r="AC1654" s="273" t="s">
        <v>80</v>
      </c>
      <c r="AD1654" s="274"/>
      <c r="AE1654" s="275" t="s">
        <v>81</v>
      </c>
      <c r="AF1654" s="276"/>
      <c r="AG1654" s="10"/>
      <c r="AH1654" s="269" t="s">
        <v>82</v>
      </c>
      <c r="AI1654" s="270"/>
      <c r="AJ1654" s="271" t="s">
        <v>83</v>
      </c>
      <c r="AK1654" s="272"/>
      <c r="AM1654" s="57" t="s">
        <v>10</v>
      </c>
      <c r="AO1654" s="109" t="s">
        <v>37</v>
      </c>
      <c r="AP1654" s="18"/>
      <c r="AQ1654" s="68"/>
      <c r="AR1654" s="68"/>
      <c r="AS1654" s="68"/>
      <c r="AT1654" s="68"/>
    </row>
    <row r="1655" spans="2:46" ht="18.600000000000001" customHeight="1" thickTop="1" thickBot="1">
      <c r="B1655" s="81">
        <v>4.74</v>
      </c>
      <c r="D1655" s="59">
        <v>1</v>
      </c>
      <c r="E1655" s="60">
        <v>0</v>
      </c>
      <c r="F1655" s="61">
        <v>0</v>
      </c>
      <c r="G1655" s="62">
        <f t="shared" ref="G1655" si="7467">$E$8*$B1655</f>
        <v>3.2154738000000003</v>
      </c>
      <c r="I1655" s="59">
        <v>1</v>
      </c>
      <c r="J1655" s="63">
        <v>0</v>
      </c>
      <c r="K1655" s="61">
        <v>0</v>
      </c>
      <c r="L1655" s="62">
        <v>0</v>
      </c>
      <c r="N1655" s="59">
        <f t="shared" ref="N1655" si="7468">D1655*I1655+F1655*I1658-E1655*J1655-G1655*J1658</f>
        <v>3.7798586861164796</v>
      </c>
      <c r="O1655" s="63">
        <f t="shared" ref="O1655" si="7469">(D1655*J1655+E1655*I1655+F1655*J1658+G1655*I1658)</f>
        <v>0</v>
      </c>
      <c r="P1655" s="61">
        <f t="shared" ref="P1655" si="7470">D1655*K1655+F1655*K1658-E1655*L1655-G1655*L1658</f>
        <v>0</v>
      </c>
      <c r="Q1655" s="62">
        <f t="shared" ref="Q1655" si="7471">(D1655*L1655+E1655*K1655+F1655*L1658+G1655*K1658)</f>
        <v>3.2154738000000003</v>
      </c>
      <c r="S1655" s="59">
        <v>1</v>
      </c>
      <c r="T1655" s="60">
        <v>0</v>
      </c>
      <c r="U1655" s="61">
        <v>0</v>
      </c>
      <c r="V1655" s="62">
        <f t="shared" ref="V1655" si="7472">$T$8*$B1655</f>
        <v>3.2154738000000003</v>
      </c>
      <c r="X1655" s="59">
        <f t="shared" ref="X1655" si="7473">N1655*S1655+P1655*S1658-O1655*T1655-Q1655*T1658</f>
        <v>3.7798586861164796</v>
      </c>
      <c r="Y1655" s="63">
        <f t="shared" ref="Y1655" si="7474">(N1655*T1655+O1655*S1655+P1655*T1658+Q1655*S1658)</f>
        <v>0</v>
      </c>
      <c r="Z1655" s="61">
        <f t="shared" ref="Z1655" si="7475">N1655*U1655+P1655*U1658-O1655*V1655-Q1655*V1658</f>
        <v>0</v>
      </c>
      <c r="AA1655" s="62">
        <f t="shared" ref="AA1655" si="7476">(N1655*V1655+O1655*U1655+P1655*V1658+Q1655*U1658)</f>
        <v>15.369510372909964</v>
      </c>
      <c r="AB1655" s="10"/>
      <c r="AC1655" s="64">
        <v>1</v>
      </c>
      <c r="AD1655" s="65">
        <v>0</v>
      </c>
      <c r="AE1655" s="23">
        <v>0</v>
      </c>
      <c r="AF1655" s="66">
        <v>0</v>
      </c>
      <c r="AH1655" s="59">
        <f t="shared" ref="AH1655" si="7477">X1655*AC1655+Z1655*AC1658-Y1655*AD1655-AA1655*AD1658</f>
        <v>3.7798586861164796</v>
      </c>
      <c r="AI1655" s="63">
        <f t="shared" ref="AI1655" si="7478">(X1655*AD1655+Y1655*AC1655+Z1655*AD1658+AA1655*AC1658)</f>
        <v>15.369510372909964</v>
      </c>
      <c r="AJ1655" s="61">
        <f t="shared" ref="AJ1655" si="7479">X1655*AE1655+Z1655*AE1658-Y1655*AF1655-AA1655*AF1658</f>
        <v>0</v>
      </c>
      <c r="AK1655" s="62">
        <f t="shared" ref="AK1655" si="7480">(X1655*AF1655+Y1655*AE1655+Z1655*AF1658+AA1655*AE1658)</f>
        <v>15.369510372909964</v>
      </c>
      <c r="AM1655" s="67">
        <f t="shared" ref="AM1655" si="7481">20*LOG(((1+$AD$8)/$AD$8)/((AH1655+AH1658)^2+(AI1655+AI1658)^2)^0.5)</f>
        <v>-18.253350891245628</v>
      </c>
      <c r="AO1655" s="110">
        <f t="shared" ref="AO1655" si="7482">((AH1655^2+AI1655^2)^0.5)/((AH1658^2+AI1658^2)^0.5)</f>
        <v>4.0819146799216757</v>
      </c>
      <c r="AP1655" s="18"/>
      <c r="AQ1655" s="68"/>
      <c r="AR1655" s="68"/>
      <c r="AS1655" s="68"/>
      <c r="AT1655" s="68"/>
    </row>
    <row r="1656" spans="2:46" ht="18.600000000000001" customHeight="1" thickBot="1">
      <c r="D1656" s="69"/>
      <c r="G1656" s="70"/>
      <c r="I1656" s="69"/>
      <c r="L1656" s="70"/>
      <c r="N1656" s="69"/>
      <c r="Q1656" s="70"/>
      <c r="S1656" s="69"/>
      <c r="V1656" s="70"/>
      <c r="X1656" s="69"/>
      <c r="AA1656" s="70"/>
      <c r="AC1656" s="64"/>
      <c r="AD1656" s="23"/>
      <c r="AE1656" s="23"/>
      <c r="AF1656" s="71"/>
      <c r="AH1656" s="69"/>
      <c r="AK1656" s="70"/>
      <c r="AO1656" s="111"/>
      <c r="AP1656" s="18"/>
      <c r="AQ1656" s="68"/>
      <c r="AR1656" s="68"/>
      <c r="AS1656" s="68"/>
      <c r="AT1656" s="68"/>
    </row>
    <row r="1657" spans="2:46" ht="18.600000000000001" customHeight="1" thickBot="1">
      <c r="D1657" s="265" t="s">
        <v>11</v>
      </c>
      <c r="E1657" s="266"/>
      <c r="F1657" s="267" t="s">
        <v>84</v>
      </c>
      <c r="G1657" s="268"/>
      <c r="H1657" s="263"/>
      <c r="I1657" s="265" t="s">
        <v>85</v>
      </c>
      <c r="J1657" s="266"/>
      <c r="K1657" s="267" t="s">
        <v>86</v>
      </c>
      <c r="L1657" s="268"/>
      <c r="N1657" s="269" t="s">
        <v>12</v>
      </c>
      <c r="O1657" s="270"/>
      <c r="P1657" s="271" t="s">
        <v>13</v>
      </c>
      <c r="Q1657" s="272"/>
      <c r="S1657" s="265" t="s">
        <v>87</v>
      </c>
      <c r="T1657" s="266"/>
      <c r="U1657" s="267" t="s">
        <v>88</v>
      </c>
      <c r="V1657" s="268"/>
      <c r="W1657" s="10"/>
      <c r="X1657" s="269" t="s">
        <v>89</v>
      </c>
      <c r="Y1657" s="270"/>
      <c r="Z1657" s="271" t="s">
        <v>90</v>
      </c>
      <c r="AA1657" s="272"/>
      <c r="AB1657" s="10"/>
      <c r="AC1657" s="265" t="s">
        <v>14</v>
      </c>
      <c r="AD1657" s="266"/>
      <c r="AE1657" s="267" t="s">
        <v>15</v>
      </c>
      <c r="AF1657" s="268"/>
      <c r="AG1657" s="10"/>
      <c r="AH1657" s="269" t="s">
        <v>91</v>
      </c>
      <c r="AI1657" s="270"/>
      <c r="AJ1657" s="271" t="s">
        <v>92</v>
      </c>
      <c r="AK1657" s="272"/>
      <c r="AM1657" s="76" t="s">
        <v>16</v>
      </c>
      <c r="AO1657" s="112" t="s">
        <v>38</v>
      </c>
      <c r="AP1657" s="18"/>
      <c r="AQ1657" s="68"/>
      <c r="AR1657" s="68"/>
      <c r="AS1657" s="68"/>
      <c r="AT1657" s="68"/>
    </row>
    <row r="1658" spans="2:46" ht="18.600000000000001" customHeight="1" thickTop="1" thickBot="1">
      <c r="D1658" s="59">
        <v>0</v>
      </c>
      <c r="E1658" s="63">
        <v>0</v>
      </c>
      <c r="F1658" s="61">
        <v>1</v>
      </c>
      <c r="G1658" s="62">
        <v>0</v>
      </c>
      <c r="I1658" s="59">
        <v>0</v>
      </c>
      <c r="J1658" s="63">
        <f t="shared" ref="J1658" si="7483">IF(0=(1-$J$8*$K$8*$B1655^2),10^14,$B1655*$K$8/(1-$J$8*$K$8*$B1655^2))</f>
        <v>-0.86452537293772369</v>
      </c>
      <c r="K1658" s="61">
        <v>1</v>
      </c>
      <c r="L1658" s="62">
        <v>0</v>
      </c>
      <c r="N1658" s="59">
        <f t="shared" ref="N1658" si="7484">D1658*I1655+F1658*I1658-E1658*J1655-G1658*J1658</f>
        <v>0</v>
      </c>
      <c r="O1658" s="63">
        <f t="shared" ref="O1658" si="7485">(D1658*J1655+E1658*I1655+F1658*J1658+G1658*I1658)</f>
        <v>-0.86452537293772369</v>
      </c>
      <c r="P1658" s="61">
        <f t="shared" ref="P1658" si="7486">D1658*K1655+F1658*K1658-E1658*L1655-G1658*L1658</f>
        <v>1</v>
      </c>
      <c r="Q1658" s="62">
        <f t="shared" ref="Q1658" si="7487">(D1658*L1655+E1658*K1655+F1658*L1658+G1658*K1658)</f>
        <v>0</v>
      </c>
      <c r="S1658" s="59">
        <v>0</v>
      </c>
      <c r="T1658" s="63">
        <v>0</v>
      </c>
      <c r="U1658" s="61">
        <v>1</v>
      </c>
      <c r="V1658" s="62">
        <v>0</v>
      </c>
      <c r="X1658" s="59">
        <f t="shared" ref="X1658" si="7488">N1658*S1655+P1658*S1658-O1658*T1655-Q1658*T1658</f>
        <v>0</v>
      </c>
      <c r="Y1658" s="63">
        <f t="shared" ref="Y1658" si="7489">(N1658*T1655+O1658*S1655+P1658*T1658+Q1658*S1658)</f>
        <v>-0.86452537293772369</v>
      </c>
      <c r="Z1658" s="61">
        <f t="shared" ref="Z1658" si="7490">N1658*U1655+P1658*U1658-O1658*V1655-Q1658*V1658</f>
        <v>3.7798586861164796</v>
      </c>
      <c r="AA1658" s="62">
        <f t="shared" ref="AA1658" si="7491">(N1658*V1655+O1658*U1655+P1658*V1658+Q1658*U1658)</f>
        <v>0</v>
      </c>
      <c r="AB1658" s="10"/>
      <c r="AC1658" s="46">
        <f t="shared" ref="AC1658" si="7492">1/$AD$8</f>
        <v>1</v>
      </c>
      <c r="AD1658" s="77">
        <v>0</v>
      </c>
      <c r="AE1658" s="78">
        <v>1</v>
      </c>
      <c r="AF1658" s="79">
        <v>0</v>
      </c>
      <c r="AH1658" s="59">
        <f t="shared" ref="AH1658" si="7493">X1658*AC1655+Z1658*AC1658-Y1658*AD1655-AA1658*AD1658</f>
        <v>3.7798586861164796</v>
      </c>
      <c r="AI1658" s="63">
        <f t="shared" ref="AI1658" si="7494">(X1658*AD1655+Y1658*AC1655+Z1658*AD1658+AA1658*AC1658)</f>
        <v>-0.86452537293772369</v>
      </c>
      <c r="AJ1658" s="61">
        <f t="shared" ref="AJ1658" si="7495">X1658*AE1655+Z1658*AE1658-Y1658*AF1655-AA1658*AF1658</f>
        <v>3.7798586861164796</v>
      </c>
      <c r="AK1658" s="62">
        <f t="shared" ref="AK1658" si="7496">(X1658*AF1655+Y1658*AE1655+Z1658*AF1658+AA1658*AE1658)</f>
        <v>0</v>
      </c>
      <c r="AM1658" s="80">
        <f t="shared" ref="AM1658" si="7497">(180/PI())*ATAN(-1*(AI1655+AI1658)/(AH1655+AH1658))</f>
        <v>-62.472346536730747</v>
      </c>
      <c r="AO1658" s="113">
        <f t="shared" ref="AO1658" si="7498">20*LOG(((1-(10^(AM1655/20)^2)*(1-((1-AO1655)/(1+AO1655))^2))^0.5))</f>
        <v>-4.1245735474100639E-2</v>
      </c>
      <c r="AP1658" s="18"/>
      <c r="AQ1658" s="68"/>
      <c r="AR1658" s="68"/>
      <c r="AS1658" s="68"/>
      <c r="AT1658" s="68"/>
    </row>
    <row r="1659" spans="2:46" ht="18.600000000000001" customHeight="1"/>
    <row r="1660" spans="2:46" ht="18.600000000000001" customHeight="1" thickBot="1">
      <c r="D1660" s="10" t="s">
        <v>63</v>
      </c>
      <c r="E1660" s="10"/>
      <c r="F1660" s="10"/>
      <c r="G1660" s="10"/>
      <c r="H1660" s="10"/>
      <c r="I1660" s="10" t="s">
        <v>64</v>
      </c>
      <c r="J1660" s="10"/>
      <c r="K1660" s="10"/>
      <c r="L1660" s="10"/>
      <c r="M1660" s="55"/>
      <c r="N1660" s="55"/>
      <c r="O1660" s="54" t="s">
        <v>65</v>
      </c>
      <c r="P1660" s="55"/>
      <c r="Q1660" s="55"/>
      <c r="R1660" s="55"/>
      <c r="S1660" s="10"/>
      <c r="T1660" s="10" t="s">
        <v>66</v>
      </c>
      <c r="U1660" s="55"/>
      <c r="V1660" s="55"/>
      <c r="W1660" s="55"/>
      <c r="X1660" s="55"/>
      <c r="Y1660" s="54" t="s">
        <v>67</v>
      </c>
      <c r="Z1660" s="55"/>
      <c r="AA1660" s="55"/>
      <c r="AB1660" s="55"/>
      <c r="AC1660" s="54" t="s">
        <v>68</v>
      </c>
      <c r="AD1660" s="10"/>
      <c r="AE1660" s="10"/>
      <c r="AF1660" s="10"/>
      <c r="AG1660" s="10"/>
      <c r="AH1660" s="55"/>
      <c r="AI1660" s="54" t="s">
        <v>69</v>
      </c>
      <c r="AJ1660" s="55"/>
      <c r="AK1660" s="55"/>
    </row>
    <row r="1661" spans="2:46" ht="18.600000000000001" customHeight="1" thickBot="1">
      <c r="B1661" s="52"/>
      <c r="D1661" s="273" t="s">
        <v>70</v>
      </c>
      <c r="E1661" s="274"/>
      <c r="F1661" s="275" t="s">
        <v>71</v>
      </c>
      <c r="G1661" s="276"/>
      <c r="H1661" s="263"/>
      <c r="I1661" s="273" t="s">
        <v>72</v>
      </c>
      <c r="J1661" s="274"/>
      <c r="K1661" s="275" t="s">
        <v>73</v>
      </c>
      <c r="L1661" s="276"/>
      <c r="M1661" s="55"/>
      <c r="N1661" s="269" t="s">
        <v>74</v>
      </c>
      <c r="O1661" s="270"/>
      <c r="P1661" s="271" t="s">
        <v>75</v>
      </c>
      <c r="Q1661" s="272"/>
      <c r="R1661" s="55"/>
      <c r="S1661" s="273" t="s">
        <v>76</v>
      </c>
      <c r="T1661" s="274"/>
      <c r="U1661" s="275" t="s">
        <v>77</v>
      </c>
      <c r="V1661" s="276"/>
      <c r="W1661" s="10"/>
      <c r="X1661" s="269" t="s">
        <v>78</v>
      </c>
      <c r="Y1661" s="270"/>
      <c r="Z1661" s="271" t="s">
        <v>79</v>
      </c>
      <c r="AA1661" s="272"/>
      <c r="AB1661" s="10"/>
      <c r="AC1661" s="273" t="s">
        <v>80</v>
      </c>
      <c r="AD1661" s="274"/>
      <c r="AE1661" s="275" t="s">
        <v>81</v>
      </c>
      <c r="AF1661" s="276"/>
      <c r="AG1661" s="10"/>
      <c r="AH1661" s="269" t="s">
        <v>82</v>
      </c>
      <c r="AI1661" s="270"/>
      <c r="AJ1661" s="271" t="s">
        <v>83</v>
      </c>
      <c r="AK1661" s="272"/>
      <c r="AM1661" s="57" t="s">
        <v>10</v>
      </c>
      <c r="AO1661" s="109" t="s">
        <v>37</v>
      </c>
      <c r="AP1661" s="18"/>
      <c r="AQ1661" s="68"/>
      <c r="AR1661" s="68"/>
      <c r="AS1661" s="68"/>
      <c r="AT1661" s="68"/>
    </row>
    <row r="1662" spans="2:46" ht="18.600000000000001" customHeight="1" thickTop="1" thickBot="1">
      <c r="B1662" s="81">
        <v>4.76</v>
      </c>
      <c r="D1662" s="59">
        <v>1</v>
      </c>
      <c r="E1662" s="60">
        <v>0</v>
      </c>
      <c r="F1662" s="61">
        <v>0</v>
      </c>
      <c r="G1662" s="62">
        <f t="shared" ref="G1662" si="7499">$E$8*$B1662</f>
        <v>3.2290412000000002</v>
      </c>
      <c r="I1662" s="59">
        <v>1</v>
      </c>
      <c r="J1662" s="63">
        <v>0</v>
      </c>
      <c r="K1662" s="61">
        <v>0</v>
      </c>
      <c r="L1662" s="62">
        <v>0</v>
      </c>
      <c r="N1662" s="59">
        <f t="shared" ref="N1662" si="7500">D1662*I1662+F1662*I1665-E1662*J1662-G1662*J1665</f>
        <v>3.7746090318111256</v>
      </c>
      <c r="O1662" s="63">
        <f t="shared" ref="O1662" si="7501">(D1662*J1662+E1662*I1662+F1662*J1665+G1662*I1665)</f>
        <v>0</v>
      </c>
      <c r="P1662" s="61">
        <f t="shared" ref="P1662" si="7502">D1662*K1662+F1662*K1665-E1662*L1662-G1662*L1665</f>
        <v>0</v>
      </c>
      <c r="Q1662" s="62">
        <f t="shared" ref="Q1662" si="7503">(D1662*L1662+E1662*K1662+F1662*L1665+G1662*K1665)</f>
        <v>3.2290412000000002</v>
      </c>
      <c r="S1662" s="59">
        <v>1</v>
      </c>
      <c r="T1662" s="60">
        <v>0</v>
      </c>
      <c r="U1662" s="61">
        <v>0</v>
      </c>
      <c r="V1662" s="62">
        <f t="shared" ref="V1662" si="7504">$T$8*$B1662</f>
        <v>3.2290412000000002</v>
      </c>
      <c r="X1662" s="59">
        <f t="shared" ref="X1662" si="7505">N1662*S1662+P1662*S1665-O1662*T1662-Q1662*T1665</f>
        <v>3.7746090318111256</v>
      </c>
      <c r="Y1662" s="63">
        <f t="shared" ref="Y1662" si="7506">(N1662*T1662+O1662*S1662+P1662*T1665+Q1662*S1665)</f>
        <v>0</v>
      </c>
      <c r="Z1662" s="61">
        <f t="shared" ref="Z1662" si="7507">N1662*U1662+P1662*U1665-O1662*V1662-Q1662*V1665</f>
        <v>0</v>
      </c>
      <c r="AA1662" s="62">
        <f t="shared" ref="AA1662" si="7508">(N1662*V1662+O1662*U1662+P1662*V1665+Q1662*U1665)</f>
        <v>15.417409277610236</v>
      </c>
      <c r="AB1662" s="10"/>
      <c r="AC1662" s="64">
        <v>1</v>
      </c>
      <c r="AD1662" s="65">
        <v>0</v>
      </c>
      <c r="AE1662" s="23">
        <v>0</v>
      </c>
      <c r="AF1662" s="66">
        <v>0</v>
      </c>
      <c r="AH1662" s="59">
        <f t="shared" ref="AH1662" si="7509">X1662*AC1662+Z1662*AC1665-Y1662*AD1662-AA1662*AD1665</f>
        <v>3.7746090318111256</v>
      </c>
      <c r="AI1662" s="63">
        <f t="shared" ref="AI1662" si="7510">(X1662*AD1662+Y1662*AC1662+Z1662*AD1665+AA1662*AC1665)</f>
        <v>15.417409277610236</v>
      </c>
      <c r="AJ1662" s="61">
        <f t="shared" ref="AJ1662" si="7511">X1662*AE1662+Z1662*AE1665-Y1662*AF1662-AA1662*AF1665</f>
        <v>0</v>
      </c>
      <c r="AK1662" s="62">
        <f t="shared" ref="AK1662" si="7512">(X1662*AF1662+Y1662*AE1662+Z1662*AF1665+AA1662*AE1665)</f>
        <v>15.417409277610236</v>
      </c>
      <c r="AM1662" s="67">
        <f t="shared" ref="AM1662" si="7513">20*LOG(((1+$AD$8)/$AD$8)/((AH1662+AH1665)^2+(AI1662+AI1665)^2)^0.5)</f>
        <v>-18.275795763362559</v>
      </c>
      <c r="AO1662" s="110">
        <f t="shared" ref="AO1662" si="7514">((AH1662^2+AI1662^2)^0.5)/((AH1665^2+AI1665^2)^0.5)</f>
        <v>4.1002384045341786</v>
      </c>
      <c r="AP1662" s="18"/>
      <c r="AQ1662" s="68"/>
      <c r="AR1662" s="68"/>
      <c r="AS1662" s="68"/>
      <c r="AT1662" s="68"/>
    </row>
    <row r="1663" spans="2:46" ht="18.600000000000001" customHeight="1" thickBot="1">
      <c r="D1663" s="69"/>
      <c r="G1663" s="70"/>
      <c r="I1663" s="69"/>
      <c r="L1663" s="70"/>
      <c r="N1663" s="69"/>
      <c r="Q1663" s="70"/>
      <c r="S1663" s="69"/>
      <c r="V1663" s="70"/>
      <c r="X1663" s="69"/>
      <c r="AA1663" s="70"/>
      <c r="AC1663" s="64"/>
      <c r="AD1663" s="23"/>
      <c r="AE1663" s="23"/>
      <c r="AF1663" s="71"/>
      <c r="AH1663" s="69"/>
      <c r="AK1663" s="70"/>
      <c r="AO1663" s="111"/>
      <c r="AP1663" s="18"/>
      <c r="AQ1663" s="68"/>
      <c r="AR1663" s="68"/>
      <c r="AS1663" s="68"/>
      <c r="AT1663" s="68"/>
    </row>
    <row r="1664" spans="2:46" ht="18.600000000000001" customHeight="1" thickBot="1">
      <c r="D1664" s="265" t="s">
        <v>11</v>
      </c>
      <c r="E1664" s="266"/>
      <c r="F1664" s="267" t="s">
        <v>84</v>
      </c>
      <c r="G1664" s="268"/>
      <c r="H1664" s="263"/>
      <c r="I1664" s="265" t="s">
        <v>85</v>
      </c>
      <c r="J1664" s="266"/>
      <c r="K1664" s="267" t="s">
        <v>86</v>
      </c>
      <c r="L1664" s="268"/>
      <c r="N1664" s="269" t="s">
        <v>12</v>
      </c>
      <c r="O1664" s="270"/>
      <c r="P1664" s="271" t="s">
        <v>13</v>
      </c>
      <c r="Q1664" s="272"/>
      <c r="S1664" s="265" t="s">
        <v>87</v>
      </c>
      <c r="T1664" s="266"/>
      <c r="U1664" s="267" t="s">
        <v>88</v>
      </c>
      <c r="V1664" s="268"/>
      <c r="W1664" s="10"/>
      <c r="X1664" s="269" t="s">
        <v>89</v>
      </c>
      <c r="Y1664" s="270"/>
      <c r="Z1664" s="271" t="s">
        <v>90</v>
      </c>
      <c r="AA1664" s="272"/>
      <c r="AB1664" s="10"/>
      <c r="AC1664" s="265" t="s">
        <v>14</v>
      </c>
      <c r="AD1664" s="266"/>
      <c r="AE1664" s="267" t="s">
        <v>15</v>
      </c>
      <c r="AF1664" s="268"/>
      <c r="AG1664" s="10"/>
      <c r="AH1664" s="269" t="s">
        <v>91</v>
      </c>
      <c r="AI1664" s="270"/>
      <c r="AJ1664" s="271" t="s">
        <v>92</v>
      </c>
      <c r="AK1664" s="272"/>
      <c r="AM1664" s="76" t="s">
        <v>16</v>
      </c>
      <c r="AO1664" s="112" t="s">
        <v>38</v>
      </c>
      <c r="AP1664" s="18"/>
      <c r="AQ1664" s="68"/>
      <c r="AR1664" s="68"/>
      <c r="AS1664" s="68"/>
      <c r="AT1664" s="68"/>
    </row>
    <row r="1665" spans="2:46" ht="18.600000000000001" customHeight="1" thickTop="1" thickBot="1">
      <c r="D1665" s="59">
        <v>0</v>
      </c>
      <c r="E1665" s="63">
        <v>0</v>
      </c>
      <c r="F1665" s="61">
        <v>1</v>
      </c>
      <c r="G1665" s="62">
        <v>0</v>
      </c>
      <c r="I1665" s="59">
        <v>0</v>
      </c>
      <c r="J1665" s="63">
        <f t="shared" ref="J1665" si="7515">IF(0=(1-$J$8*$K$8*$B1662^2),10^14,$B1662*$K$8/(1-$J$8*$K$8*$B1662^2))</f>
        <v>-0.85926715082208471</v>
      </c>
      <c r="K1665" s="61">
        <v>1</v>
      </c>
      <c r="L1665" s="62">
        <v>0</v>
      </c>
      <c r="N1665" s="59">
        <f t="shared" ref="N1665" si="7516">D1665*I1662+F1665*I1665-E1665*J1662-G1665*J1665</f>
        <v>0</v>
      </c>
      <c r="O1665" s="63">
        <f t="shared" ref="O1665" si="7517">(D1665*J1662+E1665*I1662+F1665*J1665+G1665*I1665)</f>
        <v>-0.85926715082208471</v>
      </c>
      <c r="P1665" s="61">
        <f t="shared" ref="P1665" si="7518">D1665*K1662+F1665*K1665-E1665*L1662-G1665*L1665</f>
        <v>1</v>
      </c>
      <c r="Q1665" s="62">
        <f t="shared" ref="Q1665" si="7519">(D1665*L1662+E1665*K1662+F1665*L1665+G1665*K1665)</f>
        <v>0</v>
      </c>
      <c r="S1665" s="59">
        <v>0</v>
      </c>
      <c r="T1665" s="63">
        <v>0</v>
      </c>
      <c r="U1665" s="61">
        <v>1</v>
      </c>
      <c r="V1665" s="62">
        <v>0</v>
      </c>
      <c r="X1665" s="59">
        <f t="shared" ref="X1665" si="7520">N1665*S1662+P1665*S1665-O1665*T1662-Q1665*T1665</f>
        <v>0</v>
      </c>
      <c r="Y1665" s="63">
        <f t="shared" ref="Y1665" si="7521">(N1665*T1662+O1665*S1662+P1665*T1665+Q1665*S1665)</f>
        <v>-0.85926715082208471</v>
      </c>
      <c r="Z1665" s="61">
        <f t="shared" ref="Z1665" si="7522">N1665*U1662+P1665*U1665-O1665*V1662-Q1665*V1665</f>
        <v>3.7746090318111256</v>
      </c>
      <c r="AA1665" s="62">
        <f t="shared" ref="AA1665" si="7523">(N1665*V1662+O1665*U1662+P1665*V1665+Q1665*U1665)</f>
        <v>0</v>
      </c>
      <c r="AB1665" s="10"/>
      <c r="AC1665" s="46">
        <f t="shared" ref="AC1665" si="7524">1/$AD$8</f>
        <v>1</v>
      </c>
      <c r="AD1665" s="77">
        <v>0</v>
      </c>
      <c r="AE1665" s="78">
        <v>1</v>
      </c>
      <c r="AF1665" s="79">
        <v>0</v>
      </c>
      <c r="AH1665" s="59">
        <f t="shared" ref="AH1665" si="7525">X1665*AC1662+Z1665*AC1665-Y1665*AD1662-AA1665*AD1665</f>
        <v>3.7746090318111256</v>
      </c>
      <c r="AI1665" s="63">
        <f t="shared" ref="AI1665" si="7526">(X1665*AD1662+Y1665*AC1662+Z1665*AD1665+AA1665*AC1665)</f>
        <v>-0.85926715082208471</v>
      </c>
      <c r="AJ1665" s="61">
        <f t="shared" ref="AJ1665" si="7527">X1665*AE1662+Z1665*AE1665-Y1665*AF1662-AA1665*AF1665</f>
        <v>3.7746090318111256</v>
      </c>
      <c r="AK1665" s="62">
        <f t="shared" ref="AK1665" si="7528">(X1665*AF1662+Y1665*AE1662+Z1665*AF1665+AA1665*AE1665)</f>
        <v>0</v>
      </c>
      <c r="AM1665" s="80">
        <f t="shared" ref="AM1665" si="7529">(180/PI())*ATAN(-1*(AI1662+AI1665)/(AH1662+AH1665))</f>
        <v>-62.59071313555787</v>
      </c>
      <c r="AO1665" s="113">
        <f t="shared" ref="AO1665" si="7530">20*LOG(((1-(10^(AM1662/20)^2)*(1-((1-AO1662)/(1+AO1662))^2))^0.5))</f>
        <v>-4.0920156160975253E-2</v>
      </c>
      <c r="AP1665" s="18"/>
      <c r="AQ1665" s="68"/>
      <c r="AR1665" s="68"/>
      <c r="AS1665" s="68"/>
      <c r="AT1665" s="68"/>
    </row>
    <row r="1666" spans="2:46" ht="18.600000000000001" customHeight="1"/>
    <row r="1667" spans="2:46" ht="18.600000000000001" customHeight="1" thickBot="1">
      <c r="D1667" s="10" t="s">
        <v>63</v>
      </c>
      <c r="E1667" s="10"/>
      <c r="F1667" s="10"/>
      <c r="G1667" s="10"/>
      <c r="H1667" s="10"/>
      <c r="I1667" s="10" t="s">
        <v>64</v>
      </c>
      <c r="J1667" s="10"/>
      <c r="K1667" s="10"/>
      <c r="L1667" s="10"/>
      <c r="M1667" s="55"/>
      <c r="N1667" s="55"/>
      <c r="O1667" s="54" t="s">
        <v>65</v>
      </c>
      <c r="P1667" s="55"/>
      <c r="Q1667" s="55"/>
      <c r="R1667" s="55"/>
      <c r="S1667" s="10"/>
      <c r="T1667" s="10" t="s">
        <v>66</v>
      </c>
      <c r="U1667" s="55"/>
      <c r="V1667" s="55"/>
      <c r="W1667" s="55"/>
      <c r="X1667" s="55"/>
      <c r="Y1667" s="54" t="s">
        <v>67</v>
      </c>
      <c r="Z1667" s="55"/>
      <c r="AA1667" s="55"/>
      <c r="AB1667" s="55"/>
      <c r="AC1667" s="54" t="s">
        <v>68</v>
      </c>
      <c r="AD1667" s="10"/>
      <c r="AE1667" s="10"/>
      <c r="AF1667" s="10"/>
      <c r="AG1667" s="10"/>
      <c r="AH1667" s="55"/>
      <c r="AI1667" s="54" t="s">
        <v>69</v>
      </c>
      <c r="AJ1667" s="55"/>
      <c r="AK1667" s="55"/>
    </row>
    <row r="1668" spans="2:46" ht="18.600000000000001" customHeight="1" thickBot="1">
      <c r="B1668" s="52"/>
      <c r="D1668" s="273" t="s">
        <v>70</v>
      </c>
      <c r="E1668" s="274"/>
      <c r="F1668" s="275" t="s">
        <v>71</v>
      </c>
      <c r="G1668" s="276"/>
      <c r="H1668" s="263"/>
      <c r="I1668" s="273" t="s">
        <v>72</v>
      </c>
      <c r="J1668" s="274"/>
      <c r="K1668" s="275" t="s">
        <v>73</v>
      </c>
      <c r="L1668" s="276"/>
      <c r="M1668" s="55"/>
      <c r="N1668" s="269" t="s">
        <v>74</v>
      </c>
      <c r="O1668" s="270"/>
      <c r="P1668" s="271" t="s">
        <v>75</v>
      </c>
      <c r="Q1668" s="272"/>
      <c r="R1668" s="55"/>
      <c r="S1668" s="273" t="s">
        <v>76</v>
      </c>
      <c r="T1668" s="274"/>
      <c r="U1668" s="275" t="s">
        <v>77</v>
      </c>
      <c r="V1668" s="276"/>
      <c r="W1668" s="10"/>
      <c r="X1668" s="269" t="s">
        <v>78</v>
      </c>
      <c r="Y1668" s="270"/>
      <c r="Z1668" s="271" t="s">
        <v>79</v>
      </c>
      <c r="AA1668" s="272"/>
      <c r="AB1668" s="10"/>
      <c r="AC1668" s="273" t="s">
        <v>80</v>
      </c>
      <c r="AD1668" s="274"/>
      <c r="AE1668" s="275" t="s">
        <v>81</v>
      </c>
      <c r="AF1668" s="276"/>
      <c r="AG1668" s="10"/>
      <c r="AH1668" s="269" t="s">
        <v>82</v>
      </c>
      <c r="AI1668" s="270"/>
      <c r="AJ1668" s="271" t="s">
        <v>83</v>
      </c>
      <c r="AK1668" s="272"/>
      <c r="AM1668" s="57" t="s">
        <v>10</v>
      </c>
      <c r="AO1668" s="109" t="s">
        <v>37</v>
      </c>
      <c r="AP1668" s="18"/>
      <c r="AQ1668" s="68"/>
      <c r="AR1668" s="68"/>
      <c r="AS1668" s="68"/>
      <c r="AT1668" s="68"/>
    </row>
    <row r="1669" spans="2:46" ht="18.600000000000001" customHeight="1" thickTop="1" thickBot="1">
      <c r="B1669" s="81">
        <v>4.78</v>
      </c>
      <c r="D1669" s="59">
        <v>1</v>
      </c>
      <c r="E1669" s="60">
        <v>0</v>
      </c>
      <c r="F1669" s="61">
        <v>0</v>
      </c>
      <c r="G1669" s="62">
        <f t="shared" ref="G1669" si="7531">$E$8*$B1669</f>
        <v>3.2426086000000005</v>
      </c>
      <c r="I1669" s="59">
        <v>1</v>
      </c>
      <c r="J1669" s="63">
        <v>0</v>
      </c>
      <c r="K1669" s="61">
        <v>0</v>
      </c>
      <c r="L1669" s="62">
        <v>0</v>
      </c>
      <c r="N1669" s="59">
        <f t="shared" ref="N1669" si="7532">D1669*I1669+F1669*I1672-E1669*J1669-G1669*J1672</f>
        <v>3.769444555128624</v>
      </c>
      <c r="O1669" s="63">
        <f t="shared" ref="O1669" si="7533">(D1669*J1669+E1669*I1669+F1669*J1672+G1669*I1672)</f>
        <v>0</v>
      </c>
      <c r="P1669" s="61">
        <f t="shared" ref="P1669" si="7534">D1669*K1669+F1669*K1672-E1669*L1669-G1669*L1672</f>
        <v>0</v>
      </c>
      <c r="Q1669" s="62">
        <f t="shared" ref="Q1669" si="7535">(D1669*L1669+E1669*K1669+F1669*L1672+G1669*K1672)</f>
        <v>3.2426086000000005</v>
      </c>
      <c r="S1669" s="59">
        <v>1</v>
      </c>
      <c r="T1669" s="60">
        <v>0</v>
      </c>
      <c r="U1669" s="61">
        <v>0</v>
      </c>
      <c r="V1669" s="62">
        <f t="shared" ref="V1669" si="7536">$T$8*$B1669</f>
        <v>3.2426086000000005</v>
      </c>
      <c r="X1669" s="59">
        <f t="shared" ref="X1669" si="7537">N1669*S1669+P1669*S1672-O1669*T1669-Q1669*T1672</f>
        <v>3.769444555128624</v>
      </c>
      <c r="Y1669" s="63">
        <f t="shared" ref="Y1669" si="7538">(N1669*T1669+O1669*S1669+P1669*T1672+Q1669*S1672)</f>
        <v>0</v>
      </c>
      <c r="Z1669" s="61">
        <f t="shared" ref="Z1669" si="7539">N1669*U1669+P1669*U1672-O1669*V1669-Q1669*V1672</f>
        <v>0</v>
      </c>
      <c r="AA1669" s="62">
        <f t="shared" ref="AA1669" si="7540">(N1669*V1669+O1669*U1669+P1669*V1672+Q1669*U1672)</f>
        <v>15.465441931683253</v>
      </c>
      <c r="AB1669" s="10"/>
      <c r="AC1669" s="64">
        <v>1</v>
      </c>
      <c r="AD1669" s="65">
        <v>0</v>
      </c>
      <c r="AE1669" s="23">
        <v>0</v>
      </c>
      <c r="AF1669" s="66">
        <v>0</v>
      </c>
      <c r="AH1669" s="59">
        <f t="shared" ref="AH1669" si="7541">X1669*AC1669+Z1669*AC1672-Y1669*AD1669-AA1669*AD1672</f>
        <v>3.769444555128624</v>
      </c>
      <c r="AI1669" s="63">
        <f t="shared" ref="AI1669" si="7542">(X1669*AD1669+Y1669*AC1669+Z1669*AD1672+AA1669*AC1672)</f>
        <v>15.465441931683253</v>
      </c>
      <c r="AJ1669" s="61">
        <f t="shared" ref="AJ1669" si="7543">X1669*AE1669+Z1669*AE1672-Y1669*AF1669-AA1669*AF1672</f>
        <v>0</v>
      </c>
      <c r="AK1669" s="62">
        <f t="shared" ref="AK1669" si="7544">(X1669*AF1669+Y1669*AE1669+Z1669*AF1672+AA1669*AE1672)</f>
        <v>15.465441931683253</v>
      </c>
      <c r="AM1669" s="67">
        <f t="shared" ref="AM1669" si="7545">20*LOG(((1+$AD$8)/$AD$8)/((AH1669+AH1672)^2+(AI1669+AI1672)^2)^0.5)</f>
        <v>-18.298290638289497</v>
      </c>
      <c r="AO1669" s="110">
        <f t="shared" ref="AO1669" si="7546">((AH1669^2+AI1669^2)^0.5)/((AH1672^2+AI1672^2)^0.5)</f>
        <v>4.1185556328687456</v>
      </c>
      <c r="AP1669" s="18"/>
      <c r="AQ1669" s="68"/>
      <c r="AR1669" s="68"/>
      <c r="AS1669" s="68"/>
      <c r="AT1669" s="68"/>
    </row>
    <row r="1670" spans="2:46" ht="18.600000000000001" customHeight="1" thickBot="1">
      <c r="D1670" s="69"/>
      <c r="G1670" s="70"/>
      <c r="I1670" s="69"/>
      <c r="L1670" s="70"/>
      <c r="N1670" s="69"/>
      <c r="Q1670" s="70"/>
      <c r="S1670" s="69"/>
      <c r="V1670" s="70"/>
      <c r="X1670" s="69"/>
      <c r="AA1670" s="70"/>
      <c r="AC1670" s="64"/>
      <c r="AD1670" s="23"/>
      <c r="AE1670" s="23"/>
      <c r="AF1670" s="71"/>
      <c r="AH1670" s="69"/>
      <c r="AK1670" s="70"/>
      <c r="AO1670" s="111"/>
      <c r="AP1670" s="18"/>
      <c r="AQ1670" s="68"/>
      <c r="AR1670" s="68"/>
      <c r="AS1670" s="68"/>
      <c r="AT1670" s="68"/>
    </row>
    <row r="1671" spans="2:46" ht="18.600000000000001" customHeight="1" thickBot="1">
      <c r="D1671" s="265" t="s">
        <v>11</v>
      </c>
      <c r="E1671" s="266"/>
      <c r="F1671" s="267" t="s">
        <v>84</v>
      </c>
      <c r="G1671" s="268"/>
      <c r="H1671" s="263"/>
      <c r="I1671" s="265" t="s">
        <v>85</v>
      </c>
      <c r="J1671" s="266"/>
      <c r="K1671" s="267" t="s">
        <v>86</v>
      </c>
      <c r="L1671" s="268"/>
      <c r="N1671" s="269" t="s">
        <v>12</v>
      </c>
      <c r="O1671" s="270"/>
      <c r="P1671" s="271" t="s">
        <v>13</v>
      </c>
      <c r="Q1671" s="272"/>
      <c r="S1671" s="265" t="s">
        <v>87</v>
      </c>
      <c r="T1671" s="266"/>
      <c r="U1671" s="267" t="s">
        <v>88</v>
      </c>
      <c r="V1671" s="268"/>
      <c r="W1671" s="10"/>
      <c r="X1671" s="269" t="s">
        <v>89</v>
      </c>
      <c r="Y1671" s="270"/>
      <c r="Z1671" s="271" t="s">
        <v>90</v>
      </c>
      <c r="AA1671" s="272"/>
      <c r="AB1671" s="10"/>
      <c r="AC1671" s="265" t="s">
        <v>14</v>
      </c>
      <c r="AD1671" s="266"/>
      <c r="AE1671" s="267" t="s">
        <v>15</v>
      </c>
      <c r="AF1671" s="268"/>
      <c r="AG1671" s="10"/>
      <c r="AH1671" s="269" t="s">
        <v>91</v>
      </c>
      <c r="AI1671" s="270"/>
      <c r="AJ1671" s="271" t="s">
        <v>92</v>
      </c>
      <c r="AK1671" s="272"/>
      <c r="AM1671" s="76" t="s">
        <v>16</v>
      </c>
      <c r="AO1671" s="112" t="s">
        <v>38</v>
      </c>
      <c r="AP1671" s="18"/>
      <c r="AQ1671" s="68"/>
      <c r="AR1671" s="68"/>
      <c r="AS1671" s="68"/>
      <c r="AT1671" s="68"/>
    </row>
    <row r="1672" spans="2:46" ht="18.600000000000001" customHeight="1" thickTop="1" thickBot="1">
      <c r="D1672" s="59">
        <v>0</v>
      </c>
      <c r="E1672" s="63">
        <v>0</v>
      </c>
      <c r="F1672" s="61">
        <v>1</v>
      </c>
      <c r="G1672" s="62">
        <v>0</v>
      </c>
      <c r="I1672" s="59">
        <v>0</v>
      </c>
      <c r="J1672" s="63">
        <f t="shared" ref="J1672" si="7547">IF(0=(1-$J$8*$K$8*$B1669^2),10^14,$B1669*$K$8/(1-$J$8*$K$8*$B1669^2))</f>
        <v>-0.85407919880574656</v>
      </c>
      <c r="K1672" s="61">
        <v>1</v>
      </c>
      <c r="L1672" s="62">
        <v>0</v>
      </c>
      <c r="N1672" s="59">
        <f t="shared" ref="N1672" si="7548">D1672*I1669+F1672*I1672-E1672*J1669-G1672*J1672</f>
        <v>0</v>
      </c>
      <c r="O1672" s="63">
        <f t="shared" ref="O1672" si="7549">(D1672*J1669+E1672*I1669+F1672*J1672+G1672*I1672)</f>
        <v>-0.85407919880574656</v>
      </c>
      <c r="P1672" s="61">
        <f t="shared" ref="P1672" si="7550">D1672*K1669+F1672*K1672-E1672*L1669-G1672*L1672</f>
        <v>1</v>
      </c>
      <c r="Q1672" s="62">
        <f t="shared" ref="Q1672" si="7551">(D1672*L1669+E1672*K1669+F1672*L1672+G1672*K1672)</f>
        <v>0</v>
      </c>
      <c r="S1672" s="59">
        <v>0</v>
      </c>
      <c r="T1672" s="63">
        <v>0</v>
      </c>
      <c r="U1672" s="61">
        <v>1</v>
      </c>
      <c r="V1672" s="62">
        <v>0</v>
      </c>
      <c r="X1672" s="59">
        <f t="shared" ref="X1672" si="7552">N1672*S1669+P1672*S1672-O1672*T1669-Q1672*T1672</f>
        <v>0</v>
      </c>
      <c r="Y1672" s="63">
        <f t="shared" ref="Y1672" si="7553">(N1672*T1669+O1672*S1669+P1672*T1672+Q1672*S1672)</f>
        <v>-0.85407919880574656</v>
      </c>
      <c r="Z1672" s="61">
        <f t="shared" ref="Z1672" si="7554">N1672*U1669+P1672*U1672-O1672*V1669-Q1672*V1672</f>
        <v>3.769444555128624</v>
      </c>
      <c r="AA1672" s="62">
        <f t="shared" ref="AA1672" si="7555">(N1672*V1669+O1672*U1669+P1672*V1672+Q1672*U1672)</f>
        <v>0</v>
      </c>
      <c r="AB1672" s="10"/>
      <c r="AC1672" s="46">
        <f t="shared" ref="AC1672" si="7556">1/$AD$8</f>
        <v>1</v>
      </c>
      <c r="AD1672" s="77">
        <v>0</v>
      </c>
      <c r="AE1672" s="78">
        <v>1</v>
      </c>
      <c r="AF1672" s="79">
        <v>0</v>
      </c>
      <c r="AH1672" s="59">
        <f t="shared" ref="AH1672" si="7557">X1672*AC1669+Z1672*AC1672-Y1672*AD1669-AA1672*AD1672</f>
        <v>3.769444555128624</v>
      </c>
      <c r="AI1672" s="63">
        <f t="shared" ref="AI1672" si="7558">(X1672*AD1669+Y1672*AC1669+Z1672*AD1672+AA1672*AC1672)</f>
        <v>-0.85407919880574656</v>
      </c>
      <c r="AJ1672" s="61">
        <f t="shared" ref="AJ1672" si="7559">X1672*AE1669+Z1672*AE1672-Y1672*AF1669-AA1672*AF1672</f>
        <v>3.769444555128624</v>
      </c>
      <c r="AK1672" s="62">
        <f t="shared" ref="AK1672" si="7560">(X1672*AF1669+Y1672*AE1669+Z1672*AF1672+AA1672*AE1672)</f>
        <v>0</v>
      </c>
      <c r="AM1672" s="80">
        <f t="shared" ref="AM1672" si="7561">(180/PI())*ATAN(-1*(AI1669+AI1672)/(AH1669+AH1672))</f>
        <v>-62.708043722387707</v>
      </c>
      <c r="AO1672" s="113">
        <f t="shared" ref="AO1672" si="7562">20*LOG(((1-(10^(AM1669/20)^2)*(1-((1-AO1669)/(1+AO1669))^2))^0.5))</f>
        <v>-4.0596966828095757E-2</v>
      </c>
      <c r="AP1672" s="18"/>
      <c r="AQ1672" s="68"/>
      <c r="AR1672" s="68"/>
      <c r="AS1672" s="68"/>
      <c r="AT1672" s="68"/>
    </row>
    <row r="1673" spans="2:46" ht="18.600000000000001" customHeight="1"/>
    <row r="1674" spans="2:46" ht="18.600000000000001" customHeight="1" thickBot="1">
      <c r="D1674" s="10" t="s">
        <v>63</v>
      </c>
      <c r="E1674" s="10"/>
      <c r="F1674" s="10"/>
      <c r="G1674" s="10"/>
      <c r="H1674" s="10"/>
      <c r="I1674" s="10" t="s">
        <v>64</v>
      </c>
      <c r="J1674" s="10"/>
      <c r="K1674" s="10"/>
      <c r="L1674" s="10"/>
      <c r="M1674" s="55"/>
      <c r="N1674" s="55"/>
      <c r="O1674" s="54" t="s">
        <v>65</v>
      </c>
      <c r="P1674" s="55"/>
      <c r="Q1674" s="55"/>
      <c r="R1674" s="55"/>
      <c r="S1674" s="10"/>
      <c r="T1674" s="10" t="s">
        <v>66</v>
      </c>
      <c r="U1674" s="55"/>
      <c r="V1674" s="55"/>
      <c r="W1674" s="55"/>
      <c r="X1674" s="55"/>
      <c r="Y1674" s="54" t="s">
        <v>67</v>
      </c>
      <c r="Z1674" s="55"/>
      <c r="AA1674" s="55"/>
      <c r="AB1674" s="55"/>
      <c r="AC1674" s="54" t="s">
        <v>68</v>
      </c>
      <c r="AD1674" s="10"/>
      <c r="AE1674" s="10"/>
      <c r="AF1674" s="10"/>
      <c r="AG1674" s="10"/>
      <c r="AH1674" s="55"/>
      <c r="AI1674" s="54" t="s">
        <v>69</v>
      </c>
      <c r="AJ1674" s="55"/>
      <c r="AK1674" s="55"/>
    </row>
    <row r="1675" spans="2:46" ht="18.600000000000001" customHeight="1" thickBot="1">
      <c r="B1675" s="52"/>
      <c r="D1675" s="273" t="s">
        <v>70</v>
      </c>
      <c r="E1675" s="274"/>
      <c r="F1675" s="275" t="s">
        <v>71</v>
      </c>
      <c r="G1675" s="276"/>
      <c r="H1675" s="263"/>
      <c r="I1675" s="273" t="s">
        <v>72</v>
      </c>
      <c r="J1675" s="274"/>
      <c r="K1675" s="275" t="s">
        <v>73</v>
      </c>
      <c r="L1675" s="276"/>
      <c r="M1675" s="55"/>
      <c r="N1675" s="269" t="s">
        <v>74</v>
      </c>
      <c r="O1675" s="270"/>
      <c r="P1675" s="271" t="s">
        <v>75</v>
      </c>
      <c r="Q1675" s="272"/>
      <c r="R1675" s="55"/>
      <c r="S1675" s="273" t="s">
        <v>76</v>
      </c>
      <c r="T1675" s="274"/>
      <c r="U1675" s="275" t="s">
        <v>77</v>
      </c>
      <c r="V1675" s="276"/>
      <c r="W1675" s="10"/>
      <c r="X1675" s="269" t="s">
        <v>78</v>
      </c>
      <c r="Y1675" s="270"/>
      <c r="Z1675" s="271" t="s">
        <v>79</v>
      </c>
      <c r="AA1675" s="272"/>
      <c r="AB1675" s="10"/>
      <c r="AC1675" s="273" t="s">
        <v>80</v>
      </c>
      <c r="AD1675" s="274"/>
      <c r="AE1675" s="275" t="s">
        <v>81</v>
      </c>
      <c r="AF1675" s="276"/>
      <c r="AG1675" s="10"/>
      <c r="AH1675" s="269" t="s">
        <v>82</v>
      </c>
      <c r="AI1675" s="270"/>
      <c r="AJ1675" s="271" t="s">
        <v>83</v>
      </c>
      <c r="AK1675" s="272"/>
      <c r="AM1675" s="57" t="s">
        <v>10</v>
      </c>
      <c r="AO1675" s="109" t="s">
        <v>37</v>
      </c>
      <c r="AP1675" s="18"/>
      <c r="AQ1675" s="68"/>
      <c r="AR1675" s="68"/>
      <c r="AS1675" s="68"/>
      <c r="AT1675" s="68"/>
    </row>
    <row r="1676" spans="2:46" ht="18.600000000000001" customHeight="1" thickTop="1" thickBot="1">
      <c r="B1676" s="81">
        <v>4.8</v>
      </c>
      <c r="D1676" s="59">
        <v>1</v>
      </c>
      <c r="E1676" s="60">
        <v>0</v>
      </c>
      <c r="F1676" s="61">
        <v>0</v>
      </c>
      <c r="G1676" s="62">
        <f t="shared" ref="G1676" si="7563">$E$8*$B1676</f>
        <v>3.256176</v>
      </c>
      <c r="I1676" s="59">
        <v>1</v>
      </c>
      <c r="J1676" s="63">
        <v>0</v>
      </c>
      <c r="K1676" s="61">
        <v>0</v>
      </c>
      <c r="L1676" s="62">
        <v>0</v>
      </c>
      <c r="N1676" s="59">
        <f t="shared" ref="N1676" si="7564">D1676*I1676+F1676*I1679-E1676*J1676-G1676*J1679</f>
        <v>3.7643633326103068</v>
      </c>
      <c r="O1676" s="63">
        <f t="shared" ref="O1676" si="7565">(D1676*J1676+E1676*I1676+F1676*J1679+G1676*I1679)</f>
        <v>0</v>
      </c>
      <c r="P1676" s="61">
        <f t="shared" ref="P1676" si="7566">D1676*K1676+F1676*K1679-E1676*L1676-G1676*L1679</f>
        <v>0</v>
      </c>
      <c r="Q1676" s="62">
        <f t="shared" ref="Q1676" si="7567">(D1676*L1676+E1676*K1676+F1676*L1679+G1676*K1679)</f>
        <v>3.256176</v>
      </c>
      <c r="S1676" s="59">
        <v>1</v>
      </c>
      <c r="T1676" s="60">
        <v>0</v>
      </c>
      <c r="U1676" s="61">
        <v>0</v>
      </c>
      <c r="V1676" s="62">
        <f t="shared" ref="V1676" si="7568">$T$8*$B1676</f>
        <v>3.256176</v>
      </c>
      <c r="X1676" s="59">
        <f t="shared" ref="X1676" si="7569">N1676*S1676+P1676*S1679-O1676*T1676-Q1676*T1679</f>
        <v>3.7643633326103068</v>
      </c>
      <c r="Y1676" s="63">
        <f t="shared" ref="Y1676" si="7570">(N1676*T1676+O1676*S1676+P1676*T1679+Q1676*S1679)</f>
        <v>0</v>
      </c>
      <c r="Z1676" s="61">
        <f t="shared" ref="Z1676" si="7571">N1676*U1676+P1676*U1679-O1676*V1676-Q1676*V1679</f>
        <v>0</v>
      </c>
      <c r="AA1676" s="62">
        <f t="shared" ref="AA1676" si="7572">(N1676*V1676+O1676*U1676+P1676*V1679+Q1676*U1679)</f>
        <v>15.513605538925699</v>
      </c>
      <c r="AB1676" s="10"/>
      <c r="AC1676" s="64">
        <v>1</v>
      </c>
      <c r="AD1676" s="65">
        <v>0</v>
      </c>
      <c r="AE1676" s="23">
        <v>0</v>
      </c>
      <c r="AF1676" s="66">
        <v>0</v>
      </c>
      <c r="AH1676" s="59">
        <f t="shared" ref="AH1676" si="7573">X1676*AC1676+Z1676*AC1679-Y1676*AD1676-AA1676*AD1679</f>
        <v>3.7643633326103068</v>
      </c>
      <c r="AI1676" s="63">
        <f t="shared" ref="AI1676" si="7574">(X1676*AD1676+Y1676*AC1676+Z1676*AD1679+AA1676*AC1679)</f>
        <v>15.513605538925699</v>
      </c>
      <c r="AJ1676" s="61">
        <f t="shared" ref="AJ1676" si="7575">X1676*AE1676+Z1676*AE1679-Y1676*AF1676-AA1676*AF1679</f>
        <v>0</v>
      </c>
      <c r="AK1676" s="62">
        <f t="shared" ref="AK1676" si="7576">(X1676*AF1676+Y1676*AE1676+Z1676*AF1679+AA1676*AE1679)</f>
        <v>15.513605538925699</v>
      </c>
      <c r="AM1676" s="67">
        <f t="shared" ref="AM1676" si="7577">20*LOG(((1+$AD$8)/$AD$8)/((AH1676+AH1679)^2+(AI1676+AI1679)^2)^0.5)</f>
        <v>-18.320832753588338</v>
      </c>
      <c r="AO1676" s="110">
        <f t="shared" ref="AO1676" si="7578">((AH1676^2+AI1676^2)^0.5)/((AH1679^2+AI1679^2)^0.5)</f>
        <v>4.136866470780018</v>
      </c>
      <c r="AP1676" s="18"/>
      <c r="AQ1676" s="68"/>
      <c r="AR1676" s="68"/>
      <c r="AS1676" s="68"/>
      <c r="AT1676" s="68"/>
    </row>
    <row r="1677" spans="2:46" ht="18.600000000000001" customHeight="1" thickBot="1">
      <c r="D1677" s="69"/>
      <c r="G1677" s="70"/>
      <c r="I1677" s="69"/>
      <c r="L1677" s="70"/>
      <c r="N1677" s="69"/>
      <c r="Q1677" s="70"/>
      <c r="S1677" s="69"/>
      <c r="V1677" s="70"/>
      <c r="X1677" s="69"/>
      <c r="AA1677" s="70"/>
      <c r="AC1677" s="64"/>
      <c r="AD1677" s="23"/>
      <c r="AE1677" s="23"/>
      <c r="AF1677" s="71"/>
      <c r="AH1677" s="69"/>
      <c r="AK1677" s="70"/>
      <c r="AO1677" s="111"/>
      <c r="AP1677" s="18"/>
      <c r="AQ1677" s="68"/>
      <c r="AR1677" s="68"/>
      <c r="AS1677" s="68"/>
      <c r="AT1677" s="68"/>
    </row>
    <row r="1678" spans="2:46" ht="18.600000000000001" customHeight="1" thickBot="1">
      <c r="D1678" s="265" t="s">
        <v>11</v>
      </c>
      <c r="E1678" s="266"/>
      <c r="F1678" s="267" t="s">
        <v>84</v>
      </c>
      <c r="G1678" s="268"/>
      <c r="H1678" s="263"/>
      <c r="I1678" s="265" t="s">
        <v>85</v>
      </c>
      <c r="J1678" s="266"/>
      <c r="K1678" s="267" t="s">
        <v>86</v>
      </c>
      <c r="L1678" s="268"/>
      <c r="N1678" s="269" t="s">
        <v>12</v>
      </c>
      <c r="O1678" s="270"/>
      <c r="P1678" s="271" t="s">
        <v>13</v>
      </c>
      <c r="Q1678" s="272"/>
      <c r="S1678" s="265" t="s">
        <v>87</v>
      </c>
      <c r="T1678" s="266"/>
      <c r="U1678" s="267" t="s">
        <v>88</v>
      </c>
      <c r="V1678" s="268"/>
      <c r="W1678" s="10"/>
      <c r="X1678" s="269" t="s">
        <v>89</v>
      </c>
      <c r="Y1678" s="270"/>
      <c r="Z1678" s="271" t="s">
        <v>90</v>
      </c>
      <c r="AA1678" s="272"/>
      <c r="AB1678" s="10"/>
      <c r="AC1678" s="265" t="s">
        <v>14</v>
      </c>
      <c r="AD1678" s="266"/>
      <c r="AE1678" s="267" t="s">
        <v>15</v>
      </c>
      <c r="AF1678" s="268"/>
      <c r="AG1678" s="10"/>
      <c r="AH1678" s="269" t="s">
        <v>91</v>
      </c>
      <c r="AI1678" s="270"/>
      <c r="AJ1678" s="271" t="s">
        <v>92</v>
      </c>
      <c r="AK1678" s="272"/>
      <c r="AM1678" s="76" t="s">
        <v>16</v>
      </c>
      <c r="AO1678" s="112" t="s">
        <v>38</v>
      </c>
      <c r="AP1678" s="18"/>
      <c r="AQ1678" s="68"/>
      <c r="AR1678" s="68"/>
      <c r="AS1678" s="68"/>
      <c r="AT1678" s="68"/>
    </row>
    <row r="1679" spans="2:46" ht="18.600000000000001" customHeight="1" thickTop="1" thickBot="1">
      <c r="D1679" s="59">
        <v>0</v>
      </c>
      <c r="E1679" s="63">
        <v>0</v>
      </c>
      <c r="F1679" s="61">
        <v>1</v>
      </c>
      <c r="G1679" s="62">
        <v>0</v>
      </c>
      <c r="I1679" s="59">
        <v>0</v>
      </c>
      <c r="J1679" s="63">
        <f t="shared" ref="J1679" si="7579">IF(0=(1-$J$8*$K$8*$B1676^2),10^14,$B1676*$K$8/(1-$J$8*$K$8*$B1676^2))</f>
        <v>-0.84896004780156442</v>
      </c>
      <c r="K1679" s="61">
        <v>1</v>
      </c>
      <c r="L1679" s="62">
        <v>0</v>
      </c>
      <c r="N1679" s="59">
        <f t="shared" ref="N1679" si="7580">D1679*I1676+F1679*I1679-E1679*J1676-G1679*J1679</f>
        <v>0</v>
      </c>
      <c r="O1679" s="63">
        <f t="shared" ref="O1679" si="7581">(D1679*J1676+E1679*I1676+F1679*J1679+G1679*I1679)</f>
        <v>-0.84896004780156442</v>
      </c>
      <c r="P1679" s="61">
        <f t="shared" ref="P1679" si="7582">D1679*K1676+F1679*K1679-E1679*L1676-G1679*L1679</f>
        <v>1</v>
      </c>
      <c r="Q1679" s="62">
        <f t="shared" ref="Q1679" si="7583">(D1679*L1676+E1679*K1676+F1679*L1679+G1679*K1679)</f>
        <v>0</v>
      </c>
      <c r="S1679" s="59">
        <v>0</v>
      </c>
      <c r="T1679" s="63">
        <v>0</v>
      </c>
      <c r="U1679" s="61">
        <v>1</v>
      </c>
      <c r="V1679" s="62">
        <v>0</v>
      </c>
      <c r="X1679" s="59">
        <f t="shared" ref="X1679" si="7584">N1679*S1676+P1679*S1679-O1679*T1676-Q1679*T1679</f>
        <v>0</v>
      </c>
      <c r="Y1679" s="63">
        <f t="shared" ref="Y1679" si="7585">(N1679*T1676+O1679*S1676+P1679*T1679+Q1679*S1679)</f>
        <v>-0.84896004780156442</v>
      </c>
      <c r="Z1679" s="61">
        <f t="shared" ref="Z1679" si="7586">N1679*U1676+P1679*U1679-O1679*V1676-Q1679*V1679</f>
        <v>3.7643633326103068</v>
      </c>
      <c r="AA1679" s="62">
        <f t="shared" ref="AA1679" si="7587">(N1679*V1676+O1679*U1676+P1679*V1679+Q1679*U1679)</f>
        <v>0</v>
      </c>
      <c r="AB1679" s="10"/>
      <c r="AC1679" s="46">
        <f t="shared" ref="AC1679" si="7588">1/$AD$8</f>
        <v>1</v>
      </c>
      <c r="AD1679" s="77">
        <v>0</v>
      </c>
      <c r="AE1679" s="78">
        <v>1</v>
      </c>
      <c r="AF1679" s="79">
        <v>0</v>
      </c>
      <c r="AH1679" s="59">
        <f t="shared" ref="AH1679" si="7589">X1679*AC1676+Z1679*AC1679-Y1679*AD1676-AA1679*AD1679</f>
        <v>3.7643633326103068</v>
      </c>
      <c r="AI1679" s="63">
        <f t="shared" ref="AI1679" si="7590">(X1679*AD1676+Y1679*AC1676+Z1679*AD1679+AA1679*AC1679)</f>
        <v>-0.84896004780156442</v>
      </c>
      <c r="AJ1679" s="61">
        <f t="shared" ref="AJ1679" si="7591">X1679*AE1676+Z1679*AE1679-Y1679*AF1676-AA1679*AF1679</f>
        <v>3.7643633326103068</v>
      </c>
      <c r="AK1679" s="62">
        <f t="shared" ref="AK1679" si="7592">(X1679*AF1676+Y1679*AE1676+Z1679*AF1679+AA1679*AE1679)</f>
        <v>0</v>
      </c>
      <c r="AM1679" s="80">
        <f t="shared" ref="AM1679" si="7593">(180/PI())*ATAN(-1*(AI1676+AI1679)/(AH1676+AH1679))</f>
        <v>-62.824352247958402</v>
      </c>
      <c r="AO1679" s="113">
        <f t="shared" ref="AO1679" si="7594">20*LOG(((1-(10^(AM1676/20)^2)*(1-((1-AO1676)/(1+AO1676))^2))^0.5))</f>
        <v>-4.0276175944110038E-2</v>
      </c>
      <c r="AP1679" s="18"/>
      <c r="AQ1679" s="68"/>
      <c r="AR1679" s="68"/>
      <c r="AS1679" s="68"/>
      <c r="AT1679" s="68"/>
    </row>
    <row r="1680" spans="2:46" ht="18.600000000000001" customHeight="1"/>
    <row r="1681" spans="2:46" ht="18.600000000000001" customHeight="1" thickBot="1">
      <c r="D1681" s="10" t="s">
        <v>63</v>
      </c>
      <c r="E1681" s="10"/>
      <c r="F1681" s="10"/>
      <c r="G1681" s="10"/>
      <c r="H1681" s="10"/>
      <c r="I1681" s="10" t="s">
        <v>64</v>
      </c>
      <c r="J1681" s="10"/>
      <c r="K1681" s="10"/>
      <c r="L1681" s="10"/>
      <c r="M1681" s="55"/>
      <c r="N1681" s="55"/>
      <c r="O1681" s="54" t="s">
        <v>65</v>
      </c>
      <c r="P1681" s="55"/>
      <c r="Q1681" s="55"/>
      <c r="R1681" s="55"/>
      <c r="S1681" s="10"/>
      <c r="T1681" s="10" t="s">
        <v>66</v>
      </c>
      <c r="U1681" s="55"/>
      <c r="V1681" s="55"/>
      <c r="W1681" s="55"/>
      <c r="X1681" s="55"/>
      <c r="Y1681" s="54" t="s">
        <v>67</v>
      </c>
      <c r="Z1681" s="55"/>
      <c r="AA1681" s="55"/>
      <c r="AB1681" s="55"/>
      <c r="AC1681" s="54" t="s">
        <v>68</v>
      </c>
      <c r="AD1681" s="10"/>
      <c r="AE1681" s="10"/>
      <c r="AF1681" s="10"/>
      <c r="AG1681" s="10"/>
      <c r="AH1681" s="55"/>
      <c r="AI1681" s="54" t="s">
        <v>69</v>
      </c>
      <c r="AJ1681" s="55"/>
      <c r="AK1681" s="55"/>
    </row>
    <row r="1682" spans="2:46" ht="18.600000000000001" customHeight="1" thickBot="1">
      <c r="B1682" s="52"/>
      <c r="D1682" s="273" t="s">
        <v>70</v>
      </c>
      <c r="E1682" s="274"/>
      <c r="F1682" s="275" t="s">
        <v>71</v>
      </c>
      <c r="G1682" s="276"/>
      <c r="H1682" s="263"/>
      <c r="I1682" s="273" t="s">
        <v>72</v>
      </c>
      <c r="J1682" s="274"/>
      <c r="K1682" s="275" t="s">
        <v>73</v>
      </c>
      <c r="L1682" s="276"/>
      <c r="M1682" s="55"/>
      <c r="N1682" s="269" t="s">
        <v>74</v>
      </c>
      <c r="O1682" s="270"/>
      <c r="P1682" s="271" t="s">
        <v>75</v>
      </c>
      <c r="Q1682" s="272"/>
      <c r="R1682" s="55"/>
      <c r="S1682" s="273" t="s">
        <v>76</v>
      </c>
      <c r="T1682" s="274"/>
      <c r="U1682" s="275" t="s">
        <v>77</v>
      </c>
      <c r="V1682" s="276"/>
      <c r="W1682" s="10"/>
      <c r="X1682" s="269" t="s">
        <v>78</v>
      </c>
      <c r="Y1682" s="270"/>
      <c r="Z1682" s="271" t="s">
        <v>79</v>
      </c>
      <c r="AA1682" s="272"/>
      <c r="AB1682" s="10"/>
      <c r="AC1682" s="273" t="s">
        <v>80</v>
      </c>
      <c r="AD1682" s="274"/>
      <c r="AE1682" s="275" t="s">
        <v>81</v>
      </c>
      <c r="AF1682" s="276"/>
      <c r="AG1682" s="10"/>
      <c r="AH1682" s="269" t="s">
        <v>82</v>
      </c>
      <c r="AI1682" s="270"/>
      <c r="AJ1682" s="271" t="s">
        <v>83</v>
      </c>
      <c r="AK1682" s="272"/>
      <c r="AM1682" s="57" t="s">
        <v>10</v>
      </c>
      <c r="AO1682" s="109" t="s">
        <v>37</v>
      </c>
      <c r="AP1682" s="18"/>
      <c r="AQ1682" s="68"/>
      <c r="AR1682" s="68"/>
      <c r="AS1682" s="68"/>
      <c r="AT1682" s="68"/>
    </row>
    <row r="1683" spans="2:46" ht="18.600000000000001" customHeight="1" thickTop="1" thickBot="1">
      <c r="B1683" s="81">
        <v>4.82</v>
      </c>
      <c r="D1683" s="59">
        <v>1</v>
      </c>
      <c r="E1683" s="60">
        <v>0</v>
      </c>
      <c r="F1683" s="61">
        <v>0</v>
      </c>
      <c r="G1683" s="62">
        <f t="shared" ref="G1683" si="7595">$E$8*$B1683</f>
        <v>3.2697434000000003</v>
      </c>
      <c r="I1683" s="59">
        <v>1</v>
      </c>
      <c r="J1683" s="63">
        <v>0</v>
      </c>
      <c r="K1683" s="61">
        <v>0</v>
      </c>
      <c r="L1683" s="62">
        <v>0</v>
      </c>
      <c r="N1683" s="59">
        <f t="shared" ref="N1683" si="7596">D1683*I1683+F1683*I1686-E1683*J1683-G1683*J1686</f>
        <v>3.7593634969046881</v>
      </c>
      <c r="O1683" s="63">
        <f t="shared" ref="O1683" si="7597">(D1683*J1683+E1683*I1683+F1683*J1686+G1683*I1686)</f>
        <v>0</v>
      </c>
      <c r="P1683" s="61">
        <f t="shared" ref="P1683" si="7598">D1683*K1683+F1683*K1686-E1683*L1683-G1683*L1686</f>
        <v>0</v>
      </c>
      <c r="Q1683" s="62">
        <f t="shared" ref="Q1683" si="7599">(D1683*L1683+E1683*K1683+F1683*L1686+G1683*K1686)</f>
        <v>3.2697434000000003</v>
      </c>
      <c r="S1683" s="59">
        <v>1</v>
      </c>
      <c r="T1683" s="60">
        <v>0</v>
      </c>
      <c r="U1683" s="61">
        <v>0</v>
      </c>
      <c r="V1683" s="62">
        <f t="shared" ref="V1683" si="7600">$T$8*$B1683</f>
        <v>3.2697434000000003</v>
      </c>
      <c r="X1683" s="59">
        <f t="shared" ref="X1683" si="7601">N1683*S1683+P1683*S1686-O1683*T1683-Q1683*T1686</f>
        <v>3.7593634969046881</v>
      </c>
      <c r="Y1683" s="63">
        <f t="shared" ref="Y1683" si="7602">(N1683*T1683+O1683*S1683+P1683*T1686+Q1683*S1686)</f>
        <v>0</v>
      </c>
      <c r="Z1683" s="61">
        <f t="shared" ref="Z1683" si="7603">N1683*U1683+P1683*U1686-O1683*V1683-Q1683*V1686</f>
        <v>0</v>
      </c>
      <c r="AA1683" s="62">
        <f t="shared" ref="AA1683" si="7604">(N1683*V1683+O1683*U1683+P1683*V1686+Q1683*U1686)</f>
        <v>15.561897382205025</v>
      </c>
      <c r="AB1683" s="10"/>
      <c r="AC1683" s="64">
        <v>1</v>
      </c>
      <c r="AD1683" s="65">
        <v>0</v>
      </c>
      <c r="AE1683" s="23">
        <v>0</v>
      </c>
      <c r="AF1683" s="66">
        <v>0</v>
      </c>
      <c r="AH1683" s="59">
        <f t="shared" ref="AH1683" si="7605">X1683*AC1683+Z1683*AC1686-Y1683*AD1683-AA1683*AD1686</f>
        <v>3.7593634969046881</v>
      </c>
      <c r="AI1683" s="63">
        <f t="shared" ref="AI1683" si="7606">(X1683*AD1683+Y1683*AC1683+Z1683*AD1686+AA1683*AC1686)</f>
        <v>15.561897382205025</v>
      </c>
      <c r="AJ1683" s="61">
        <f t="shared" ref="AJ1683" si="7607">X1683*AE1683+Z1683*AE1686-Y1683*AF1683-AA1683*AF1686</f>
        <v>0</v>
      </c>
      <c r="AK1683" s="62">
        <f t="shared" ref="AK1683" si="7608">(X1683*AF1683+Y1683*AE1683+Z1683*AF1686+AA1683*AE1686)</f>
        <v>15.561897382205025</v>
      </c>
      <c r="AM1683" s="67">
        <f t="shared" ref="AM1683" si="7609">20*LOG(((1+$AD$8)/$AD$8)/((AH1683+AH1686)^2+(AI1683+AI1686)^2)^0.5)</f>
        <v>-18.343419434779904</v>
      </c>
      <c r="AO1683" s="110">
        <f t="shared" ref="AO1683" si="7610">((AH1683^2+AI1683^2)^0.5)/((AH1686^2+AI1686^2)^0.5)</f>
        <v>4.1551710218368489</v>
      </c>
      <c r="AP1683" s="18"/>
      <c r="AQ1683" s="68"/>
      <c r="AR1683" s="68"/>
      <c r="AS1683" s="68"/>
      <c r="AT1683" s="68"/>
    </row>
    <row r="1684" spans="2:46" ht="18.600000000000001" customHeight="1" thickBot="1">
      <c r="D1684" s="69"/>
      <c r="G1684" s="70"/>
      <c r="I1684" s="69"/>
      <c r="L1684" s="70"/>
      <c r="N1684" s="69"/>
      <c r="Q1684" s="70"/>
      <c r="S1684" s="69"/>
      <c r="V1684" s="70"/>
      <c r="X1684" s="69"/>
      <c r="AA1684" s="70"/>
      <c r="AC1684" s="64"/>
      <c r="AD1684" s="23"/>
      <c r="AE1684" s="23"/>
      <c r="AF1684" s="71"/>
      <c r="AH1684" s="69"/>
      <c r="AK1684" s="70"/>
      <c r="AO1684" s="111"/>
      <c r="AP1684" s="18"/>
      <c r="AQ1684" s="68"/>
      <c r="AR1684" s="68"/>
      <c r="AS1684" s="68"/>
      <c r="AT1684" s="68"/>
    </row>
    <row r="1685" spans="2:46" ht="18.600000000000001" customHeight="1" thickBot="1">
      <c r="D1685" s="265" t="s">
        <v>11</v>
      </c>
      <c r="E1685" s="266"/>
      <c r="F1685" s="267" t="s">
        <v>84</v>
      </c>
      <c r="G1685" s="268"/>
      <c r="H1685" s="263"/>
      <c r="I1685" s="265" t="s">
        <v>85</v>
      </c>
      <c r="J1685" s="266"/>
      <c r="K1685" s="267" t="s">
        <v>86</v>
      </c>
      <c r="L1685" s="268"/>
      <c r="N1685" s="269" t="s">
        <v>12</v>
      </c>
      <c r="O1685" s="270"/>
      <c r="P1685" s="271" t="s">
        <v>13</v>
      </c>
      <c r="Q1685" s="272"/>
      <c r="S1685" s="265" t="s">
        <v>87</v>
      </c>
      <c r="T1685" s="266"/>
      <c r="U1685" s="267" t="s">
        <v>88</v>
      </c>
      <c r="V1685" s="268"/>
      <c r="W1685" s="10"/>
      <c r="X1685" s="269" t="s">
        <v>89</v>
      </c>
      <c r="Y1685" s="270"/>
      <c r="Z1685" s="271" t="s">
        <v>90</v>
      </c>
      <c r="AA1685" s="272"/>
      <c r="AB1685" s="10"/>
      <c r="AC1685" s="265" t="s">
        <v>14</v>
      </c>
      <c r="AD1685" s="266"/>
      <c r="AE1685" s="267" t="s">
        <v>15</v>
      </c>
      <c r="AF1685" s="268"/>
      <c r="AG1685" s="10"/>
      <c r="AH1685" s="269" t="s">
        <v>91</v>
      </c>
      <c r="AI1685" s="270"/>
      <c r="AJ1685" s="271" t="s">
        <v>92</v>
      </c>
      <c r="AK1685" s="272"/>
      <c r="AM1685" s="76" t="s">
        <v>16</v>
      </c>
      <c r="AO1685" s="112" t="s">
        <v>38</v>
      </c>
      <c r="AP1685" s="18"/>
      <c r="AQ1685" s="68"/>
      <c r="AR1685" s="68"/>
      <c r="AS1685" s="68"/>
      <c r="AT1685" s="68"/>
    </row>
    <row r="1686" spans="2:46" ht="18.600000000000001" customHeight="1" thickTop="1" thickBot="1">
      <c r="D1686" s="59">
        <v>0</v>
      </c>
      <c r="E1686" s="63">
        <v>0</v>
      </c>
      <c r="F1686" s="61">
        <v>1</v>
      </c>
      <c r="G1686" s="62">
        <v>0</v>
      </c>
      <c r="I1686" s="59">
        <v>0</v>
      </c>
      <c r="J1686" s="63">
        <f t="shared" ref="J1686" si="7611">IF(0=(1-$J$8*$K$8*$B1683^2),10^14,$B1683*$K$8/(1-$J$8*$K$8*$B1683^2))</f>
        <v>-0.84390827026508797</v>
      </c>
      <c r="K1686" s="61">
        <v>1</v>
      </c>
      <c r="L1686" s="62">
        <v>0</v>
      </c>
      <c r="N1686" s="59">
        <f t="shared" ref="N1686" si="7612">D1686*I1683+F1686*I1686-E1686*J1683-G1686*J1686</f>
        <v>0</v>
      </c>
      <c r="O1686" s="63">
        <f t="shared" ref="O1686" si="7613">(D1686*J1683+E1686*I1683+F1686*J1686+G1686*I1686)</f>
        <v>-0.84390827026508797</v>
      </c>
      <c r="P1686" s="61">
        <f t="shared" ref="P1686" si="7614">D1686*K1683+F1686*K1686-E1686*L1683-G1686*L1686</f>
        <v>1</v>
      </c>
      <c r="Q1686" s="62">
        <f t="shared" ref="Q1686" si="7615">(D1686*L1683+E1686*K1683+F1686*L1686+G1686*K1686)</f>
        <v>0</v>
      </c>
      <c r="S1686" s="59">
        <v>0</v>
      </c>
      <c r="T1686" s="63">
        <v>0</v>
      </c>
      <c r="U1686" s="61">
        <v>1</v>
      </c>
      <c r="V1686" s="62">
        <v>0</v>
      </c>
      <c r="X1686" s="59">
        <f t="shared" ref="X1686" si="7616">N1686*S1683+P1686*S1686-O1686*T1683-Q1686*T1686</f>
        <v>0</v>
      </c>
      <c r="Y1686" s="63">
        <f t="shared" ref="Y1686" si="7617">(N1686*T1683+O1686*S1683+P1686*T1686+Q1686*S1686)</f>
        <v>-0.84390827026508797</v>
      </c>
      <c r="Z1686" s="61">
        <f t="shared" ref="Z1686" si="7618">N1686*U1683+P1686*U1686-O1686*V1683-Q1686*V1686</f>
        <v>3.7593634969046881</v>
      </c>
      <c r="AA1686" s="62">
        <f t="shared" ref="AA1686" si="7619">(N1686*V1683+O1686*U1683+P1686*V1686+Q1686*U1686)</f>
        <v>0</v>
      </c>
      <c r="AB1686" s="10"/>
      <c r="AC1686" s="46">
        <f t="shared" ref="AC1686" si="7620">1/$AD$8</f>
        <v>1</v>
      </c>
      <c r="AD1686" s="77">
        <v>0</v>
      </c>
      <c r="AE1686" s="78">
        <v>1</v>
      </c>
      <c r="AF1686" s="79">
        <v>0</v>
      </c>
      <c r="AH1686" s="59">
        <f t="shared" ref="AH1686" si="7621">X1686*AC1683+Z1686*AC1686-Y1686*AD1683-AA1686*AD1686</f>
        <v>3.7593634969046881</v>
      </c>
      <c r="AI1686" s="63">
        <f t="shared" ref="AI1686" si="7622">(X1686*AD1683+Y1686*AC1683+Z1686*AD1686+AA1686*AC1686)</f>
        <v>-0.84390827026508797</v>
      </c>
      <c r="AJ1686" s="61">
        <f t="shared" ref="AJ1686" si="7623">X1686*AE1683+Z1686*AE1686-Y1686*AF1683-AA1686*AF1686</f>
        <v>3.7593634969046881</v>
      </c>
      <c r="AK1686" s="62">
        <f t="shared" ref="AK1686" si="7624">(X1686*AF1683+Y1686*AE1683+Z1686*AF1686+AA1686*AE1686)</f>
        <v>0</v>
      </c>
      <c r="AM1686" s="80">
        <f t="shared" ref="AM1686" si="7625">(180/PI())*ATAN(-1*(AI1683+AI1686)/(AH1683+AH1686))</f>
        <v>-62.9396524045912</v>
      </c>
      <c r="AO1686" s="113">
        <f t="shared" ref="AO1686" si="7626">20*LOG(((1-(10^(AM1683/20)^2)*(1-((1-AO1683)/(1+AO1683))^2))^0.5))</f>
        <v>-3.9957790486575932E-2</v>
      </c>
      <c r="AP1686" s="18"/>
      <c r="AQ1686" s="68"/>
      <c r="AR1686" s="68"/>
      <c r="AS1686" s="68"/>
      <c r="AT1686" s="68"/>
    </row>
    <row r="1687" spans="2:46" ht="18.600000000000001" customHeight="1"/>
    <row r="1688" spans="2:46" ht="18.600000000000001" customHeight="1" thickBot="1">
      <c r="D1688" s="10" t="s">
        <v>63</v>
      </c>
      <c r="E1688" s="10"/>
      <c r="F1688" s="10"/>
      <c r="G1688" s="10"/>
      <c r="H1688" s="10"/>
      <c r="I1688" s="10" t="s">
        <v>64</v>
      </c>
      <c r="J1688" s="10"/>
      <c r="K1688" s="10"/>
      <c r="L1688" s="10"/>
      <c r="M1688" s="55"/>
      <c r="N1688" s="55"/>
      <c r="O1688" s="54" t="s">
        <v>65</v>
      </c>
      <c r="P1688" s="55"/>
      <c r="Q1688" s="55"/>
      <c r="R1688" s="55"/>
      <c r="S1688" s="10"/>
      <c r="T1688" s="10" t="s">
        <v>66</v>
      </c>
      <c r="U1688" s="55"/>
      <c r="V1688" s="55"/>
      <c r="W1688" s="55"/>
      <c r="X1688" s="55"/>
      <c r="Y1688" s="54" t="s">
        <v>67</v>
      </c>
      <c r="Z1688" s="55"/>
      <c r="AA1688" s="55"/>
      <c r="AB1688" s="55"/>
      <c r="AC1688" s="54" t="s">
        <v>68</v>
      </c>
      <c r="AD1688" s="10"/>
      <c r="AE1688" s="10"/>
      <c r="AF1688" s="10"/>
      <c r="AG1688" s="10"/>
      <c r="AH1688" s="55"/>
      <c r="AI1688" s="54" t="s">
        <v>69</v>
      </c>
      <c r="AJ1688" s="55"/>
      <c r="AK1688" s="55"/>
    </row>
    <row r="1689" spans="2:46" ht="18.600000000000001" customHeight="1" thickBot="1">
      <c r="B1689" s="52"/>
      <c r="D1689" s="273" t="s">
        <v>70</v>
      </c>
      <c r="E1689" s="274"/>
      <c r="F1689" s="275" t="s">
        <v>71</v>
      </c>
      <c r="G1689" s="276"/>
      <c r="H1689" s="263"/>
      <c r="I1689" s="273" t="s">
        <v>72</v>
      </c>
      <c r="J1689" s="274"/>
      <c r="K1689" s="275" t="s">
        <v>73</v>
      </c>
      <c r="L1689" s="276"/>
      <c r="M1689" s="55"/>
      <c r="N1689" s="269" t="s">
        <v>74</v>
      </c>
      <c r="O1689" s="270"/>
      <c r="P1689" s="271" t="s">
        <v>75</v>
      </c>
      <c r="Q1689" s="272"/>
      <c r="R1689" s="55"/>
      <c r="S1689" s="273" t="s">
        <v>76</v>
      </c>
      <c r="T1689" s="274"/>
      <c r="U1689" s="275" t="s">
        <v>77</v>
      </c>
      <c r="V1689" s="276"/>
      <c r="W1689" s="10"/>
      <c r="X1689" s="269" t="s">
        <v>78</v>
      </c>
      <c r="Y1689" s="270"/>
      <c r="Z1689" s="271" t="s">
        <v>79</v>
      </c>
      <c r="AA1689" s="272"/>
      <c r="AB1689" s="10"/>
      <c r="AC1689" s="273" t="s">
        <v>80</v>
      </c>
      <c r="AD1689" s="274"/>
      <c r="AE1689" s="275" t="s">
        <v>81</v>
      </c>
      <c r="AF1689" s="276"/>
      <c r="AG1689" s="10"/>
      <c r="AH1689" s="269" t="s">
        <v>82</v>
      </c>
      <c r="AI1689" s="270"/>
      <c r="AJ1689" s="271" t="s">
        <v>83</v>
      </c>
      <c r="AK1689" s="272"/>
      <c r="AM1689" s="57" t="s">
        <v>10</v>
      </c>
      <c r="AO1689" s="109" t="s">
        <v>37</v>
      </c>
      <c r="AP1689" s="18"/>
      <c r="AQ1689" s="68"/>
      <c r="AR1689" s="68"/>
      <c r="AS1689" s="68"/>
      <c r="AT1689" s="68"/>
    </row>
    <row r="1690" spans="2:46" ht="18.600000000000001" customHeight="1" thickTop="1" thickBot="1">
      <c r="B1690" s="81">
        <v>4.84</v>
      </c>
      <c r="D1690" s="59">
        <v>1</v>
      </c>
      <c r="E1690" s="60">
        <v>0</v>
      </c>
      <c r="F1690" s="61">
        <v>0</v>
      </c>
      <c r="G1690" s="62">
        <f t="shared" ref="G1690" si="7627">$E$8*$B1690</f>
        <v>3.2833108000000002</v>
      </c>
      <c r="I1690" s="59">
        <v>1</v>
      </c>
      <c r="J1690" s="63">
        <v>0</v>
      </c>
      <c r="K1690" s="61">
        <v>0</v>
      </c>
      <c r="L1690" s="62">
        <v>0</v>
      </c>
      <c r="N1690" s="59">
        <f t="shared" ref="N1690" si="7628">D1690*I1690+F1690*I1693-E1690*J1690-G1690*J1693</f>
        <v>3.7544432347553904</v>
      </c>
      <c r="O1690" s="63">
        <f t="shared" ref="O1690" si="7629">(D1690*J1690+E1690*I1690+F1690*J1693+G1690*I1693)</f>
        <v>0</v>
      </c>
      <c r="P1690" s="61">
        <f t="shared" ref="P1690" si="7630">D1690*K1690+F1690*K1693-E1690*L1690-G1690*L1693</f>
        <v>0</v>
      </c>
      <c r="Q1690" s="62">
        <f t="shared" ref="Q1690" si="7631">(D1690*L1690+E1690*K1690+F1690*L1693+G1690*K1693)</f>
        <v>3.2833108000000002</v>
      </c>
      <c r="S1690" s="59">
        <v>1</v>
      </c>
      <c r="T1690" s="60">
        <v>0</v>
      </c>
      <c r="U1690" s="61">
        <v>0</v>
      </c>
      <c r="V1690" s="62">
        <f t="shared" ref="V1690" si="7632">$T$8*$B1690</f>
        <v>3.2833108000000002</v>
      </c>
      <c r="X1690" s="59">
        <f t="shared" ref="X1690" si="7633">N1690*S1690+P1690*S1693-O1690*T1690-Q1690*T1693</f>
        <v>3.7544432347553904</v>
      </c>
      <c r="Y1690" s="63">
        <f t="shared" ref="Y1690" si="7634">(N1690*T1690+O1690*S1690+P1690*T1693+Q1690*S1693)</f>
        <v>0</v>
      </c>
      <c r="Z1690" s="61">
        <f t="shared" ref="Z1690" si="7635">N1690*U1690+P1690*U1693-O1690*V1690-Q1690*V1693</f>
        <v>0</v>
      </c>
      <c r="AA1690" s="62">
        <f t="shared" ref="AA1690" si="7636">(N1690*V1690+O1690*U1690+P1690*V1693+Q1690*U1693)</f>
        <v>15.61031482065931</v>
      </c>
      <c r="AB1690" s="10"/>
      <c r="AC1690" s="64">
        <v>1</v>
      </c>
      <c r="AD1690" s="65">
        <v>0</v>
      </c>
      <c r="AE1690" s="23">
        <v>0</v>
      </c>
      <c r="AF1690" s="66">
        <v>0</v>
      </c>
      <c r="AH1690" s="59">
        <f t="shared" ref="AH1690" si="7637">X1690*AC1690+Z1690*AC1693-Y1690*AD1690-AA1690*AD1693</f>
        <v>3.7544432347553904</v>
      </c>
      <c r="AI1690" s="63">
        <f t="shared" ref="AI1690" si="7638">(X1690*AD1690+Y1690*AC1690+Z1690*AD1693+AA1690*AC1693)</f>
        <v>15.61031482065931</v>
      </c>
      <c r="AJ1690" s="61">
        <f t="shared" ref="AJ1690" si="7639">X1690*AE1690+Z1690*AE1693-Y1690*AF1690-AA1690*AF1693</f>
        <v>0</v>
      </c>
      <c r="AK1690" s="62">
        <f t="shared" ref="AK1690" si="7640">(X1690*AF1690+Y1690*AE1690+Z1690*AF1693+AA1690*AE1693)</f>
        <v>15.61031482065931</v>
      </c>
      <c r="AM1690" s="67">
        <f t="shared" ref="AM1690" si="7641">20*LOG(((1+$AD$8)/$AD$8)/((AH1690+AH1693)^2+(AI1690+AI1693)^2)^0.5)</f>
        <v>-18.366048092303572</v>
      </c>
      <c r="AO1690" s="110">
        <f t="shared" ref="AO1690" si="7642">((AH1690^2+AI1690^2)^0.5)/((AH1693^2+AI1693^2)^0.5)</f>
        <v>4.1734693873830944</v>
      </c>
      <c r="AP1690" s="18"/>
      <c r="AQ1690" s="68"/>
      <c r="AR1690" s="68"/>
      <c r="AS1690" s="68"/>
      <c r="AT1690" s="68"/>
    </row>
    <row r="1691" spans="2:46" ht="18.600000000000001" customHeight="1" thickBot="1">
      <c r="D1691" s="69"/>
      <c r="G1691" s="70"/>
      <c r="I1691" s="69"/>
      <c r="L1691" s="70"/>
      <c r="N1691" s="69"/>
      <c r="Q1691" s="70"/>
      <c r="S1691" s="69"/>
      <c r="V1691" s="70"/>
      <c r="X1691" s="69"/>
      <c r="AA1691" s="70"/>
      <c r="AC1691" s="64"/>
      <c r="AD1691" s="23"/>
      <c r="AE1691" s="23"/>
      <c r="AF1691" s="71"/>
      <c r="AH1691" s="69"/>
      <c r="AK1691" s="70"/>
      <c r="AO1691" s="111"/>
      <c r="AP1691" s="18"/>
      <c r="AQ1691" s="68"/>
      <c r="AR1691" s="68"/>
      <c r="AS1691" s="68"/>
      <c r="AT1691" s="68"/>
    </row>
    <row r="1692" spans="2:46" ht="18.600000000000001" customHeight="1" thickBot="1">
      <c r="D1692" s="265" t="s">
        <v>11</v>
      </c>
      <c r="E1692" s="266"/>
      <c r="F1692" s="267" t="s">
        <v>84</v>
      </c>
      <c r="G1692" s="268"/>
      <c r="H1692" s="263"/>
      <c r="I1692" s="265" t="s">
        <v>85</v>
      </c>
      <c r="J1692" s="266"/>
      <c r="K1692" s="267" t="s">
        <v>86</v>
      </c>
      <c r="L1692" s="268"/>
      <c r="N1692" s="269" t="s">
        <v>12</v>
      </c>
      <c r="O1692" s="270"/>
      <c r="P1692" s="271" t="s">
        <v>13</v>
      </c>
      <c r="Q1692" s="272"/>
      <c r="S1692" s="265" t="s">
        <v>87</v>
      </c>
      <c r="T1692" s="266"/>
      <c r="U1692" s="267" t="s">
        <v>88</v>
      </c>
      <c r="V1692" s="268"/>
      <c r="W1692" s="10"/>
      <c r="X1692" s="269" t="s">
        <v>89</v>
      </c>
      <c r="Y1692" s="270"/>
      <c r="Z1692" s="271" t="s">
        <v>90</v>
      </c>
      <c r="AA1692" s="272"/>
      <c r="AB1692" s="10"/>
      <c r="AC1692" s="265" t="s">
        <v>14</v>
      </c>
      <c r="AD1692" s="266"/>
      <c r="AE1692" s="267" t="s">
        <v>15</v>
      </c>
      <c r="AF1692" s="268"/>
      <c r="AG1692" s="10"/>
      <c r="AH1692" s="269" t="s">
        <v>91</v>
      </c>
      <c r="AI1692" s="270"/>
      <c r="AJ1692" s="271" t="s">
        <v>92</v>
      </c>
      <c r="AK1692" s="272"/>
      <c r="AM1692" s="76" t="s">
        <v>16</v>
      </c>
      <c r="AO1692" s="112" t="s">
        <v>38</v>
      </c>
      <c r="AP1692" s="18"/>
      <c r="AQ1692" s="68"/>
      <c r="AR1692" s="68"/>
      <c r="AS1692" s="68"/>
      <c r="AT1692" s="68"/>
    </row>
    <row r="1693" spans="2:46" ht="18.600000000000001" customHeight="1" thickTop="1" thickBot="1">
      <c r="D1693" s="59">
        <v>0</v>
      </c>
      <c r="E1693" s="63">
        <v>0</v>
      </c>
      <c r="F1693" s="61">
        <v>1</v>
      </c>
      <c r="G1693" s="62">
        <v>0</v>
      </c>
      <c r="I1693" s="59">
        <v>0</v>
      </c>
      <c r="J1693" s="63">
        <f t="shared" ref="J1693" si="7643">IF(0=(1-$J$8*$K$8*$B1690^2),10^14,$B1690*$K$8/(1-$J$8*$K$8*$B1690^2))</f>
        <v>-0.83892247872342463</v>
      </c>
      <c r="K1693" s="61">
        <v>1</v>
      </c>
      <c r="L1693" s="62">
        <v>0</v>
      </c>
      <c r="N1693" s="59">
        <f t="shared" ref="N1693" si="7644">D1693*I1690+F1693*I1693-E1693*J1690-G1693*J1693</f>
        <v>0</v>
      </c>
      <c r="O1693" s="63">
        <f t="shared" ref="O1693" si="7645">(D1693*J1690+E1693*I1690+F1693*J1693+G1693*I1693)</f>
        <v>-0.83892247872342463</v>
      </c>
      <c r="P1693" s="61">
        <f t="shared" ref="P1693" si="7646">D1693*K1690+F1693*K1693-E1693*L1690-G1693*L1693</f>
        <v>1</v>
      </c>
      <c r="Q1693" s="62">
        <f t="shared" ref="Q1693" si="7647">(D1693*L1690+E1693*K1690+F1693*L1693+G1693*K1693)</f>
        <v>0</v>
      </c>
      <c r="S1693" s="59">
        <v>0</v>
      </c>
      <c r="T1693" s="63">
        <v>0</v>
      </c>
      <c r="U1693" s="61">
        <v>1</v>
      </c>
      <c r="V1693" s="62">
        <v>0</v>
      </c>
      <c r="X1693" s="59">
        <f t="shared" ref="X1693" si="7648">N1693*S1690+P1693*S1693-O1693*T1690-Q1693*T1693</f>
        <v>0</v>
      </c>
      <c r="Y1693" s="63">
        <f t="shared" ref="Y1693" si="7649">(N1693*T1690+O1693*S1690+P1693*T1693+Q1693*S1693)</f>
        <v>-0.83892247872342463</v>
      </c>
      <c r="Z1693" s="61">
        <f t="shared" ref="Z1693" si="7650">N1693*U1690+P1693*U1693-O1693*V1690-Q1693*V1693</f>
        <v>3.7544432347553904</v>
      </c>
      <c r="AA1693" s="62">
        <f t="shared" ref="AA1693" si="7651">(N1693*V1690+O1693*U1690+P1693*V1693+Q1693*U1693)</f>
        <v>0</v>
      </c>
      <c r="AB1693" s="10"/>
      <c r="AC1693" s="46">
        <f t="shared" ref="AC1693" si="7652">1/$AD$8</f>
        <v>1</v>
      </c>
      <c r="AD1693" s="77">
        <v>0</v>
      </c>
      <c r="AE1693" s="78">
        <v>1</v>
      </c>
      <c r="AF1693" s="79">
        <v>0</v>
      </c>
      <c r="AH1693" s="59">
        <f t="shared" ref="AH1693" si="7653">X1693*AC1690+Z1693*AC1693-Y1693*AD1690-AA1693*AD1693</f>
        <v>3.7544432347553904</v>
      </c>
      <c r="AI1693" s="63">
        <f t="shared" ref="AI1693" si="7654">(X1693*AD1690+Y1693*AC1690+Z1693*AD1693+AA1693*AC1693)</f>
        <v>-0.83892247872342463</v>
      </c>
      <c r="AJ1693" s="61">
        <f t="shared" ref="AJ1693" si="7655">X1693*AE1690+Z1693*AE1693-Y1693*AF1690-AA1693*AF1693</f>
        <v>3.7544432347553904</v>
      </c>
      <c r="AK1693" s="62">
        <f t="shared" ref="AK1693" si="7656">(X1693*AF1690+Y1693*AE1690+Z1693*AF1693+AA1693*AE1693)</f>
        <v>0</v>
      </c>
      <c r="AM1693" s="80">
        <f t="shared" ref="AM1693" si="7657">(180/PI())*ATAN(-1*(AI1690+AI1693)/(AH1690+AH1693))</f>
        <v>-63.053957632376033</v>
      </c>
      <c r="AO1693" s="113">
        <f t="shared" ref="AO1693" si="7658">20*LOG(((1-(10^(AM1690/20)^2)*(1-((1-AO1690)/(1+AO1690))^2))^0.5))</f>
        <v>-3.9641816016196069E-2</v>
      </c>
      <c r="AP1693" s="18"/>
      <c r="AQ1693" s="68"/>
      <c r="AR1693" s="68"/>
      <c r="AS1693" s="68"/>
      <c r="AT1693" s="68"/>
    </row>
    <row r="1694" spans="2:46" ht="18.600000000000001" customHeight="1"/>
    <row r="1695" spans="2:46" ht="18.600000000000001" customHeight="1" thickBot="1">
      <c r="D1695" s="10" t="s">
        <v>63</v>
      </c>
      <c r="E1695" s="10"/>
      <c r="F1695" s="10"/>
      <c r="G1695" s="10"/>
      <c r="H1695" s="10"/>
      <c r="I1695" s="10" t="s">
        <v>64</v>
      </c>
      <c r="J1695" s="10"/>
      <c r="K1695" s="10"/>
      <c r="L1695" s="10"/>
      <c r="M1695" s="55"/>
      <c r="N1695" s="55"/>
      <c r="O1695" s="54" t="s">
        <v>65</v>
      </c>
      <c r="P1695" s="55"/>
      <c r="Q1695" s="55"/>
      <c r="R1695" s="55"/>
      <c r="S1695" s="10"/>
      <c r="T1695" s="10" t="s">
        <v>66</v>
      </c>
      <c r="U1695" s="55"/>
      <c r="V1695" s="55"/>
      <c r="W1695" s="55"/>
      <c r="X1695" s="55"/>
      <c r="Y1695" s="54" t="s">
        <v>67</v>
      </c>
      <c r="Z1695" s="55"/>
      <c r="AA1695" s="55"/>
      <c r="AB1695" s="55"/>
      <c r="AC1695" s="54" t="s">
        <v>68</v>
      </c>
      <c r="AD1695" s="10"/>
      <c r="AE1695" s="10"/>
      <c r="AF1695" s="10"/>
      <c r="AG1695" s="10"/>
      <c r="AH1695" s="55"/>
      <c r="AI1695" s="54" t="s">
        <v>69</v>
      </c>
      <c r="AJ1695" s="55"/>
      <c r="AK1695" s="55"/>
    </row>
    <row r="1696" spans="2:46" ht="18.600000000000001" customHeight="1" thickBot="1">
      <c r="B1696" s="52"/>
      <c r="D1696" s="273" t="s">
        <v>70</v>
      </c>
      <c r="E1696" s="274"/>
      <c r="F1696" s="275" t="s">
        <v>71</v>
      </c>
      <c r="G1696" s="276"/>
      <c r="H1696" s="263"/>
      <c r="I1696" s="273" t="s">
        <v>72</v>
      </c>
      <c r="J1696" s="274"/>
      <c r="K1696" s="275" t="s">
        <v>73</v>
      </c>
      <c r="L1696" s="276"/>
      <c r="M1696" s="55"/>
      <c r="N1696" s="269" t="s">
        <v>74</v>
      </c>
      <c r="O1696" s="270"/>
      <c r="P1696" s="271" t="s">
        <v>75</v>
      </c>
      <c r="Q1696" s="272"/>
      <c r="R1696" s="55"/>
      <c r="S1696" s="273" t="s">
        <v>76</v>
      </c>
      <c r="T1696" s="274"/>
      <c r="U1696" s="275" t="s">
        <v>77</v>
      </c>
      <c r="V1696" s="276"/>
      <c r="W1696" s="10"/>
      <c r="X1696" s="269" t="s">
        <v>78</v>
      </c>
      <c r="Y1696" s="270"/>
      <c r="Z1696" s="271" t="s">
        <v>79</v>
      </c>
      <c r="AA1696" s="272"/>
      <c r="AB1696" s="10"/>
      <c r="AC1696" s="273" t="s">
        <v>80</v>
      </c>
      <c r="AD1696" s="274"/>
      <c r="AE1696" s="275" t="s">
        <v>81</v>
      </c>
      <c r="AF1696" s="276"/>
      <c r="AG1696" s="10"/>
      <c r="AH1696" s="269" t="s">
        <v>82</v>
      </c>
      <c r="AI1696" s="270"/>
      <c r="AJ1696" s="271" t="s">
        <v>83</v>
      </c>
      <c r="AK1696" s="272"/>
      <c r="AM1696" s="57" t="s">
        <v>10</v>
      </c>
      <c r="AO1696" s="109" t="s">
        <v>37</v>
      </c>
      <c r="AP1696" s="18"/>
      <c r="AQ1696" s="68"/>
      <c r="AR1696" s="68"/>
      <c r="AS1696" s="68"/>
      <c r="AT1696" s="68"/>
    </row>
    <row r="1697" spans="2:46" ht="18.600000000000001" customHeight="1" thickTop="1" thickBot="1">
      <c r="B1697" s="81">
        <v>4.8600000000000003</v>
      </c>
      <c r="D1697" s="59">
        <v>1</v>
      </c>
      <c r="E1697" s="60">
        <v>0</v>
      </c>
      <c r="F1697" s="61">
        <v>0</v>
      </c>
      <c r="G1697" s="62">
        <f t="shared" ref="G1697" si="7659">$E$8*$B1697</f>
        <v>3.2968782000000005</v>
      </c>
      <c r="I1697" s="59">
        <v>1</v>
      </c>
      <c r="J1697" s="63">
        <v>0</v>
      </c>
      <c r="K1697" s="61">
        <v>0</v>
      </c>
      <c r="L1697" s="62">
        <v>0</v>
      </c>
      <c r="N1697" s="59">
        <f t="shared" ref="N1697" si="7660">D1697*I1697+F1697*I1700-E1697*J1697-G1697*J1700</f>
        <v>3.7496007850747288</v>
      </c>
      <c r="O1697" s="63">
        <f t="shared" ref="O1697" si="7661">(D1697*J1697+E1697*I1697+F1697*J1700+G1697*I1700)</f>
        <v>0</v>
      </c>
      <c r="P1697" s="61">
        <f t="shared" ref="P1697" si="7662">D1697*K1697+F1697*K1700-E1697*L1697-G1697*L1700</f>
        <v>0</v>
      </c>
      <c r="Q1697" s="62">
        <f t="shared" ref="Q1697" si="7663">(D1697*L1697+E1697*K1697+F1697*L1700+G1697*K1700)</f>
        <v>3.2968782000000005</v>
      </c>
      <c r="S1697" s="59">
        <v>1</v>
      </c>
      <c r="T1697" s="60">
        <v>0</v>
      </c>
      <c r="U1697" s="61">
        <v>0</v>
      </c>
      <c r="V1697" s="62">
        <f t="shared" ref="V1697" si="7664">$T$8*$B1697</f>
        <v>3.2968782000000005</v>
      </c>
      <c r="X1697" s="59">
        <f t="shared" ref="X1697" si="7665">N1697*S1697+P1697*S1700-O1697*T1697-Q1697*T1700</f>
        <v>3.7496007850747288</v>
      </c>
      <c r="Y1697" s="63">
        <f t="shared" ref="Y1697" si="7666">(N1697*T1697+O1697*S1697+P1697*T1700+Q1697*S1700)</f>
        <v>0</v>
      </c>
      <c r="Z1697" s="61">
        <f t="shared" ref="Z1697" si="7667">N1697*U1697+P1697*U1700-O1697*V1697-Q1697*V1700</f>
        <v>0</v>
      </c>
      <c r="AA1697" s="62">
        <f t="shared" ref="AA1697" si="7668">(N1697*V1697+O1697*U1697+P1697*V1700+Q1697*U1700)</f>
        <v>15.658855287015761</v>
      </c>
      <c r="AB1697" s="10"/>
      <c r="AC1697" s="64">
        <v>1</v>
      </c>
      <c r="AD1697" s="65">
        <v>0</v>
      </c>
      <c r="AE1697" s="23">
        <v>0</v>
      </c>
      <c r="AF1697" s="66">
        <v>0</v>
      </c>
      <c r="AH1697" s="59">
        <f t="shared" ref="AH1697" si="7669">X1697*AC1697+Z1697*AC1700-Y1697*AD1697-AA1697*AD1700</f>
        <v>3.7496007850747288</v>
      </c>
      <c r="AI1697" s="63">
        <f t="shared" ref="AI1697" si="7670">(X1697*AD1697+Y1697*AC1697+Z1697*AD1700+AA1697*AC1700)</f>
        <v>15.658855287015761</v>
      </c>
      <c r="AJ1697" s="61">
        <f t="shared" ref="AJ1697" si="7671">X1697*AE1697+Z1697*AE1700-Y1697*AF1697-AA1697*AF1700</f>
        <v>0</v>
      </c>
      <c r="AK1697" s="62">
        <f t="shared" ref="AK1697" si="7672">(X1697*AF1697+Y1697*AE1697+Z1697*AF1700+AA1697*AE1700)</f>
        <v>15.658855287015761</v>
      </c>
      <c r="AM1697" s="67">
        <f t="shared" ref="AM1697" si="7673">20*LOG(((1+$AD$8)/$AD$8)/((AH1697+AH1700)^2+(AI1697+AI1700)^2)^0.5)</f>
        <v>-18.388716218597253</v>
      </c>
      <c r="AO1697" s="110">
        <f t="shared" ref="AO1697" si="7674">((AH1697^2+AI1697^2)^0.5)/((AH1700^2+AI1700^2)^0.5)</f>
        <v>4.1917616665965047</v>
      </c>
      <c r="AP1697" s="18"/>
      <c r="AQ1697" s="68"/>
      <c r="AR1697" s="68"/>
      <c r="AS1697" s="68"/>
      <c r="AT1697" s="68"/>
    </row>
    <row r="1698" spans="2:46" ht="18.600000000000001" customHeight="1" thickBot="1">
      <c r="D1698" s="69"/>
      <c r="G1698" s="70"/>
      <c r="I1698" s="69"/>
      <c r="L1698" s="70"/>
      <c r="N1698" s="69"/>
      <c r="Q1698" s="70"/>
      <c r="S1698" s="69"/>
      <c r="V1698" s="70"/>
      <c r="X1698" s="69"/>
      <c r="AA1698" s="70"/>
      <c r="AC1698" s="64"/>
      <c r="AD1698" s="23"/>
      <c r="AE1698" s="23"/>
      <c r="AF1698" s="71"/>
      <c r="AH1698" s="69"/>
      <c r="AK1698" s="70"/>
      <c r="AO1698" s="111"/>
      <c r="AP1698" s="18"/>
      <c r="AQ1698" s="68"/>
      <c r="AR1698" s="68"/>
      <c r="AS1698" s="68"/>
      <c r="AT1698" s="68"/>
    </row>
    <row r="1699" spans="2:46" ht="18.600000000000001" customHeight="1" thickBot="1">
      <c r="D1699" s="265" t="s">
        <v>11</v>
      </c>
      <c r="E1699" s="266"/>
      <c r="F1699" s="267" t="s">
        <v>84</v>
      </c>
      <c r="G1699" s="268"/>
      <c r="H1699" s="263"/>
      <c r="I1699" s="265" t="s">
        <v>85</v>
      </c>
      <c r="J1699" s="266"/>
      <c r="K1699" s="267" t="s">
        <v>86</v>
      </c>
      <c r="L1699" s="268"/>
      <c r="N1699" s="269" t="s">
        <v>12</v>
      </c>
      <c r="O1699" s="270"/>
      <c r="P1699" s="271" t="s">
        <v>13</v>
      </c>
      <c r="Q1699" s="272"/>
      <c r="S1699" s="265" t="s">
        <v>87</v>
      </c>
      <c r="T1699" s="266"/>
      <c r="U1699" s="267" t="s">
        <v>88</v>
      </c>
      <c r="V1699" s="268"/>
      <c r="W1699" s="10"/>
      <c r="X1699" s="269" t="s">
        <v>89</v>
      </c>
      <c r="Y1699" s="270"/>
      <c r="Z1699" s="271" t="s">
        <v>90</v>
      </c>
      <c r="AA1699" s="272"/>
      <c r="AB1699" s="10"/>
      <c r="AC1699" s="265" t="s">
        <v>14</v>
      </c>
      <c r="AD1699" s="266"/>
      <c r="AE1699" s="267" t="s">
        <v>15</v>
      </c>
      <c r="AF1699" s="268"/>
      <c r="AG1699" s="10"/>
      <c r="AH1699" s="269" t="s">
        <v>91</v>
      </c>
      <c r="AI1699" s="270"/>
      <c r="AJ1699" s="271" t="s">
        <v>92</v>
      </c>
      <c r="AK1699" s="272"/>
      <c r="AM1699" s="76" t="s">
        <v>16</v>
      </c>
      <c r="AO1699" s="112" t="s">
        <v>38</v>
      </c>
      <c r="AP1699" s="18"/>
      <c r="AQ1699" s="68"/>
      <c r="AR1699" s="68"/>
      <c r="AS1699" s="68"/>
      <c r="AT1699" s="68"/>
    </row>
    <row r="1700" spans="2:46" ht="18.600000000000001" customHeight="1" thickTop="1" thickBot="1">
      <c r="D1700" s="59">
        <v>0</v>
      </c>
      <c r="E1700" s="63">
        <v>0</v>
      </c>
      <c r="F1700" s="61">
        <v>1</v>
      </c>
      <c r="G1700" s="62">
        <v>0</v>
      </c>
      <c r="I1700" s="59">
        <v>0</v>
      </c>
      <c r="J1700" s="63">
        <f t="shared" ref="J1700" si="7675">IF(0=(1-$J$8*$K$8*$B1697^2),10^14,$B1697*$K$8/(1-$J$8*$K$8*$B1697^2))</f>
        <v>-0.83400132436640462</v>
      </c>
      <c r="K1700" s="61">
        <v>1</v>
      </c>
      <c r="L1700" s="62">
        <v>0</v>
      </c>
      <c r="N1700" s="59">
        <f t="shared" ref="N1700" si="7676">D1700*I1697+F1700*I1700-E1700*J1697-G1700*J1700</f>
        <v>0</v>
      </c>
      <c r="O1700" s="63">
        <f t="shared" ref="O1700" si="7677">(D1700*J1697+E1700*I1697+F1700*J1700+G1700*I1700)</f>
        <v>-0.83400132436640462</v>
      </c>
      <c r="P1700" s="61">
        <f t="shared" ref="P1700" si="7678">D1700*K1697+F1700*K1700-E1700*L1697-G1700*L1700</f>
        <v>1</v>
      </c>
      <c r="Q1700" s="62">
        <f t="shared" ref="Q1700" si="7679">(D1700*L1697+E1700*K1697+F1700*L1700+G1700*K1700)</f>
        <v>0</v>
      </c>
      <c r="S1700" s="59">
        <v>0</v>
      </c>
      <c r="T1700" s="63">
        <v>0</v>
      </c>
      <c r="U1700" s="61">
        <v>1</v>
      </c>
      <c r="V1700" s="62">
        <v>0</v>
      </c>
      <c r="X1700" s="59">
        <f t="shared" ref="X1700" si="7680">N1700*S1697+P1700*S1700-O1700*T1697-Q1700*T1700</f>
        <v>0</v>
      </c>
      <c r="Y1700" s="63">
        <f t="shared" ref="Y1700" si="7681">(N1700*T1697+O1700*S1697+P1700*T1700+Q1700*S1700)</f>
        <v>-0.83400132436640462</v>
      </c>
      <c r="Z1700" s="61">
        <f t="shared" ref="Z1700" si="7682">N1700*U1697+P1700*U1700-O1700*V1697-Q1700*V1700</f>
        <v>3.7496007850747288</v>
      </c>
      <c r="AA1700" s="62">
        <f t="shared" ref="AA1700" si="7683">(N1700*V1697+O1700*U1697+P1700*V1700+Q1700*U1700)</f>
        <v>0</v>
      </c>
      <c r="AB1700" s="10"/>
      <c r="AC1700" s="46">
        <f t="shared" ref="AC1700" si="7684">1/$AD$8</f>
        <v>1</v>
      </c>
      <c r="AD1700" s="77">
        <v>0</v>
      </c>
      <c r="AE1700" s="78">
        <v>1</v>
      </c>
      <c r="AF1700" s="79">
        <v>0</v>
      </c>
      <c r="AH1700" s="59">
        <f t="shared" ref="AH1700" si="7685">X1700*AC1697+Z1700*AC1700-Y1700*AD1697-AA1700*AD1700</f>
        <v>3.7496007850747288</v>
      </c>
      <c r="AI1700" s="63">
        <f t="shared" ref="AI1700" si="7686">(X1700*AD1697+Y1700*AC1697+Z1700*AD1700+AA1700*AC1700)</f>
        <v>-0.83400132436640462</v>
      </c>
      <c r="AJ1700" s="61">
        <f t="shared" ref="AJ1700" si="7687">X1700*AE1697+Z1700*AE1700-Y1700*AF1697-AA1700*AF1700</f>
        <v>3.7496007850747288</v>
      </c>
      <c r="AK1700" s="62">
        <f t="shared" ref="AK1700" si="7688">(X1700*AF1697+Y1700*AE1697+Z1700*AF1700+AA1700*AE1700)</f>
        <v>0</v>
      </c>
      <c r="AM1700" s="80">
        <f t="shared" ref="AM1700" si="7689">(180/PI())*ATAN(-1*(AI1697+AI1700)/(AH1697+AH1700))</f>
        <v>-63.167281125173965</v>
      </c>
      <c r="AO1700" s="113">
        <f t="shared" ref="AO1700" si="7690">20*LOG(((1-(10^(AM1697/20)^2)*(1-((1-AO1697)/(1+AO1697))^2))^0.5))</f>
        <v>-3.9328256747817307E-2</v>
      </c>
      <c r="AP1700" s="18"/>
      <c r="AQ1700" s="68"/>
      <c r="AR1700" s="68"/>
      <c r="AS1700" s="68"/>
      <c r="AT1700" s="68"/>
    </row>
    <row r="1701" spans="2:46" ht="18.600000000000001" customHeight="1"/>
    <row r="1702" spans="2:46" ht="18.600000000000001" customHeight="1" thickBot="1">
      <c r="D1702" s="10" t="s">
        <v>63</v>
      </c>
      <c r="E1702" s="10"/>
      <c r="F1702" s="10"/>
      <c r="G1702" s="10"/>
      <c r="H1702" s="10"/>
      <c r="I1702" s="10" t="s">
        <v>64</v>
      </c>
      <c r="J1702" s="10"/>
      <c r="K1702" s="10"/>
      <c r="L1702" s="10"/>
      <c r="M1702" s="55"/>
      <c r="N1702" s="55"/>
      <c r="O1702" s="54" t="s">
        <v>65</v>
      </c>
      <c r="P1702" s="55"/>
      <c r="Q1702" s="55"/>
      <c r="R1702" s="55"/>
      <c r="S1702" s="10"/>
      <c r="T1702" s="10" t="s">
        <v>66</v>
      </c>
      <c r="U1702" s="55"/>
      <c r="V1702" s="55"/>
      <c r="W1702" s="55"/>
      <c r="X1702" s="55"/>
      <c r="Y1702" s="54" t="s">
        <v>67</v>
      </c>
      <c r="Z1702" s="55"/>
      <c r="AA1702" s="55"/>
      <c r="AB1702" s="55"/>
      <c r="AC1702" s="54" t="s">
        <v>68</v>
      </c>
      <c r="AD1702" s="10"/>
      <c r="AE1702" s="10"/>
      <c r="AF1702" s="10"/>
      <c r="AG1702" s="10"/>
      <c r="AH1702" s="55"/>
      <c r="AI1702" s="54" t="s">
        <v>69</v>
      </c>
      <c r="AJ1702" s="55"/>
      <c r="AK1702" s="55"/>
    </row>
    <row r="1703" spans="2:46" ht="18.600000000000001" customHeight="1" thickBot="1">
      <c r="B1703" s="52"/>
      <c r="D1703" s="273" t="s">
        <v>70</v>
      </c>
      <c r="E1703" s="274"/>
      <c r="F1703" s="275" t="s">
        <v>71</v>
      </c>
      <c r="G1703" s="276"/>
      <c r="H1703" s="263"/>
      <c r="I1703" s="273" t="s">
        <v>72</v>
      </c>
      <c r="J1703" s="274"/>
      <c r="K1703" s="275" t="s">
        <v>73</v>
      </c>
      <c r="L1703" s="276"/>
      <c r="M1703" s="55"/>
      <c r="N1703" s="269" t="s">
        <v>74</v>
      </c>
      <c r="O1703" s="270"/>
      <c r="P1703" s="271" t="s">
        <v>75</v>
      </c>
      <c r="Q1703" s="272"/>
      <c r="R1703" s="55"/>
      <c r="S1703" s="273" t="s">
        <v>76</v>
      </c>
      <c r="T1703" s="274"/>
      <c r="U1703" s="275" t="s">
        <v>77</v>
      </c>
      <c r="V1703" s="276"/>
      <c r="W1703" s="10"/>
      <c r="X1703" s="269" t="s">
        <v>78</v>
      </c>
      <c r="Y1703" s="270"/>
      <c r="Z1703" s="271" t="s">
        <v>79</v>
      </c>
      <c r="AA1703" s="272"/>
      <c r="AB1703" s="10"/>
      <c r="AC1703" s="273" t="s">
        <v>80</v>
      </c>
      <c r="AD1703" s="274"/>
      <c r="AE1703" s="275" t="s">
        <v>81</v>
      </c>
      <c r="AF1703" s="276"/>
      <c r="AG1703" s="10"/>
      <c r="AH1703" s="269" t="s">
        <v>82</v>
      </c>
      <c r="AI1703" s="270"/>
      <c r="AJ1703" s="271" t="s">
        <v>83</v>
      </c>
      <c r="AK1703" s="272"/>
      <c r="AM1703" s="57" t="s">
        <v>10</v>
      </c>
      <c r="AO1703" s="109" t="s">
        <v>37</v>
      </c>
      <c r="AP1703" s="18"/>
      <c r="AQ1703" s="68"/>
      <c r="AR1703" s="68"/>
      <c r="AS1703" s="68"/>
      <c r="AT1703" s="68"/>
    </row>
    <row r="1704" spans="2:46" ht="18.600000000000001" customHeight="1" thickTop="1" thickBot="1">
      <c r="B1704" s="81">
        <v>4.88</v>
      </c>
      <c r="D1704" s="59">
        <v>1</v>
      </c>
      <c r="E1704" s="60">
        <v>0</v>
      </c>
      <c r="F1704" s="61">
        <v>0</v>
      </c>
      <c r="G1704" s="62">
        <f t="shared" ref="G1704" si="7691">$E$8*$B1704</f>
        <v>3.3104456</v>
      </c>
      <c r="I1704" s="59">
        <v>1</v>
      </c>
      <c r="J1704" s="63">
        <v>0</v>
      </c>
      <c r="K1704" s="61">
        <v>0</v>
      </c>
      <c r="L1704" s="62">
        <v>0</v>
      </c>
      <c r="N1704" s="59">
        <f t="shared" ref="N1704" si="7692">D1704*I1704+F1704*I1707-E1704*J1704-G1704*J1707</f>
        <v>3.744834437098723</v>
      </c>
      <c r="O1704" s="63">
        <f t="shared" ref="O1704" si="7693">(D1704*J1704+E1704*I1704+F1704*J1707+G1704*I1707)</f>
        <v>0</v>
      </c>
      <c r="P1704" s="61">
        <f t="shared" ref="P1704" si="7694">D1704*K1704+F1704*K1707-E1704*L1704-G1704*L1707</f>
        <v>0</v>
      </c>
      <c r="Q1704" s="62">
        <f t="shared" ref="Q1704" si="7695">(D1704*L1704+E1704*K1704+F1704*L1707+G1704*K1707)</f>
        <v>3.3104456</v>
      </c>
      <c r="S1704" s="59">
        <v>1</v>
      </c>
      <c r="T1704" s="60">
        <v>0</v>
      </c>
      <c r="U1704" s="61">
        <v>0</v>
      </c>
      <c r="V1704" s="62">
        <f t="shared" ref="V1704" si="7696">$T$8*$B1704</f>
        <v>3.3104456</v>
      </c>
      <c r="X1704" s="59">
        <f t="shared" ref="X1704" si="7697">N1704*S1704+P1704*S1707-O1704*T1704-Q1704*T1707</f>
        <v>3.744834437098723</v>
      </c>
      <c r="Y1704" s="63">
        <f t="shared" ref="Y1704" si="7698">(N1704*T1704+O1704*S1704+P1704*T1707+Q1704*S1707)</f>
        <v>0</v>
      </c>
      <c r="Z1704" s="61">
        <f t="shared" ref="Z1704" si="7699">N1704*U1704+P1704*U1707-O1704*V1704-Q1704*V1707</f>
        <v>0</v>
      </c>
      <c r="AA1704" s="62">
        <f t="shared" ref="AA1704" si="7700">(N1704*V1704+O1704*U1704+P1704*V1707+Q1704*U1707)</f>
        <v>15.707516285021944</v>
      </c>
      <c r="AB1704" s="10"/>
      <c r="AC1704" s="64">
        <v>1</v>
      </c>
      <c r="AD1704" s="65">
        <v>0</v>
      </c>
      <c r="AE1704" s="23">
        <v>0</v>
      </c>
      <c r="AF1704" s="66">
        <v>0</v>
      </c>
      <c r="AH1704" s="59">
        <f t="shared" ref="AH1704" si="7701">X1704*AC1704+Z1704*AC1707-Y1704*AD1704-AA1704*AD1707</f>
        <v>3.744834437098723</v>
      </c>
      <c r="AI1704" s="63">
        <f t="shared" ref="AI1704" si="7702">(X1704*AD1704+Y1704*AC1704+Z1704*AD1707+AA1704*AC1707)</f>
        <v>15.707516285021944</v>
      </c>
      <c r="AJ1704" s="61">
        <f t="shared" ref="AJ1704" si="7703">X1704*AE1704+Z1704*AE1707-Y1704*AF1704-AA1704*AF1707</f>
        <v>0</v>
      </c>
      <c r="AK1704" s="62">
        <f t="shared" ref="AK1704" si="7704">(X1704*AF1704+Y1704*AE1704+Z1704*AF1707+AA1704*AE1707)</f>
        <v>15.707516285021944</v>
      </c>
      <c r="AM1704" s="67">
        <f t="shared" ref="AM1704" si="7705">20*LOG(((1+$AD$8)/$AD$8)/((AH1704+AH1707)^2+(AI1704+AI1707)^2)^0.5)</f>
        <v>-18.411421385292275</v>
      </c>
      <c r="AO1704" s="110">
        <f t="shared" ref="AO1704" si="7706">((AH1704^2+AI1704^2)^0.5)/((AH1707^2+AI1707^2)^0.5)</f>
        <v>4.2100479565457869</v>
      </c>
      <c r="AP1704" s="18"/>
      <c r="AQ1704" s="68"/>
      <c r="AR1704" s="68"/>
      <c r="AS1704" s="68"/>
      <c r="AT1704" s="68"/>
    </row>
    <row r="1705" spans="2:46" ht="18.600000000000001" customHeight="1" thickBot="1">
      <c r="D1705" s="69"/>
      <c r="G1705" s="70"/>
      <c r="I1705" s="69"/>
      <c r="L1705" s="70"/>
      <c r="N1705" s="69"/>
      <c r="Q1705" s="70"/>
      <c r="S1705" s="69"/>
      <c r="V1705" s="70"/>
      <c r="X1705" s="69"/>
      <c r="AA1705" s="70"/>
      <c r="AC1705" s="64"/>
      <c r="AD1705" s="23"/>
      <c r="AE1705" s="23"/>
      <c r="AF1705" s="71"/>
      <c r="AH1705" s="69"/>
      <c r="AK1705" s="70"/>
      <c r="AO1705" s="111"/>
      <c r="AP1705" s="18"/>
      <c r="AQ1705" s="68"/>
      <c r="AR1705" s="68"/>
      <c r="AS1705" s="68"/>
      <c r="AT1705" s="68"/>
    </row>
    <row r="1706" spans="2:46" ht="18.600000000000001" customHeight="1" thickBot="1">
      <c r="D1706" s="265" t="s">
        <v>11</v>
      </c>
      <c r="E1706" s="266"/>
      <c r="F1706" s="267" t="s">
        <v>84</v>
      </c>
      <c r="G1706" s="268"/>
      <c r="H1706" s="263"/>
      <c r="I1706" s="265" t="s">
        <v>85</v>
      </c>
      <c r="J1706" s="266"/>
      <c r="K1706" s="267" t="s">
        <v>86</v>
      </c>
      <c r="L1706" s="268"/>
      <c r="N1706" s="269" t="s">
        <v>12</v>
      </c>
      <c r="O1706" s="270"/>
      <c r="P1706" s="271" t="s">
        <v>13</v>
      </c>
      <c r="Q1706" s="272"/>
      <c r="S1706" s="265" t="s">
        <v>87</v>
      </c>
      <c r="T1706" s="266"/>
      <c r="U1706" s="267" t="s">
        <v>88</v>
      </c>
      <c r="V1706" s="268"/>
      <c r="W1706" s="10"/>
      <c r="X1706" s="269" t="s">
        <v>89</v>
      </c>
      <c r="Y1706" s="270"/>
      <c r="Z1706" s="271" t="s">
        <v>90</v>
      </c>
      <c r="AA1706" s="272"/>
      <c r="AB1706" s="10"/>
      <c r="AC1706" s="265" t="s">
        <v>14</v>
      </c>
      <c r="AD1706" s="266"/>
      <c r="AE1706" s="267" t="s">
        <v>15</v>
      </c>
      <c r="AF1706" s="268"/>
      <c r="AG1706" s="10"/>
      <c r="AH1706" s="269" t="s">
        <v>91</v>
      </c>
      <c r="AI1706" s="270"/>
      <c r="AJ1706" s="271" t="s">
        <v>92</v>
      </c>
      <c r="AK1706" s="272"/>
      <c r="AM1706" s="76" t="s">
        <v>16</v>
      </c>
      <c r="AO1706" s="112" t="s">
        <v>38</v>
      </c>
      <c r="AP1706" s="18"/>
      <c r="AQ1706" s="68"/>
      <c r="AR1706" s="68"/>
      <c r="AS1706" s="68"/>
      <c r="AT1706" s="68"/>
    </row>
    <row r="1707" spans="2:46" ht="18.600000000000001" customHeight="1" thickTop="1" thickBot="1">
      <c r="D1707" s="59">
        <v>0</v>
      </c>
      <c r="E1707" s="63">
        <v>0</v>
      </c>
      <c r="F1707" s="61">
        <v>1</v>
      </c>
      <c r="G1707" s="62">
        <v>0</v>
      </c>
      <c r="I1707" s="59">
        <v>0</v>
      </c>
      <c r="J1707" s="63">
        <f t="shared" ref="J1707" si="7707">IF(0=(1-$J$8*$K$8*$B1704^2),10^14,$B1704*$K$8/(1-$J$8*$K$8*$B1704^2))</f>
        <v>-0.82914349569699108</v>
      </c>
      <c r="K1707" s="61">
        <v>1</v>
      </c>
      <c r="L1707" s="62">
        <v>0</v>
      </c>
      <c r="N1707" s="59">
        <f t="shared" ref="N1707" si="7708">D1707*I1704+F1707*I1707-E1707*J1704-G1707*J1707</f>
        <v>0</v>
      </c>
      <c r="O1707" s="63">
        <f t="shared" ref="O1707" si="7709">(D1707*J1704+E1707*I1704+F1707*J1707+G1707*I1707)</f>
        <v>-0.82914349569699108</v>
      </c>
      <c r="P1707" s="61">
        <f t="shared" ref="P1707" si="7710">D1707*K1704+F1707*K1707-E1707*L1704-G1707*L1707</f>
        <v>1</v>
      </c>
      <c r="Q1707" s="62">
        <f t="shared" ref="Q1707" si="7711">(D1707*L1704+E1707*K1704+F1707*L1707+G1707*K1707)</f>
        <v>0</v>
      </c>
      <c r="S1707" s="59">
        <v>0</v>
      </c>
      <c r="T1707" s="63">
        <v>0</v>
      </c>
      <c r="U1707" s="61">
        <v>1</v>
      </c>
      <c r="V1707" s="62">
        <v>0</v>
      </c>
      <c r="X1707" s="59">
        <f t="shared" ref="X1707" si="7712">N1707*S1704+P1707*S1707-O1707*T1704-Q1707*T1707</f>
        <v>0</v>
      </c>
      <c r="Y1707" s="63">
        <f t="shared" ref="Y1707" si="7713">(N1707*T1704+O1707*S1704+P1707*T1707+Q1707*S1707)</f>
        <v>-0.82914349569699108</v>
      </c>
      <c r="Z1707" s="61">
        <f t="shared" ref="Z1707" si="7714">N1707*U1704+P1707*U1707-O1707*V1704-Q1707*V1707</f>
        <v>3.744834437098723</v>
      </c>
      <c r="AA1707" s="62">
        <f t="shared" ref="AA1707" si="7715">(N1707*V1704+O1707*U1704+P1707*V1707+Q1707*U1707)</f>
        <v>0</v>
      </c>
      <c r="AB1707" s="10"/>
      <c r="AC1707" s="46">
        <f t="shared" ref="AC1707" si="7716">1/$AD$8</f>
        <v>1</v>
      </c>
      <c r="AD1707" s="77">
        <v>0</v>
      </c>
      <c r="AE1707" s="78">
        <v>1</v>
      </c>
      <c r="AF1707" s="79">
        <v>0</v>
      </c>
      <c r="AH1707" s="59">
        <f t="shared" ref="AH1707" si="7717">X1707*AC1704+Z1707*AC1707-Y1707*AD1704-AA1707*AD1707</f>
        <v>3.744834437098723</v>
      </c>
      <c r="AI1707" s="63">
        <f t="shared" ref="AI1707" si="7718">(X1707*AD1704+Y1707*AC1704+Z1707*AD1707+AA1707*AC1707)</f>
        <v>-0.82914349569699108</v>
      </c>
      <c r="AJ1707" s="61">
        <f t="shared" ref="AJ1707" si="7719">X1707*AE1704+Z1707*AE1707-Y1707*AF1704-AA1707*AF1707</f>
        <v>3.744834437098723</v>
      </c>
      <c r="AK1707" s="62">
        <f t="shared" ref="AK1707" si="7720">(X1707*AF1704+Y1707*AE1704+Z1707*AF1707+AA1707*AE1707)</f>
        <v>0</v>
      </c>
      <c r="AM1707" s="80">
        <f t="shared" ref="AM1707" si="7721">(180/PI())*ATAN(-1*(AI1704+AI1707)/(AH1704+AH1707))</f>
        <v>-63.279635836442921</v>
      </c>
      <c r="AO1707" s="113">
        <f t="shared" ref="AO1707" si="7722">20*LOG(((1-(10^(AM1704/20)^2)*(1-((1-AO1704)/(1+AO1704))^2))^0.5))</f>
        <v>-3.9017115618326756E-2</v>
      </c>
      <c r="AP1707" s="18"/>
      <c r="AQ1707" s="68"/>
      <c r="AR1707" s="68"/>
      <c r="AS1707" s="68"/>
      <c r="AT1707" s="68"/>
    </row>
    <row r="1708" spans="2:46" ht="18.600000000000001" customHeight="1"/>
    <row r="1709" spans="2:46" ht="18.600000000000001" customHeight="1" thickBot="1">
      <c r="D1709" s="10" t="s">
        <v>63</v>
      </c>
      <c r="E1709" s="10"/>
      <c r="F1709" s="10"/>
      <c r="G1709" s="10"/>
      <c r="H1709" s="10"/>
      <c r="I1709" s="10" t="s">
        <v>64</v>
      </c>
      <c r="J1709" s="10"/>
      <c r="K1709" s="10"/>
      <c r="L1709" s="10"/>
      <c r="M1709" s="55"/>
      <c r="N1709" s="55"/>
      <c r="O1709" s="54" t="s">
        <v>65</v>
      </c>
      <c r="P1709" s="55"/>
      <c r="Q1709" s="55"/>
      <c r="R1709" s="55"/>
      <c r="S1709" s="10"/>
      <c r="T1709" s="10" t="s">
        <v>66</v>
      </c>
      <c r="U1709" s="55"/>
      <c r="V1709" s="55"/>
      <c r="W1709" s="55"/>
      <c r="X1709" s="55"/>
      <c r="Y1709" s="54" t="s">
        <v>67</v>
      </c>
      <c r="Z1709" s="55"/>
      <c r="AA1709" s="55"/>
      <c r="AB1709" s="55"/>
      <c r="AC1709" s="54" t="s">
        <v>68</v>
      </c>
      <c r="AD1709" s="10"/>
      <c r="AE1709" s="10"/>
      <c r="AF1709" s="10"/>
      <c r="AG1709" s="10"/>
      <c r="AH1709" s="55"/>
      <c r="AI1709" s="54" t="s">
        <v>69</v>
      </c>
      <c r="AJ1709" s="55"/>
      <c r="AK1709" s="55"/>
    </row>
    <row r="1710" spans="2:46" ht="18.600000000000001" customHeight="1" thickBot="1">
      <c r="B1710" s="52"/>
      <c r="D1710" s="273" t="s">
        <v>70</v>
      </c>
      <c r="E1710" s="274"/>
      <c r="F1710" s="275" t="s">
        <v>71</v>
      </c>
      <c r="G1710" s="276"/>
      <c r="H1710" s="263"/>
      <c r="I1710" s="273" t="s">
        <v>72</v>
      </c>
      <c r="J1710" s="274"/>
      <c r="K1710" s="275" t="s">
        <v>73</v>
      </c>
      <c r="L1710" s="276"/>
      <c r="M1710" s="55"/>
      <c r="N1710" s="269" t="s">
        <v>74</v>
      </c>
      <c r="O1710" s="270"/>
      <c r="P1710" s="271" t="s">
        <v>75</v>
      </c>
      <c r="Q1710" s="272"/>
      <c r="R1710" s="55"/>
      <c r="S1710" s="273" t="s">
        <v>76</v>
      </c>
      <c r="T1710" s="274"/>
      <c r="U1710" s="275" t="s">
        <v>77</v>
      </c>
      <c r="V1710" s="276"/>
      <c r="W1710" s="10"/>
      <c r="X1710" s="269" t="s">
        <v>78</v>
      </c>
      <c r="Y1710" s="270"/>
      <c r="Z1710" s="271" t="s">
        <v>79</v>
      </c>
      <c r="AA1710" s="272"/>
      <c r="AB1710" s="10"/>
      <c r="AC1710" s="273" t="s">
        <v>80</v>
      </c>
      <c r="AD1710" s="274"/>
      <c r="AE1710" s="275" t="s">
        <v>81</v>
      </c>
      <c r="AF1710" s="276"/>
      <c r="AG1710" s="10"/>
      <c r="AH1710" s="269" t="s">
        <v>82</v>
      </c>
      <c r="AI1710" s="270"/>
      <c r="AJ1710" s="271" t="s">
        <v>83</v>
      </c>
      <c r="AK1710" s="272"/>
      <c r="AM1710" s="57" t="s">
        <v>10</v>
      </c>
      <c r="AO1710" s="109" t="s">
        <v>37</v>
      </c>
      <c r="AP1710" s="18"/>
      <c r="AQ1710" s="68"/>
      <c r="AR1710" s="68"/>
      <c r="AS1710" s="68"/>
      <c r="AT1710" s="68"/>
    </row>
    <row r="1711" spans="2:46" ht="18.600000000000001" customHeight="1" thickTop="1" thickBot="1">
      <c r="B1711" s="81">
        <v>4.9000000000000004</v>
      </c>
      <c r="D1711" s="59">
        <v>1</v>
      </c>
      <c r="E1711" s="60">
        <v>0</v>
      </c>
      <c r="F1711" s="61">
        <v>0</v>
      </c>
      <c r="G1711" s="62">
        <f t="shared" ref="G1711" si="7723">$E$8*$B1711</f>
        <v>3.3240130000000003</v>
      </c>
      <c r="I1711" s="59">
        <v>1</v>
      </c>
      <c r="J1711" s="63">
        <v>0</v>
      </c>
      <c r="K1711" s="61">
        <v>0</v>
      </c>
      <c r="L1711" s="62">
        <v>0</v>
      </c>
      <c r="N1711" s="59">
        <f t="shared" ref="N1711" si="7724">D1711*I1711+F1711*I1714-E1711*J1711-G1711*J1714</f>
        <v>3.7401425286195629</v>
      </c>
      <c r="O1711" s="63">
        <f t="shared" ref="O1711" si="7725">(D1711*J1711+E1711*I1711+F1711*J1714+G1711*I1714)</f>
        <v>0</v>
      </c>
      <c r="P1711" s="61">
        <f t="shared" ref="P1711" si="7726">D1711*K1711+F1711*K1714-E1711*L1711-G1711*L1714</f>
        <v>0</v>
      </c>
      <c r="Q1711" s="62">
        <f t="shared" ref="Q1711" si="7727">(D1711*L1711+E1711*K1711+F1711*L1714+G1711*K1714)</f>
        <v>3.3240130000000003</v>
      </c>
      <c r="S1711" s="59">
        <v>1</v>
      </c>
      <c r="T1711" s="60">
        <v>0</v>
      </c>
      <c r="U1711" s="61">
        <v>0</v>
      </c>
      <c r="V1711" s="62">
        <f t="shared" ref="V1711" si="7728">$T$8*$B1711</f>
        <v>3.3240130000000003</v>
      </c>
      <c r="X1711" s="59">
        <f t="shared" ref="X1711" si="7729">N1711*S1711+P1711*S1714-O1711*T1711-Q1711*T1714</f>
        <v>3.7401425286195629</v>
      </c>
      <c r="Y1711" s="63">
        <f t="shared" ref="Y1711" si="7730">(N1711*T1711+O1711*S1711+P1711*T1714+Q1711*S1714)</f>
        <v>0</v>
      </c>
      <c r="Z1711" s="61">
        <f t="shared" ref="Z1711" si="7731">N1711*U1711+P1711*U1714-O1711*V1711-Q1711*V1714</f>
        <v>0</v>
      </c>
      <c r="AA1711" s="62">
        <f t="shared" ref="AA1711" si="7732">(N1711*V1711+O1711*U1711+P1711*V1714+Q1711*U1714)</f>
        <v>15.7562953869843</v>
      </c>
      <c r="AB1711" s="10"/>
      <c r="AC1711" s="64">
        <v>1</v>
      </c>
      <c r="AD1711" s="65">
        <v>0</v>
      </c>
      <c r="AE1711" s="23">
        <v>0</v>
      </c>
      <c r="AF1711" s="66">
        <v>0</v>
      </c>
      <c r="AH1711" s="59">
        <f t="shared" ref="AH1711" si="7733">X1711*AC1711+Z1711*AC1714-Y1711*AD1711-AA1711*AD1714</f>
        <v>3.7401425286195629</v>
      </c>
      <c r="AI1711" s="63">
        <f t="shared" ref="AI1711" si="7734">(X1711*AD1711+Y1711*AC1711+Z1711*AD1714+AA1711*AC1714)</f>
        <v>15.7562953869843</v>
      </c>
      <c r="AJ1711" s="61">
        <f t="shared" ref="AJ1711" si="7735">X1711*AE1711+Z1711*AE1714-Y1711*AF1711-AA1711*AF1714</f>
        <v>0</v>
      </c>
      <c r="AK1711" s="62">
        <f t="shared" ref="AK1711" si="7736">(X1711*AF1711+Y1711*AE1711+Z1711*AF1714+AA1711*AE1714)</f>
        <v>15.7562953869843</v>
      </c>
      <c r="AM1711" s="67">
        <f t="shared" ref="AM1711" si="7737">20*LOG(((1+$AD$8)/$AD$8)/((AH1711+AH1714)^2+(AI1711+AI1714)^2)^0.5)</f>
        <v>-18.434161240518002</v>
      </c>
      <c r="AO1711" s="110">
        <f t="shared" ref="AO1711" si="7738">((AH1711^2+AI1711^2)^0.5)/((AH1714^2+AI1714^2)^0.5)</f>
        <v>4.228328352245887</v>
      </c>
      <c r="AP1711" s="18"/>
      <c r="AQ1711" s="68"/>
      <c r="AR1711" s="68"/>
      <c r="AS1711" s="68"/>
      <c r="AT1711" s="68"/>
    </row>
    <row r="1712" spans="2:46" ht="18.600000000000001" customHeight="1" thickBot="1">
      <c r="D1712" s="69"/>
      <c r="G1712" s="70"/>
      <c r="I1712" s="69"/>
      <c r="L1712" s="70"/>
      <c r="N1712" s="69"/>
      <c r="Q1712" s="70"/>
      <c r="S1712" s="69"/>
      <c r="V1712" s="70"/>
      <c r="X1712" s="69"/>
      <c r="AA1712" s="70"/>
      <c r="AC1712" s="64"/>
      <c r="AD1712" s="23"/>
      <c r="AE1712" s="23"/>
      <c r="AF1712" s="71"/>
      <c r="AH1712" s="69"/>
      <c r="AK1712" s="70"/>
      <c r="AO1712" s="111"/>
      <c r="AP1712" s="18"/>
      <c r="AQ1712" s="68"/>
      <c r="AR1712" s="68"/>
      <c r="AS1712" s="68"/>
      <c r="AT1712" s="68"/>
    </row>
    <row r="1713" spans="2:46" ht="18.600000000000001" customHeight="1" thickBot="1">
      <c r="D1713" s="265" t="s">
        <v>11</v>
      </c>
      <c r="E1713" s="266"/>
      <c r="F1713" s="267" t="s">
        <v>84</v>
      </c>
      <c r="G1713" s="268"/>
      <c r="H1713" s="263"/>
      <c r="I1713" s="265" t="s">
        <v>85</v>
      </c>
      <c r="J1713" s="266"/>
      <c r="K1713" s="267" t="s">
        <v>86</v>
      </c>
      <c r="L1713" s="268"/>
      <c r="N1713" s="269" t="s">
        <v>12</v>
      </c>
      <c r="O1713" s="270"/>
      <c r="P1713" s="271" t="s">
        <v>13</v>
      </c>
      <c r="Q1713" s="272"/>
      <c r="S1713" s="265" t="s">
        <v>87</v>
      </c>
      <c r="T1713" s="266"/>
      <c r="U1713" s="267" t="s">
        <v>88</v>
      </c>
      <c r="V1713" s="268"/>
      <c r="W1713" s="10"/>
      <c r="X1713" s="269" t="s">
        <v>89</v>
      </c>
      <c r="Y1713" s="270"/>
      <c r="Z1713" s="271" t="s">
        <v>90</v>
      </c>
      <c r="AA1713" s="272"/>
      <c r="AB1713" s="10"/>
      <c r="AC1713" s="265" t="s">
        <v>14</v>
      </c>
      <c r="AD1713" s="266"/>
      <c r="AE1713" s="267" t="s">
        <v>15</v>
      </c>
      <c r="AF1713" s="268"/>
      <c r="AG1713" s="10"/>
      <c r="AH1713" s="269" t="s">
        <v>91</v>
      </c>
      <c r="AI1713" s="270"/>
      <c r="AJ1713" s="271" t="s">
        <v>92</v>
      </c>
      <c r="AK1713" s="272"/>
      <c r="AM1713" s="76" t="s">
        <v>16</v>
      </c>
      <c r="AO1713" s="112" t="s">
        <v>38</v>
      </c>
      <c r="AP1713" s="18"/>
      <c r="AQ1713" s="68"/>
      <c r="AR1713" s="68"/>
      <c r="AS1713" s="68"/>
      <c r="AT1713" s="68"/>
    </row>
    <row r="1714" spans="2:46" ht="18.600000000000001" customHeight="1" thickTop="1" thickBot="1">
      <c r="D1714" s="59">
        <v>0</v>
      </c>
      <c r="E1714" s="63">
        <v>0</v>
      </c>
      <c r="F1714" s="61">
        <v>1</v>
      </c>
      <c r="G1714" s="62">
        <v>0</v>
      </c>
      <c r="I1714" s="59">
        <v>0</v>
      </c>
      <c r="J1714" s="63">
        <f t="shared" ref="J1714" si="7739">IF(0=(1-$J$8*$K$8*$B1711^2),10^14,$B1711*$K$8/(1-$J$8*$K$8*$B1711^2))</f>
        <v>-0.82434771723803801</v>
      </c>
      <c r="K1714" s="61">
        <v>1</v>
      </c>
      <c r="L1714" s="62">
        <v>0</v>
      </c>
      <c r="N1714" s="59">
        <f t="shared" ref="N1714" si="7740">D1714*I1711+F1714*I1714-E1714*J1711-G1714*J1714</f>
        <v>0</v>
      </c>
      <c r="O1714" s="63">
        <f t="shared" ref="O1714" si="7741">(D1714*J1711+E1714*I1711+F1714*J1714+G1714*I1714)</f>
        <v>-0.82434771723803801</v>
      </c>
      <c r="P1714" s="61">
        <f t="shared" ref="P1714" si="7742">D1714*K1711+F1714*K1714-E1714*L1711-G1714*L1714</f>
        <v>1</v>
      </c>
      <c r="Q1714" s="62">
        <f t="shared" ref="Q1714" si="7743">(D1714*L1711+E1714*K1711+F1714*L1714+G1714*K1714)</f>
        <v>0</v>
      </c>
      <c r="S1714" s="59">
        <v>0</v>
      </c>
      <c r="T1714" s="63">
        <v>0</v>
      </c>
      <c r="U1714" s="61">
        <v>1</v>
      </c>
      <c r="V1714" s="62">
        <v>0</v>
      </c>
      <c r="X1714" s="59">
        <f t="shared" ref="X1714" si="7744">N1714*S1711+P1714*S1714-O1714*T1711-Q1714*T1714</f>
        <v>0</v>
      </c>
      <c r="Y1714" s="63">
        <f t="shared" ref="Y1714" si="7745">(N1714*T1711+O1714*S1711+P1714*T1714+Q1714*S1714)</f>
        <v>-0.82434771723803801</v>
      </c>
      <c r="Z1714" s="61">
        <f t="shared" ref="Z1714" si="7746">N1714*U1711+P1714*U1714-O1714*V1711-Q1714*V1714</f>
        <v>3.7401425286195629</v>
      </c>
      <c r="AA1714" s="62">
        <f t="shared" ref="AA1714" si="7747">(N1714*V1711+O1714*U1711+P1714*V1714+Q1714*U1714)</f>
        <v>0</v>
      </c>
      <c r="AB1714" s="10"/>
      <c r="AC1714" s="46">
        <f t="shared" ref="AC1714" si="7748">1/$AD$8</f>
        <v>1</v>
      </c>
      <c r="AD1714" s="77">
        <v>0</v>
      </c>
      <c r="AE1714" s="78">
        <v>1</v>
      </c>
      <c r="AF1714" s="79">
        <v>0</v>
      </c>
      <c r="AH1714" s="59">
        <f t="shared" ref="AH1714" si="7749">X1714*AC1711+Z1714*AC1714-Y1714*AD1711-AA1714*AD1714</f>
        <v>3.7401425286195629</v>
      </c>
      <c r="AI1714" s="63">
        <f t="shared" ref="AI1714" si="7750">(X1714*AD1711+Y1714*AC1711+Z1714*AD1714+AA1714*AC1714)</f>
        <v>-0.82434771723803801</v>
      </c>
      <c r="AJ1714" s="61">
        <f t="shared" ref="AJ1714" si="7751">X1714*AE1711+Z1714*AE1714-Y1714*AF1711-AA1714*AF1714</f>
        <v>3.7401425286195629</v>
      </c>
      <c r="AK1714" s="62">
        <f t="shared" ref="AK1714" si="7752">(X1714*AF1711+Y1714*AE1711+Z1714*AF1714+AA1714*AE1714)</f>
        <v>0</v>
      </c>
      <c r="AM1714" s="80">
        <f t="shared" ref="AM1714" si="7753">(180/PI())*ATAN(-1*(AI1711+AI1714)/(AH1711+AH1714))</f>
        <v>-63.39103448489287</v>
      </c>
      <c r="AO1714" s="113">
        <f t="shared" ref="AO1714" si="7754">20*LOG(((1-(10^(AM1711/20)^2)*(1-((1-AO1711)/(1+AO1711))^2))^0.5))</f>
        <v>-3.8708394351587995E-2</v>
      </c>
      <c r="AP1714" s="18"/>
      <c r="AQ1714" s="68"/>
      <c r="AR1714" s="68"/>
      <c r="AS1714" s="68"/>
      <c r="AT1714" s="68"/>
    </row>
    <row r="1715" spans="2:46" ht="18.600000000000001" customHeight="1"/>
    <row r="1716" spans="2:46" ht="18.600000000000001" customHeight="1" thickBot="1">
      <c r="D1716" s="10" t="s">
        <v>63</v>
      </c>
      <c r="E1716" s="10"/>
      <c r="F1716" s="10"/>
      <c r="G1716" s="10"/>
      <c r="H1716" s="10"/>
      <c r="I1716" s="10" t="s">
        <v>64</v>
      </c>
      <c r="J1716" s="10"/>
      <c r="K1716" s="10"/>
      <c r="L1716" s="10"/>
      <c r="M1716" s="55"/>
      <c r="N1716" s="55"/>
      <c r="O1716" s="54" t="s">
        <v>65</v>
      </c>
      <c r="P1716" s="55"/>
      <c r="Q1716" s="55"/>
      <c r="R1716" s="55"/>
      <c r="S1716" s="10"/>
      <c r="T1716" s="10" t="s">
        <v>66</v>
      </c>
      <c r="U1716" s="55"/>
      <c r="V1716" s="55"/>
      <c r="W1716" s="55"/>
      <c r="X1716" s="55"/>
      <c r="Y1716" s="54" t="s">
        <v>67</v>
      </c>
      <c r="Z1716" s="55"/>
      <c r="AA1716" s="55"/>
      <c r="AB1716" s="55"/>
      <c r="AC1716" s="54" t="s">
        <v>68</v>
      </c>
      <c r="AD1716" s="10"/>
      <c r="AE1716" s="10"/>
      <c r="AF1716" s="10"/>
      <c r="AG1716" s="10"/>
      <c r="AH1716" s="55"/>
      <c r="AI1716" s="54" t="s">
        <v>69</v>
      </c>
      <c r="AJ1716" s="55"/>
      <c r="AK1716" s="55"/>
    </row>
    <row r="1717" spans="2:46" ht="18.600000000000001" customHeight="1" thickBot="1">
      <c r="B1717" s="52"/>
      <c r="D1717" s="273" t="s">
        <v>70</v>
      </c>
      <c r="E1717" s="274"/>
      <c r="F1717" s="275" t="s">
        <v>71</v>
      </c>
      <c r="G1717" s="276"/>
      <c r="H1717" s="263"/>
      <c r="I1717" s="273" t="s">
        <v>72</v>
      </c>
      <c r="J1717" s="274"/>
      <c r="K1717" s="275" t="s">
        <v>73</v>
      </c>
      <c r="L1717" s="276"/>
      <c r="M1717" s="55"/>
      <c r="N1717" s="269" t="s">
        <v>74</v>
      </c>
      <c r="O1717" s="270"/>
      <c r="P1717" s="271" t="s">
        <v>75</v>
      </c>
      <c r="Q1717" s="272"/>
      <c r="R1717" s="55"/>
      <c r="S1717" s="273" t="s">
        <v>76</v>
      </c>
      <c r="T1717" s="274"/>
      <c r="U1717" s="275" t="s">
        <v>77</v>
      </c>
      <c r="V1717" s="276"/>
      <c r="W1717" s="10"/>
      <c r="X1717" s="269" t="s">
        <v>78</v>
      </c>
      <c r="Y1717" s="270"/>
      <c r="Z1717" s="271" t="s">
        <v>79</v>
      </c>
      <c r="AA1717" s="272"/>
      <c r="AB1717" s="10"/>
      <c r="AC1717" s="273" t="s">
        <v>80</v>
      </c>
      <c r="AD1717" s="274"/>
      <c r="AE1717" s="275" t="s">
        <v>81</v>
      </c>
      <c r="AF1717" s="276"/>
      <c r="AG1717" s="10"/>
      <c r="AH1717" s="269" t="s">
        <v>82</v>
      </c>
      <c r="AI1717" s="270"/>
      <c r="AJ1717" s="271" t="s">
        <v>83</v>
      </c>
      <c r="AK1717" s="272"/>
      <c r="AM1717" s="57" t="s">
        <v>10</v>
      </c>
      <c r="AO1717" s="109" t="s">
        <v>37</v>
      </c>
      <c r="AP1717" s="18"/>
      <c r="AQ1717" s="68"/>
      <c r="AR1717" s="68"/>
      <c r="AS1717" s="68"/>
      <c r="AT1717" s="68"/>
    </row>
    <row r="1718" spans="2:46" ht="18.600000000000001" customHeight="1" thickTop="1" thickBot="1">
      <c r="B1718" s="81">
        <v>4.92</v>
      </c>
      <c r="D1718" s="59">
        <v>1</v>
      </c>
      <c r="E1718" s="60">
        <v>0</v>
      </c>
      <c r="F1718" s="61">
        <v>0</v>
      </c>
      <c r="G1718" s="62">
        <f t="shared" ref="G1718" si="7755">$E$8*$B1718</f>
        <v>3.3375804000000002</v>
      </c>
      <c r="I1718" s="59">
        <v>1</v>
      </c>
      <c r="J1718" s="63">
        <v>0</v>
      </c>
      <c r="K1718" s="61">
        <v>0</v>
      </c>
      <c r="L1718" s="62">
        <v>0</v>
      </c>
      <c r="N1718" s="59">
        <f t="shared" ref="N1718" si="7756">D1718*I1718+F1718*I1721-E1718*J1718-G1718*J1721</f>
        <v>3.7355234442917604</v>
      </c>
      <c r="O1718" s="63">
        <f t="shared" ref="O1718" si="7757">(D1718*J1718+E1718*I1718+F1718*J1721+G1718*I1721)</f>
        <v>0</v>
      </c>
      <c r="P1718" s="61">
        <f t="shared" ref="P1718" si="7758">D1718*K1718+F1718*K1721-E1718*L1718-G1718*L1721</f>
        <v>0</v>
      </c>
      <c r="Q1718" s="62">
        <f t="shared" ref="Q1718" si="7759">(D1718*L1718+E1718*K1718+F1718*L1721+G1718*K1721)</f>
        <v>3.3375804000000002</v>
      </c>
      <c r="S1718" s="59">
        <v>1</v>
      </c>
      <c r="T1718" s="60">
        <v>0</v>
      </c>
      <c r="U1718" s="61">
        <v>0</v>
      </c>
      <c r="V1718" s="62">
        <f t="shared" ref="V1718" si="7760">$T$8*$B1718</f>
        <v>3.3375804000000002</v>
      </c>
      <c r="X1718" s="59">
        <f t="shared" ref="X1718" si="7761">N1718*S1718+P1718*S1721-O1718*T1718-Q1718*T1721</f>
        <v>3.7355234442917604</v>
      </c>
      <c r="Y1718" s="63">
        <f t="shared" ref="Y1718" si="7762">(N1718*T1718+O1718*S1718+P1718*T1721+Q1718*S1721)</f>
        <v>0</v>
      </c>
      <c r="Z1718" s="61">
        <f t="shared" ref="Z1718" si="7763">N1718*U1718+P1718*U1721-O1718*V1718-Q1718*V1721</f>
        <v>0</v>
      </c>
      <c r="AA1718" s="62">
        <f t="shared" ref="AA1718" si="7764">(N1718*V1718+O1718*U1718+P1718*V1721+Q1718*U1721)</f>
        <v>15.805190231408673</v>
      </c>
      <c r="AB1718" s="10"/>
      <c r="AC1718" s="64">
        <v>1</v>
      </c>
      <c r="AD1718" s="65">
        <v>0</v>
      </c>
      <c r="AE1718" s="23">
        <v>0</v>
      </c>
      <c r="AF1718" s="66">
        <v>0</v>
      </c>
      <c r="AH1718" s="59">
        <f t="shared" ref="AH1718" si="7765">X1718*AC1718+Z1718*AC1721-Y1718*AD1718-AA1718*AD1721</f>
        <v>3.7355234442917604</v>
      </c>
      <c r="AI1718" s="63">
        <f t="shared" ref="AI1718" si="7766">(X1718*AD1718+Y1718*AC1718+Z1718*AD1721+AA1718*AC1721)</f>
        <v>15.805190231408673</v>
      </c>
      <c r="AJ1718" s="61">
        <f t="shared" ref="AJ1718" si="7767">X1718*AE1718+Z1718*AE1721-Y1718*AF1718-AA1718*AF1721</f>
        <v>0</v>
      </c>
      <c r="AK1718" s="62">
        <f t="shared" ref="AK1718" si="7768">(X1718*AF1718+Y1718*AE1718+Z1718*AF1721+AA1718*AE1721)</f>
        <v>15.805190231408673</v>
      </c>
      <c r="AM1718" s="67">
        <f t="shared" ref="AM1718" si="7769">20*LOG(((1+$AD$8)/$AD$8)/((AH1718+AH1721)^2+(AI1718+AI1721)^2)^0.5)</f>
        <v>-18.456933506311206</v>
      </c>
      <c r="AO1718" s="110">
        <f t="shared" ref="AO1718" si="7770">((AH1718^2+AI1718^2)^0.5)/((AH1721^2+AI1721^2)^0.5)</f>
        <v>4.24660294671156</v>
      </c>
      <c r="AP1718" s="18"/>
      <c r="AQ1718" s="68"/>
      <c r="AR1718" s="68"/>
      <c r="AS1718" s="68"/>
      <c r="AT1718" s="68"/>
    </row>
    <row r="1719" spans="2:46" ht="18.600000000000001" customHeight="1" thickBot="1">
      <c r="D1719" s="69"/>
      <c r="G1719" s="70"/>
      <c r="I1719" s="69"/>
      <c r="L1719" s="70"/>
      <c r="N1719" s="69"/>
      <c r="Q1719" s="70"/>
      <c r="S1719" s="69"/>
      <c r="V1719" s="70"/>
      <c r="X1719" s="69"/>
      <c r="AA1719" s="70"/>
      <c r="AC1719" s="64"/>
      <c r="AD1719" s="23"/>
      <c r="AE1719" s="23"/>
      <c r="AF1719" s="71"/>
      <c r="AH1719" s="69"/>
      <c r="AK1719" s="70"/>
      <c r="AO1719" s="111"/>
      <c r="AP1719" s="18"/>
      <c r="AQ1719" s="68"/>
      <c r="AR1719" s="68"/>
      <c r="AS1719" s="68"/>
      <c r="AT1719" s="68"/>
    </row>
    <row r="1720" spans="2:46" ht="18.600000000000001" customHeight="1" thickBot="1">
      <c r="D1720" s="265" t="s">
        <v>11</v>
      </c>
      <c r="E1720" s="266"/>
      <c r="F1720" s="267" t="s">
        <v>84</v>
      </c>
      <c r="G1720" s="268"/>
      <c r="H1720" s="263"/>
      <c r="I1720" s="265" t="s">
        <v>85</v>
      </c>
      <c r="J1720" s="266"/>
      <c r="K1720" s="267" t="s">
        <v>86</v>
      </c>
      <c r="L1720" s="268"/>
      <c r="N1720" s="269" t="s">
        <v>12</v>
      </c>
      <c r="O1720" s="270"/>
      <c r="P1720" s="271" t="s">
        <v>13</v>
      </c>
      <c r="Q1720" s="272"/>
      <c r="S1720" s="265" t="s">
        <v>87</v>
      </c>
      <c r="T1720" s="266"/>
      <c r="U1720" s="267" t="s">
        <v>88</v>
      </c>
      <c r="V1720" s="268"/>
      <c r="W1720" s="10"/>
      <c r="X1720" s="269" t="s">
        <v>89</v>
      </c>
      <c r="Y1720" s="270"/>
      <c r="Z1720" s="271" t="s">
        <v>90</v>
      </c>
      <c r="AA1720" s="272"/>
      <c r="AB1720" s="10"/>
      <c r="AC1720" s="265" t="s">
        <v>14</v>
      </c>
      <c r="AD1720" s="266"/>
      <c r="AE1720" s="267" t="s">
        <v>15</v>
      </c>
      <c r="AF1720" s="268"/>
      <c r="AG1720" s="10"/>
      <c r="AH1720" s="269" t="s">
        <v>91</v>
      </c>
      <c r="AI1720" s="270"/>
      <c r="AJ1720" s="271" t="s">
        <v>92</v>
      </c>
      <c r="AK1720" s="272"/>
      <c r="AM1720" s="76" t="s">
        <v>16</v>
      </c>
      <c r="AO1720" s="112" t="s">
        <v>38</v>
      </c>
      <c r="AP1720" s="18"/>
      <c r="AQ1720" s="68"/>
      <c r="AR1720" s="68"/>
      <c r="AS1720" s="68"/>
      <c r="AT1720" s="68"/>
    </row>
    <row r="1721" spans="2:46" ht="18.600000000000001" customHeight="1" thickTop="1" thickBot="1">
      <c r="D1721" s="59">
        <v>0</v>
      </c>
      <c r="E1721" s="63">
        <v>0</v>
      </c>
      <c r="F1721" s="61">
        <v>1</v>
      </c>
      <c r="G1721" s="62">
        <v>0</v>
      </c>
      <c r="I1721" s="59">
        <v>0</v>
      </c>
      <c r="J1721" s="63">
        <f t="shared" ref="J1721" si="7771">IF(0=(1-$J$8*$K$8*$B1718^2),10^14,$B1718*$K$8/(1-$J$8*$K$8*$B1718^2))</f>
        <v>-0.81961274829267339</v>
      </c>
      <c r="K1721" s="61">
        <v>1</v>
      </c>
      <c r="L1721" s="62">
        <v>0</v>
      </c>
      <c r="N1721" s="59">
        <f t="shared" ref="N1721" si="7772">D1721*I1718+F1721*I1721-E1721*J1718-G1721*J1721</f>
        <v>0</v>
      </c>
      <c r="O1721" s="63">
        <f t="shared" ref="O1721" si="7773">(D1721*J1718+E1721*I1718+F1721*J1721+G1721*I1721)</f>
        <v>-0.81961274829267339</v>
      </c>
      <c r="P1721" s="61">
        <f t="shared" ref="P1721" si="7774">D1721*K1718+F1721*K1721-E1721*L1718-G1721*L1721</f>
        <v>1</v>
      </c>
      <c r="Q1721" s="62">
        <f t="shared" ref="Q1721" si="7775">(D1721*L1718+E1721*K1718+F1721*L1721+G1721*K1721)</f>
        <v>0</v>
      </c>
      <c r="S1721" s="59">
        <v>0</v>
      </c>
      <c r="T1721" s="63">
        <v>0</v>
      </c>
      <c r="U1721" s="61">
        <v>1</v>
      </c>
      <c r="V1721" s="62">
        <v>0</v>
      </c>
      <c r="X1721" s="59">
        <f t="shared" ref="X1721" si="7776">N1721*S1718+P1721*S1721-O1721*T1718-Q1721*T1721</f>
        <v>0</v>
      </c>
      <c r="Y1721" s="63">
        <f t="shared" ref="Y1721" si="7777">(N1721*T1718+O1721*S1718+P1721*T1721+Q1721*S1721)</f>
        <v>-0.81961274829267339</v>
      </c>
      <c r="Z1721" s="61">
        <f t="shared" ref="Z1721" si="7778">N1721*U1718+P1721*U1721-O1721*V1718-Q1721*V1721</f>
        <v>3.7355234442917604</v>
      </c>
      <c r="AA1721" s="62">
        <f t="shared" ref="AA1721" si="7779">(N1721*V1718+O1721*U1718+P1721*V1721+Q1721*U1721)</f>
        <v>0</v>
      </c>
      <c r="AB1721" s="10"/>
      <c r="AC1721" s="46">
        <f t="shared" ref="AC1721" si="7780">1/$AD$8</f>
        <v>1</v>
      </c>
      <c r="AD1721" s="77">
        <v>0</v>
      </c>
      <c r="AE1721" s="78">
        <v>1</v>
      </c>
      <c r="AF1721" s="79">
        <v>0</v>
      </c>
      <c r="AH1721" s="59">
        <f t="shared" ref="AH1721" si="7781">X1721*AC1718+Z1721*AC1721-Y1721*AD1718-AA1721*AD1721</f>
        <v>3.7355234442917604</v>
      </c>
      <c r="AI1721" s="63">
        <f t="shared" ref="AI1721" si="7782">(X1721*AD1718+Y1721*AC1718+Z1721*AD1721+AA1721*AC1721)</f>
        <v>-0.81961274829267339</v>
      </c>
      <c r="AJ1721" s="61">
        <f t="shared" ref="AJ1721" si="7783">X1721*AE1718+Z1721*AE1721-Y1721*AF1718-AA1721*AF1721</f>
        <v>3.7355234442917604</v>
      </c>
      <c r="AK1721" s="62">
        <f t="shared" ref="AK1721" si="7784">(X1721*AF1718+Y1721*AE1718+Z1721*AF1721+AA1721*AE1721)</f>
        <v>0</v>
      </c>
      <c r="AM1721" s="80">
        <f t="shared" ref="AM1721" si="7785">(180/PI())*ATAN(-1*(AI1718+AI1721)/(AH1718+AH1721))</f>
        <v>-63.501489559976449</v>
      </c>
      <c r="AO1721" s="113">
        <f t="shared" ref="AO1721" si="7786">20*LOG(((1-(10^(AM1718/20)^2)*(1-((1-AO1718)/(1+AO1718))^2))^0.5))</f>
        <v>-3.8402093520536654E-2</v>
      </c>
      <c r="AP1721" s="18"/>
      <c r="AQ1721" s="68"/>
      <c r="AR1721" s="68"/>
      <c r="AS1721" s="68"/>
      <c r="AT1721" s="68"/>
    </row>
    <row r="1722" spans="2:46" ht="18.600000000000001" customHeight="1"/>
    <row r="1723" spans="2:46" ht="18.600000000000001" customHeight="1" thickBot="1">
      <c r="D1723" s="10" t="s">
        <v>63</v>
      </c>
      <c r="E1723" s="10"/>
      <c r="F1723" s="10"/>
      <c r="G1723" s="10"/>
      <c r="H1723" s="10"/>
      <c r="I1723" s="10" t="s">
        <v>64</v>
      </c>
      <c r="J1723" s="10"/>
      <c r="K1723" s="10"/>
      <c r="L1723" s="10"/>
      <c r="M1723" s="55"/>
      <c r="N1723" s="55"/>
      <c r="O1723" s="54" t="s">
        <v>65</v>
      </c>
      <c r="P1723" s="55"/>
      <c r="Q1723" s="55"/>
      <c r="R1723" s="55"/>
      <c r="S1723" s="10"/>
      <c r="T1723" s="10" t="s">
        <v>66</v>
      </c>
      <c r="U1723" s="55"/>
      <c r="V1723" s="55"/>
      <c r="W1723" s="55"/>
      <c r="X1723" s="55"/>
      <c r="Y1723" s="54" t="s">
        <v>67</v>
      </c>
      <c r="Z1723" s="55"/>
      <c r="AA1723" s="55"/>
      <c r="AB1723" s="55"/>
      <c r="AC1723" s="54" t="s">
        <v>68</v>
      </c>
      <c r="AD1723" s="10"/>
      <c r="AE1723" s="10"/>
      <c r="AF1723" s="10"/>
      <c r="AG1723" s="10"/>
      <c r="AH1723" s="55"/>
      <c r="AI1723" s="54" t="s">
        <v>69</v>
      </c>
      <c r="AJ1723" s="55"/>
      <c r="AK1723" s="55"/>
    </row>
    <row r="1724" spans="2:46" ht="18.600000000000001" customHeight="1" thickBot="1">
      <c r="B1724" s="52"/>
      <c r="D1724" s="273" t="s">
        <v>70</v>
      </c>
      <c r="E1724" s="274"/>
      <c r="F1724" s="275" t="s">
        <v>71</v>
      </c>
      <c r="G1724" s="276"/>
      <c r="H1724" s="263"/>
      <c r="I1724" s="273" t="s">
        <v>72</v>
      </c>
      <c r="J1724" s="274"/>
      <c r="K1724" s="275" t="s">
        <v>73</v>
      </c>
      <c r="L1724" s="276"/>
      <c r="M1724" s="55"/>
      <c r="N1724" s="269" t="s">
        <v>74</v>
      </c>
      <c r="O1724" s="270"/>
      <c r="P1724" s="271" t="s">
        <v>75</v>
      </c>
      <c r="Q1724" s="272"/>
      <c r="R1724" s="55"/>
      <c r="S1724" s="273" t="s">
        <v>76</v>
      </c>
      <c r="T1724" s="274"/>
      <c r="U1724" s="275" t="s">
        <v>77</v>
      </c>
      <c r="V1724" s="276"/>
      <c r="W1724" s="10"/>
      <c r="X1724" s="269" t="s">
        <v>78</v>
      </c>
      <c r="Y1724" s="270"/>
      <c r="Z1724" s="271" t="s">
        <v>79</v>
      </c>
      <c r="AA1724" s="272"/>
      <c r="AB1724" s="10"/>
      <c r="AC1724" s="273" t="s">
        <v>80</v>
      </c>
      <c r="AD1724" s="274"/>
      <c r="AE1724" s="275" t="s">
        <v>81</v>
      </c>
      <c r="AF1724" s="276"/>
      <c r="AG1724" s="10"/>
      <c r="AH1724" s="269" t="s">
        <v>82</v>
      </c>
      <c r="AI1724" s="270"/>
      <c r="AJ1724" s="271" t="s">
        <v>83</v>
      </c>
      <c r="AK1724" s="272"/>
      <c r="AM1724" s="57" t="s">
        <v>10</v>
      </c>
      <c r="AO1724" s="109" t="s">
        <v>37</v>
      </c>
      <c r="AP1724" s="18"/>
      <c r="AQ1724" s="68"/>
      <c r="AR1724" s="68"/>
      <c r="AS1724" s="68"/>
      <c r="AT1724" s="68"/>
    </row>
    <row r="1725" spans="2:46" ht="18.600000000000001" customHeight="1" thickTop="1" thickBot="1">
      <c r="B1725" s="81">
        <v>4.9400000000000004</v>
      </c>
      <c r="D1725" s="59">
        <v>1</v>
      </c>
      <c r="E1725" s="60">
        <v>0</v>
      </c>
      <c r="F1725" s="61">
        <v>0</v>
      </c>
      <c r="G1725" s="62">
        <f t="shared" ref="G1725" si="7787">$E$8*$B1725</f>
        <v>3.3511478000000006</v>
      </c>
      <c r="I1725" s="59">
        <v>1</v>
      </c>
      <c r="J1725" s="63">
        <v>0</v>
      </c>
      <c r="K1725" s="61">
        <v>0</v>
      </c>
      <c r="L1725" s="62">
        <v>0</v>
      </c>
      <c r="N1725" s="59">
        <f t="shared" ref="N1725" si="7788">D1725*I1725+F1725*I1728-E1725*J1725-G1725*J1728</f>
        <v>3.7309756140084405</v>
      </c>
      <c r="O1725" s="63">
        <f t="shared" ref="O1725" si="7789">(D1725*J1725+E1725*I1725+F1725*J1728+G1725*I1728)</f>
        <v>0</v>
      </c>
      <c r="P1725" s="61">
        <f t="shared" ref="P1725" si="7790">D1725*K1725+F1725*K1728-E1725*L1725-G1725*L1728</f>
        <v>0</v>
      </c>
      <c r="Q1725" s="62">
        <f t="shared" ref="Q1725" si="7791">(D1725*L1725+E1725*K1725+F1725*L1728+G1725*K1728)</f>
        <v>3.3511478000000006</v>
      </c>
      <c r="S1725" s="59">
        <v>1</v>
      </c>
      <c r="T1725" s="60">
        <v>0</v>
      </c>
      <c r="U1725" s="61">
        <v>0</v>
      </c>
      <c r="V1725" s="62">
        <f t="shared" ref="V1725" si="7792">$T$8*$B1725</f>
        <v>3.3511478000000006</v>
      </c>
      <c r="X1725" s="59">
        <f t="shared" ref="X1725" si="7793">N1725*S1725+P1725*S1728-O1725*T1725-Q1725*T1728</f>
        <v>3.7309756140084405</v>
      </c>
      <c r="Y1725" s="63">
        <f t="shared" ref="Y1725" si="7794">(N1725*T1725+O1725*S1725+P1725*T1728+Q1725*S1728)</f>
        <v>0</v>
      </c>
      <c r="Z1725" s="61">
        <f t="shared" ref="Z1725" si="7795">N1725*U1725+P1725*U1728-O1725*V1725-Q1725*V1728</f>
        <v>0</v>
      </c>
      <c r="AA1725" s="62">
        <f t="shared" ref="AA1725" si="7796">(N1725*V1725+O1725*U1725+P1725*V1728+Q1725*U1728)</f>
        <v>15.854198520738038</v>
      </c>
      <c r="AB1725" s="10"/>
      <c r="AC1725" s="64">
        <v>1</v>
      </c>
      <c r="AD1725" s="65">
        <v>0</v>
      </c>
      <c r="AE1725" s="23">
        <v>0</v>
      </c>
      <c r="AF1725" s="66">
        <v>0</v>
      </c>
      <c r="AH1725" s="59">
        <f t="shared" ref="AH1725" si="7797">X1725*AC1725+Z1725*AC1728-Y1725*AD1725-AA1725*AD1728</f>
        <v>3.7309756140084405</v>
      </c>
      <c r="AI1725" s="63">
        <f t="shared" ref="AI1725" si="7798">(X1725*AD1725+Y1725*AC1725+Z1725*AD1728+AA1725*AC1728)</f>
        <v>15.854198520738038</v>
      </c>
      <c r="AJ1725" s="61">
        <f t="shared" ref="AJ1725" si="7799">X1725*AE1725+Z1725*AE1728-Y1725*AF1725-AA1725*AF1728</f>
        <v>0</v>
      </c>
      <c r="AK1725" s="62">
        <f t="shared" ref="AK1725" si="7800">(X1725*AF1725+Y1725*AE1725+Z1725*AF1728+AA1725*AE1728)</f>
        <v>15.854198520738038</v>
      </c>
      <c r="AM1725" s="67">
        <f t="shared" ref="AM1725" si="7801">20*LOG(((1+$AD$8)/$AD$8)/((AH1725+AH1728)^2+(AI1725+AI1728)^2)^0.5)</f>
        <v>-18.479735976125689</v>
      </c>
      <c r="AO1725" s="110">
        <f t="shared" ref="AO1725" si="7802">((AH1725^2+AI1725^2)^0.5)/((AH1728^2+AI1728^2)^0.5)</f>
        <v>4.264871831009307</v>
      </c>
      <c r="AP1725" s="18"/>
      <c r="AQ1725" s="68"/>
      <c r="AR1725" s="68"/>
      <c r="AS1725" s="68"/>
      <c r="AT1725" s="68"/>
    </row>
    <row r="1726" spans="2:46" ht="18.600000000000001" customHeight="1" thickBot="1">
      <c r="D1726" s="69"/>
      <c r="G1726" s="70"/>
      <c r="I1726" s="69"/>
      <c r="L1726" s="70"/>
      <c r="N1726" s="69"/>
      <c r="Q1726" s="70"/>
      <c r="S1726" s="69"/>
      <c r="V1726" s="70"/>
      <c r="X1726" s="69"/>
      <c r="AA1726" s="70"/>
      <c r="AC1726" s="64"/>
      <c r="AD1726" s="23"/>
      <c r="AE1726" s="23"/>
      <c r="AF1726" s="71"/>
      <c r="AH1726" s="69"/>
      <c r="AK1726" s="70"/>
      <c r="AO1726" s="111"/>
      <c r="AP1726" s="18"/>
      <c r="AQ1726" s="68"/>
      <c r="AR1726" s="68"/>
      <c r="AS1726" s="68"/>
      <c r="AT1726" s="68"/>
    </row>
    <row r="1727" spans="2:46" ht="18.600000000000001" customHeight="1" thickBot="1">
      <c r="D1727" s="265" t="s">
        <v>11</v>
      </c>
      <c r="E1727" s="266"/>
      <c r="F1727" s="267" t="s">
        <v>84</v>
      </c>
      <c r="G1727" s="268"/>
      <c r="H1727" s="263"/>
      <c r="I1727" s="265" t="s">
        <v>85</v>
      </c>
      <c r="J1727" s="266"/>
      <c r="K1727" s="267" t="s">
        <v>86</v>
      </c>
      <c r="L1727" s="268"/>
      <c r="N1727" s="269" t="s">
        <v>12</v>
      </c>
      <c r="O1727" s="270"/>
      <c r="P1727" s="271" t="s">
        <v>13</v>
      </c>
      <c r="Q1727" s="272"/>
      <c r="S1727" s="265" t="s">
        <v>87</v>
      </c>
      <c r="T1727" s="266"/>
      <c r="U1727" s="267" t="s">
        <v>88</v>
      </c>
      <c r="V1727" s="268"/>
      <c r="W1727" s="10"/>
      <c r="X1727" s="269" t="s">
        <v>89</v>
      </c>
      <c r="Y1727" s="270"/>
      <c r="Z1727" s="271" t="s">
        <v>90</v>
      </c>
      <c r="AA1727" s="272"/>
      <c r="AB1727" s="10"/>
      <c r="AC1727" s="265" t="s">
        <v>14</v>
      </c>
      <c r="AD1727" s="266"/>
      <c r="AE1727" s="267" t="s">
        <v>15</v>
      </c>
      <c r="AF1727" s="268"/>
      <c r="AG1727" s="10"/>
      <c r="AH1727" s="269" t="s">
        <v>91</v>
      </c>
      <c r="AI1727" s="270"/>
      <c r="AJ1727" s="271" t="s">
        <v>92</v>
      </c>
      <c r="AK1727" s="272"/>
      <c r="AM1727" s="76" t="s">
        <v>16</v>
      </c>
      <c r="AO1727" s="112" t="s">
        <v>38</v>
      </c>
      <c r="AP1727" s="18"/>
      <c r="AQ1727" s="68"/>
      <c r="AR1727" s="68"/>
      <c r="AS1727" s="68"/>
      <c r="AT1727" s="68"/>
    </row>
    <row r="1728" spans="2:46" ht="18.600000000000001" customHeight="1" thickTop="1" thickBot="1">
      <c r="D1728" s="59">
        <v>0</v>
      </c>
      <c r="E1728" s="63">
        <v>0</v>
      </c>
      <c r="F1728" s="61">
        <v>1</v>
      </c>
      <c r="G1728" s="62">
        <v>0</v>
      </c>
      <c r="I1728" s="59">
        <v>0</v>
      </c>
      <c r="J1728" s="63">
        <f t="shared" ref="J1728" si="7803">IF(0=(1-$J$8*$K$8*$B1725^2),10^14,$B1725*$K$8/(1-$J$8*$K$8*$B1725^2))</f>
        <v>-0.81493738175571961</v>
      </c>
      <c r="K1728" s="61">
        <v>1</v>
      </c>
      <c r="L1728" s="62">
        <v>0</v>
      </c>
      <c r="N1728" s="59">
        <f t="shared" ref="N1728" si="7804">D1728*I1725+F1728*I1728-E1728*J1725-G1728*J1728</f>
        <v>0</v>
      </c>
      <c r="O1728" s="63">
        <f t="shared" ref="O1728" si="7805">(D1728*J1725+E1728*I1725+F1728*J1728+G1728*I1728)</f>
        <v>-0.81493738175571961</v>
      </c>
      <c r="P1728" s="61">
        <f t="shared" ref="P1728" si="7806">D1728*K1725+F1728*K1728-E1728*L1725-G1728*L1728</f>
        <v>1</v>
      </c>
      <c r="Q1728" s="62">
        <f t="shared" ref="Q1728" si="7807">(D1728*L1725+E1728*K1725+F1728*L1728+G1728*K1728)</f>
        <v>0</v>
      </c>
      <c r="S1728" s="59">
        <v>0</v>
      </c>
      <c r="T1728" s="63">
        <v>0</v>
      </c>
      <c r="U1728" s="61">
        <v>1</v>
      </c>
      <c r="V1728" s="62">
        <v>0</v>
      </c>
      <c r="X1728" s="59">
        <f t="shared" ref="X1728" si="7808">N1728*S1725+P1728*S1728-O1728*T1725-Q1728*T1728</f>
        <v>0</v>
      </c>
      <c r="Y1728" s="63">
        <f t="shared" ref="Y1728" si="7809">(N1728*T1725+O1728*S1725+P1728*T1728+Q1728*S1728)</f>
        <v>-0.81493738175571961</v>
      </c>
      <c r="Z1728" s="61">
        <f t="shared" ref="Z1728" si="7810">N1728*U1725+P1728*U1728-O1728*V1725-Q1728*V1728</f>
        <v>3.7309756140084405</v>
      </c>
      <c r="AA1728" s="62">
        <f t="shared" ref="AA1728" si="7811">(N1728*V1725+O1728*U1725+P1728*V1728+Q1728*U1728)</f>
        <v>0</v>
      </c>
      <c r="AB1728" s="10"/>
      <c r="AC1728" s="46">
        <f t="shared" ref="AC1728" si="7812">1/$AD$8</f>
        <v>1</v>
      </c>
      <c r="AD1728" s="77">
        <v>0</v>
      </c>
      <c r="AE1728" s="78">
        <v>1</v>
      </c>
      <c r="AF1728" s="79">
        <v>0</v>
      </c>
      <c r="AH1728" s="59">
        <f t="shared" ref="AH1728" si="7813">X1728*AC1725+Z1728*AC1728-Y1728*AD1725-AA1728*AD1728</f>
        <v>3.7309756140084405</v>
      </c>
      <c r="AI1728" s="63">
        <f t="shared" ref="AI1728" si="7814">(X1728*AD1725+Y1728*AC1725+Z1728*AD1728+AA1728*AC1728)</f>
        <v>-0.81493738175571961</v>
      </c>
      <c r="AJ1728" s="61">
        <f t="shared" ref="AJ1728" si="7815">X1728*AE1725+Z1728*AE1728-Y1728*AF1725-AA1728*AF1728</f>
        <v>3.7309756140084405</v>
      </c>
      <c r="AK1728" s="62">
        <f t="shared" ref="AK1728" si="7816">(X1728*AF1725+Y1728*AE1725+Z1728*AF1728+AA1728*AE1728)</f>
        <v>0</v>
      </c>
      <c r="AM1728" s="80">
        <f t="shared" ref="AM1728" si="7817">(180/PI())*ATAN(-1*(AI1725+AI1728)/(AH1725+AH1728))</f>
        <v>-63.611013327220867</v>
      </c>
      <c r="AO1728" s="113">
        <f t="shared" ref="AO1728" si="7818">20*LOG(((1-(10^(AM1725/20)^2)*(1-((1-AO1725)/(1+AO1725))^2))^0.5))</f>
        <v>-3.8098212606563375E-2</v>
      </c>
      <c r="AP1728" s="18"/>
      <c r="AQ1728" s="68"/>
      <c r="AR1728" s="68"/>
      <c r="AS1728" s="68"/>
      <c r="AT1728" s="68"/>
    </row>
    <row r="1729" spans="2:46" ht="18.600000000000001" customHeight="1"/>
    <row r="1730" spans="2:46" ht="18.600000000000001" customHeight="1" thickBot="1">
      <c r="D1730" s="10" t="s">
        <v>63</v>
      </c>
      <c r="E1730" s="10"/>
      <c r="F1730" s="10"/>
      <c r="G1730" s="10"/>
      <c r="H1730" s="10"/>
      <c r="I1730" s="10" t="s">
        <v>64</v>
      </c>
      <c r="J1730" s="10"/>
      <c r="K1730" s="10"/>
      <c r="L1730" s="10"/>
      <c r="M1730" s="55"/>
      <c r="N1730" s="55"/>
      <c r="O1730" s="54" t="s">
        <v>65</v>
      </c>
      <c r="P1730" s="55"/>
      <c r="Q1730" s="55"/>
      <c r="R1730" s="55"/>
      <c r="S1730" s="10"/>
      <c r="T1730" s="10" t="s">
        <v>66</v>
      </c>
      <c r="U1730" s="55"/>
      <c r="V1730" s="55"/>
      <c r="W1730" s="55"/>
      <c r="X1730" s="55"/>
      <c r="Y1730" s="54" t="s">
        <v>67</v>
      </c>
      <c r="Z1730" s="55"/>
      <c r="AA1730" s="55"/>
      <c r="AB1730" s="55"/>
      <c r="AC1730" s="54" t="s">
        <v>68</v>
      </c>
      <c r="AD1730" s="10"/>
      <c r="AE1730" s="10"/>
      <c r="AF1730" s="10"/>
      <c r="AG1730" s="10"/>
      <c r="AH1730" s="55"/>
      <c r="AI1730" s="54" t="s">
        <v>69</v>
      </c>
      <c r="AJ1730" s="55"/>
      <c r="AK1730" s="55"/>
    </row>
    <row r="1731" spans="2:46" ht="18.600000000000001" customHeight="1" thickBot="1">
      <c r="B1731" s="52"/>
      <c r="D1731" s="273" t="s">
        <v>70</v>
      </c>
      <c r="E1731" s="274"/>
      <c r="F1731" s="275" t="s">
        <v>71</v>
      </c>
      <c r="G1731" s="276"/>
      <c r="H1731" s="263"/>
      <c r="I1731" s="273" t="s">
        <v>72</v>
      </c>
      <c r="J1731" s="274"/>
      <c r="K1731" s="275" t="s">
        <v>73</v>
      </c>
      <c r="L1731" s="276"/>
      <c r="M1731" s="55"/>
      <c r="N1731" s="269" t="s">
        <v>74</v>
      </c>
      <c r="O1731" s="270"/>
      <c r="P1731" s="271" t="s">
        <v>75</v>
      </c>
      <c r="Q1731" s="272"/>
      <c r="R1731" s="55"/>
      <c r="S1731" s="273" t="s">
        <v>76</v>
      </c>
      <c r="T1731" s="274"/>
      <c r="U1731" s="275" t="s">
        <v>77</v>
      </c>
      <c r="V1731" s="276"/>
      <c r="W1731" s="10"/>
      <c r="X1731" s="269" t="s">
        <v>78</v>
      </c>
      <c r="Y1731" s="270"/>
      <c r="Z1731" s="271" t="s">
        <v>79</v>
      </c>
      <c r="AA1731" s="272"/>
      <c r="AB1731" s="10"/>
      <c r="AC1731" s="273" t="s">
        <v>80</v>
      </c>
      <c r="AD1731" s="274"/>
      <c r="AE1731" s="275" t="s">
        <v>81</v>
      </c>
      <c r="AF1731" s="276"/>
      <c r="AG1731" s="10"/>
      <c r="AH1731" s="269" t="s">
        <v>82</v>
      </c>
      <c r="AI1731" s="270"/>
      <c r="AJ1731" s="271" t="s">
        <v>83</v>
      </c>
      <c r="AK1731" s="272"/>
      <c r="AM1731" s="57" t="s">
        <v>10</v>
      </c>
      <c r="AO1731" s="109" t="s">
        <v>37</v>
      </c>
      <c r="AP1731" s="18"/>
      <c r="AQ1731" s="68"/>
      <c r="AR1731" s="68"/>
      <c r="AS1731" s="68"/>
      <c r="AT1731" s="68"/>
    </row>
    <row r="1732" spans="2:46" ht="18.600000000000001" customHeight="1" thickTop="1" thickBot="1">
      <c r="B1732" s="81">
        <v>4.96</v>
      </c>
      <c r="D1732" s="59">
        <v>1</v>
      </c>
      <c r="E1732" s="60">
        <v>0</v>
      </c>
      <c r="F1732" s="61">
        <v>0</v>
      </c>
      <c r="G1732" s="62">
        <f t="shared" ref="G1732" si="7819">$E$8*$B1732</f>
        <v>3.3647152</v>
      </c>
      <c r="I1732" s="59">
        <v>1</v>
      </c>
      <c r="J1732" s="63">
        <v>0</v>
      </c>
      <c r="K1732" s="61">
        <v>0</v>
      </c>
      <c r="L1732" s="62">
        <v>0</v>
      </c>
      <c r="N1732" s="59">
        <f t="shared" ref="N1732" si="7820">D1732*I1732+F1732*I1735-E1732*J1732-G1732*J1735</f>
        <v>3.7264975113444097</v>
      </c>
      <c r="O1732" s="63">
        <f t="shared" ref="O1732" si="7821">(D1732*J1732+E1732*I1732+F1732*J1735+G1732*I1735)</f>
        <v>0</v>
      </c>
      <c r="P1732" s="61">
        <f t="shared" ref="P1732" si="7822">D1732*K1732+F1732*K1735-E1732*L1732-G1732*L1735</f>
        <v>0</v>
      </c>
      <c r="Q1732" s="62">
        <f t="shared" ref="Q1732" si="7823">(D1732*L1732+E1732*K1732+F1732*L1735+G1732*K1735)</f>
        <v>3.3647152</v>
      </c>
      <c r="S1732" s="59">
        <v>1</v>
      </c>
      <c r="T1732" s="60">
        <v>0</v>
      </c>
      <c r="U1732" s="61">
        <v>0</v>
      </c>
      <c r="V1732" s="62">
        <f t="shared" ref="V1732" si="7824">$T$8*$B1732</f>
        <v>3.3647152</v>
      </c>
      <c r="X1732" s="59">
        <f t="shared" ref="X1732" si="7825">N1732*S1732+P1732*S1735-O1732*T1732-Q1732*T1735</f>
        <v>3.7264975113444097</v>
      </c>
      <c r="Y1732" s="63">
        <f t="shared" ref="Y1732" si="7826">(N1732*T1732+O1732*S1732+P1732*T1735+Q1732*S1735)</f>
        <v>0</v>
      </c>
      <c r="Z1732" s="61">
        <f t="shared" ref="Z1732" si="7827">N1732*U1732+P1732*U1735-O1732*V1732-Q1732*V1735</f>
        <v>0</v>
      </c>
      <c r="AA1732" s="62">
        <f t="shared" ref="AA1732" si="7828">(N1732*V1732+O1732*U1732+P1732*V1735+Q1732*U1735)</f>
        <v>15.903318019182709</v>
      </c>
      <c r="AB1732" s="10"/>
      <c r="AC1732" s="64">
        <v>1</v>
      </c>
      <c r="AD1732" s="65">
        <v>0</v>
      </c>
      <c r="AE1732" s="23">
        <v>0</v>
      </c>
      <c r="AF1732" s="66">
        <v>0</v>
      </c>
      <c r="AH1732" s="59">
        <f t="shared" ref="AH1732" si="7829">X1732*AC1732+Z1732*AC1735-Y1732*AD1732-AA1732*AD1735</f>
        <v>3.7264975113444097</v>
      </c>
      <c r="AI1732" s="63">
        <f t="shared" ref="AI1732" si="7830">(X1732*AD1732+Y1732*AC1732+Z1732*AD1735+AA1732*AC1735)</f>
        <v>15.903318019182709</v>
      </c>
      <c r="AJ1732" s="61">
        <f t="shared" ref="AJ1732" si="7831">X1732*AE1732+Z1732*AE1735-Y1732*AF1732-AA1732*AF1735</f>
        <v>0</v>
      </c>
      <c r="AK1732" s="62">
        <f t="shared" ref="AK1732" si="7832">(X1732*AF1732+Y1732*AE1732+Z1732*AF1735+AA1732*AE1735)</f>
        <v>15.903318019182709</v>
      </c>
      <c r="AM1732" s="67">
        <f t="shared" ref="AM1732" si="7833">20*LOG(((1+$AD$8)/$AD$8)/((AH1732+AH1735)^2+(AI1732+AI1735)^2)^0.5)</f>
        <v>-18.502566512437539</v>
      </c>
      <c r="AO1732" s="110">
        <f t="shared" ref="AO1732" si="7834">((AH1732^2+AI1732^2)^0.5)/((AH1735^2+AI1735^2)^0.5)</f>
        <v>4.2831350943077036</v>
      </c>
      <c r="AP1732" s="18"/>
      <c r="AQ1732" s="68"/>
      <c r="AR1732" s="68"/>
      <c r="AS1732" s="68"/>
      <c r="AT1732" s="68"/>
    </row>
    <row r="1733" spans="2:46" ht="18.600000000000001" customHeight="1" thickBot="1">
      <c r="D1733" s="69"/>
      <c r="G1733" s="70"/>
      <c r="I1733" s="69"/>
      <c r="L1733" s="70"/>
      <c r="N1733" s="69"/>
      <c r="Q1733" s="70"/>
      <c r="S1733" s="69"/>
      <c r="V1733" s="70"/>
      <c r="X1733" s="69"/>
      <c r="AA1733" s="70"/>
      <c r="AC1733" s="64"/>
      <c r="AD1733" s="23"/>
      <c r="AE1733" s="23"/>
      <c r="AF1733" s="71"/>
      <c r="AH1733" s="69"/>
      <c r="AK1733" s="70"/>
      <c r="AO1733" s="111"/>
      <c r="AP1733" s="18"/>
      <c r="AQ1733" s="68"/>
      <c r="AR1733" s="68"/>
      <c r="AS1733" s="68"/>
      <c r="AT1733" s="68"/>
    </row>
    <row r="1734" spans="2:46" ht="18.600000000000001" customHeight="1" thickBot="1">
      <c r="D1734" s="265" t="s">
        <v>11</v>
      </c>
      <c r="E1734" s="266"/>
      <c r="F1734" s="267" t="s">
        <v>84</v>
      </c>
      <c r="G1734" s="268"/>
      <c r="H1734" s="263"/>
      <c r="I1734" s="265" t="s">
        <v>85</v>
      </c>
      <c r="J1734" s="266"/>
      <c r="K1734" s="267" t="s">
        <v>86</v>
      </c>
      <c r="L1734" s="268"/>
      <c r="N1734" s="269" t="s">
        <v>12</v>
      </c>
      <c r="O1734" s="270"/>
      <c r="P1734" s="271" t="s">
        <v>13</v>
      </c>
      <c r="Q1734" s="272"/>
      <c r="S1734" s="265" t="s">
        <v>87</v>
      </c>
      <c r="T1734" s="266"/>
      <c r="U1734" s="267" t="s">
        <v>88</v>
      </c>
      <c r="V1734" s="268"/>
      <c r="W1734" s="10"/>
      <c r="X1734" s="269" t="s">
        <v>89</v>
      </c>
      <c r="Y1734" s="270"/>
      <c r="Z1734" s="271" t="s">
        <v>90</v>
      </c>
      <c r="AA1734" s="272"/>
      <c r="AB1734" s="10"/>
      <c r="AC1734" s="265" t="s">
        <v>14</v>
      </c>
      <c r="AD1734" s="266"/>
      <c r="AE1734" s="267" t="s">
        <v>15</v>
      </c>
      <c r="AF1734" s="268"/>
      <c r="AG1734" s="10"/>
      <c r="AH1734" s="269" t="s">
        <v>91</v>
      </c>
      <c r="AI1734" s="270"/>
      <c r="AJ1734" s="271" t="s">
        <v>92</v>
      </c>
      <c r="AK1734" s="272"/>
      <c r="AM1734" s="76" t="s">
        <v>16</v>
      </c>
      <c r="AO1734" s="112" t="s">
        <v>38</v>
      </c>
      <c r="AP1734" s="18"/>
      <c r="AQ1734" s="68"/>
      <c r="AR1734" s="68"/>
      <c r="AS1734" s="68"/>
      <c r="AT1734" s="68"/>
    </row>
    <row r="1735" spans="2:46" ht="18.600000000000001" customHeight="1" thickTop="1" thickBot="1">
      <c r="D1735" s="59">
        <v>0</v>
      </c>
      <c r="E1735" s="63">
        <v>0</v>
      </c>
      <c r="F1735" s="61">
        <v>1</v>
      </c>
      <c r="G1735" s="62">
        <v>0</v>
      </c>
      <c r="I1735" s="59">
        <v>0</v>
      </c>
      <c r="J1735" s="63">
        <f t="shared" ref="J1735" si="7835">IF(0=(1-$J$8*$K$8*$B1732^2),10^14,$B1732*$K$8/(1-$J$8*$K$8*$B1732^2))</f>
        <v>-0.81032044297372019</v>
      </c>
      <c r="K1735" s="61">
        <v>1</v>
      </c>
      <c r="L1735" s="62">
        <v>0</v>
      </c>
      <c r="N1735" s="59">
        <f t="shared" ref="N1735" si="7836">D1735*I1732+F1735*I1735-E1735*J1732-G1735*J1735</f>
        <v>0</v>
      </c>
      <c r="O1735" s="63">
        <f t="shared" ref="O1735" si="7837">(D1735*J1732+E1735*I1732+F1735*J1735+G1735*I1735)</f>
        <v>-0.81032044297372019</v>
      </c>
      <c r="P1735" s="61">
        <f t="shared" ref="P1735" si="7838">D1735*K1732+F1735*K1735-E1735*L1732-G1735*L1735</f>
        <v>1</v>
      </c>
      <c r="Q1735" s="62">
        <f t="shared" ref="Q1735" si="7839">(D1735*L1732+E1735*K1732+F1735*L1735+G1735*K1735)</f>
        <v>0</v>
      </c>
      <c r="S1735" s="59">
        <v>0</v>
      </c>
      <c r="T1735" s="63">
        <v>0</v>
      </c>
      <c r="U1735" s="61">
        <v>1</v>
      </c>
      <c r="V1735" s="62">
        <v>0</v>
      </c>
      <c r="X1735" s="59">
        <f t="shared" ref="X1735" si="7840">N1735*S1732+P1735*S1735-O1735*T1732-Q1735*T1735</f>
        <v>0</v>
      </c>
      <c r="Y1735" s="63">
        <f t="shared" ref="Y1735" si="7841">(N1735*T1732+O1735*S1732+P1735*T1735+Q1735*S1735)</f>
        <v>-0.81032044297372019</v>
      </c>
      <c r="Z1735" s="61">
        <f t="shared" ref="Z1735" si="7842">N1735*U1732+P1735*U1735-O1735*V1732-Q1735*V1735</f>
        <v>3.7264975113444097</v>
      </c>
      <c r="AA1735" s="62">
        <f t="shared" ref="AA1735" si="7843">(N1735*V1732+O1735*U1732+P1735*V1735+Q1735*U1735)</f>
        <v>0</v>
      </c>
      <c r="AB1735" s="10"/>
      <c r="AC1735" s="46">
        <f t="shared" ref="AC1735" si="7844">1/$AD$8</f>
        <v>1</v>
      </c>
      <c r="AD1735" s="77">
        <v>0</v>
      </c>
      <c r="AE1735" s="78">
        <v>1</v>
      </c>
      <c r="AF1735" s="79">
        <v>0</v>
      </c>
      <c r="AH1735" s="59">
        <f t="shared" ref="AH1735" si="7845">X1735*AC1732+Z1735*AC1735-Y1735*AD1732-AA1735*AD1735</f>
        <v>3.7264975113444097</v>
      </c>
      <c r="AI1735" s="63">
        <f t="shared" ref="AI1735" si="7846">(X1735*AD1732+Y1735*AC1732+Z1735*AD1735+AA1735*AC1735)</f>
        <v>-0.81032044297372019</v>
      </c>
      <c r="AJ1735" s="61">
        <f t="shared" ref="AJ1735" si="7847">X1735*AE1732+Z1735*AE1735-Y1735*AF1732-AA1735*AF1735</f>
        <v>3.7264975113444097</v>
      </c>
      <c r="AK1735" s="62">
        <f t="shared" ref="AK1735" si="7848">(X1735*AF1732+Y1735*AE1732+Z1735*AF1735+AA1735*AE1735)</f>
        <v>0</v>
      </c>
      <c r="AM1735" s="80">
        <f t="shared" ref="AM1735" si="7849">(180/PI())*ATAN(-1*(AI1732+AI1735)/(AH1732+AH1735))</f>
        <v>-63.71961783340641</v>
      </c>
      <c r="AO1735" s="113">
        <f t="shared" ref="AO1735" si="7850">20*LOG(((1-(10^(AM1732/20)^2)*(1-((1-AO1732)/(1+AO1732))^2))^0.5))</f>
        <v>-3.7796750056286903E-2</v>
      </c>
      <c r="AP1735" s="18"/>
      <c r="AQ1735" s="68"/>
      <c r="AR1735" s="68"/>
      <c r="AS1735" s="68"/>
      <c r="AT1735" s="68"/>
    </row>
    <row r="1736" spans="2:46" ht="18.600000000000001" customHeight="1"/>
    <row r="1737" spans="2:46" ht="18.600000000000001" customHeight="1" thickBot="1">
      <c r="D1737" s="10" t="s">
        <v>63</v>
      </c>
      <c r="E1737" s="10"/>
      <c r="F1737" s="10"/>
      <c r="G1737" s="10"/>
      <c r="H1737" s="10"/>
      <c r="I1737" s="10" t="s">
        <v>64</v>
      </c>
      <c r="J1737" s="10"/>
      <c r="K1737" s="10"/>
      <c r="L1737" s="10"/>
      <c r="M1737" s="55"/>
      <c r="N1737" s="55"/>
      <c r="O1737" s="54" t="s">
        <v>65</v>
      </c>
      <c r="P1737" s="55"/>
      <c r="Q1737" s="55"/>
      <c r="R1737" s="55"/>
      <c r="S1737" s="10"/>
      <c r="T1737" s="10" t="s">
        <v>66</v>
      </c>
      <c r="U1737" s="55"/>
      <c r="V1737" s="55"/>
      <c r="W1737" s="55"/>
      <c r="X1737" s="55"/>
      <c r="Y1737" s="54" t="s">
        <v>67</v>
      </c>
      <c r="Z1737" s="55"/>
      <c r="AA1737" s="55"/>
      <c r="AB1737" s="55"/>
      <c r="AC1737" s="54" t="s">
        <v>68</v>
      </c>
      <c r="AD1737" s="10"/>
      <c r="AE1737" s="10"/>
      <c r="AF1737" s="10"/>
      <c r="AG1737" s="10"/>
      <c r="AH1737" s="55"/>
      <c r="AI1737" s="54" t="s">
        <v>69</v>
      </c>
      <c r="AJ1737" s="55"/>
      <c r="AK1737" s="55"/>
    </row>
    <row r="1738" spans="2:46" ht="18.600000000000001" customHeight="1" thickBot="1">
      <c r="B1738" s="52"/>
      <c r="D1738" s="273" t="s">
        <v>70</v>
      </c>
      <c r="E1738" s="274"/>
      <c r="F1738" s="275" t="s">
        <v>71</v>
      </c>
      <c r="G1738" s="276"/>
      <c r="H1738" s="263"/>
      <c r="I1738" s="273" t="s">
        <v>72</v>
      </c>
      <c r="J1738" s="274"/>
      <c r="K1738" s="275" t="s">
        <v>73</v>
      </c>
      <c r="L1738" s="276"/>
      <c r="M1738" s="55"/>
      <c r="N1738" s="269" t="s">
        <v>74</v>
      </c>
      <c r="O1738" s="270"/>
      <c r="P1738" s="271" t="s">
        <v>75</v>
      </c>
      <c r="Q1738" s="272"/>
      <c r="R1738" s="55"/>
      <c r="S1738" s="273" t="s">
        <v>76</v>
      </c>
      <c r="T1738" s="274"/>
      <c r="U1738" s="275" t="s">
        <v>77</v>
      </c>
      <c r="V1738" s="276"/>
      <c r="W1738" s="10"/>
      <c r="X1738" s="269" t="s">
        <v>78</v>
      </c>
      <c r="Y1738" s="270"/>
      <c r="Z1738" s="271" t="s">
        <v>79</v>
      </c>
      <c r="AA1738" s="272"/>
      <c r="AB1738" s="10"/>
      <c r="AC1738" s="273" t="s">
        <v>80</v>
      </c>
      <c r="AD1738" s="274"/>
      <c r="AE1738" s="275" t="s">
        <v>81</v>
      </c>
      <c r="AF1738" s="276"/>
      <c r="AG1738" s="10"/>
      <c r="AH1738" s="269" t="s">
        <v>82</v>
      </c>
      <c r="AI1738" s="270"/>
      <c r="AJ1738" s="271" t="s">
        <v>83</v>
      </c>
      <c r="AK1738" s="272"/>
      <c r="AM1738" s="57" t="s">
        <v>10</v>
      </c>
      <c r="AO1738" s="109" t="s">
        <v>37</v>
      </c>
      <c r="AP1738" s="18"/>
      <c r="AQ1738" s="68"/>
      <c r="AR1738" s="68"/>
      <c r="AS1738" s="68"/>
      <c r="AT1738" s="68"/>
    </row>
    <row r="1739" spans="2:46" ht="18.600000000000001" customHeight="1" thickTop="1" thickBot="1">
      <c r="B1739" s="81">
        <v>4.9800000000000004</v>
      </c>
      <c r="D1739" s="59">
        <v>1</v>
      </c>
      <c r="E1739" s="60">
        <v>0</v>
      </c>
      <c r="F1739" s="61">
        <v>0</v>
      </c>
      <c r="G1739" s="62">
        <f t="shared" ref="G1739" si="7851">$E$8*$B1739</f>
        <v>3.3782826000000004</v>
      </c>
      <c r="I1739" s="59">
        <v>1</v>
      </c>
      <c r="J1739" s="63">
        <v>0</v>
      </c>
      <c r="K1739" s="61">
        <v>0</v>
      </c>
      <c r="L1739" s="62">
        <v>0</v>
      </c>
      <c r="N1739" s="59">
        <f t="shared" ref="N1739" si="7852">D1739*I1739+F1739*I1742-E1739*J1739-G1739*J1742</f>
        <v>3.7220876520628203</v>
      </c>
      <c r="O1739" s="63">
        <f t="shared" ref="O1739" si="7853">(D1739*J1739+E1739*I1739+F1739*J1742+G1739*I1742)</f>
        <v>0</v>
      </c>
      <c r="P1739" s="61">
        <f t="shared" ref="P1739" si="7854">D1739*K1739+F1739*K1742-E1739*L1739-G1739*L1742</f>
        <v>0</v>
      </c>
      <c r="Q1739" s="62">
        <f t="shared" ref="Q1739" si="7855">(D1739*L1739+E1739*K1739+F1739*L1742+G1739*K1742)</f>
        <v>3.3782826000000004</v>
      </c>
      <c r="S1739" s="59">
        <v>1</v>
      </c>
      <c r="T1739" s="60">
        <v>0</v>
      </c>
      <c r="U1739" s="61">
        <v>0</v>
      </c>
      <c r="V1739" s="62">
        <f t="shared" ref="V1739" si="7856">$T$8*$B1739</f>
        <v>3.3782826000000004</v>
      </c>
      <c r="X1739" s="59">
        <f t="shared" ref="X1739" si="7857">N1739*S1739+P1739*S1742-O1739*T1739-Q1739*T1742</f>
        <v>3.7220876520628203</v>
      </c>
      <c r="Y1739" s="63">
        <f t="shared" ref="Y1739" si="7858">(N1739*T1739+O1739*S1739+P1739*T1742+Q1739*S1742)</f>
        <v>0</v>
      </c>
      <c r="Z1739" s="61">
        <f t="shared" ref="Z1739" si="7859">N1739*U1739+P1739*U1742-O1739*V1739-Q1739*V1742</f>
        <v>0</v>
      </c>
      <c r="AA1739" s="62">
        <f t="shared" ref="AA1739" si="7860">(N1739*V1739+O1739*U1739+P1739*V1742+Q1739*U1742)</f>
        <v>15.952546550638681</v>
      </c>
      <c r="AB1739" s="10"/>
      <c r="AC1739" s="64">
        <v>1</v>
      </c>
      <c r="AD1739" s="65">
        <v>0</v>
      </c>
      <c r="AE1739" s="23">
        <v>0</v>
      </c>
      <c r="AF1739" s="66">
        <v>0</v>
      </c>
      <c r="AH1739" s="59">
        <f t="shared" ref="AH1739" si="7861">X1739*AC1739+Z1739*AC1742-Y1739*AD1739-AA1739*AD1742</f>
        <v>3.7220876520628203</v>
      </c>
      <c r="AI1739" s="63">
        <f t="shared" ref="AI1739" si="7862">(X1739*AD1739+Y1739*AC1739+Z1739*AD1742+AA1739*AC1742)</f>
        <v>15.952546550638681</v>
      </c>
      <c r="AJ1739" s="61">
        <f t="shared" ref="AJ1739" si="7863">X1739*AE1739+Z1739*AE1742-Y1739*AF1739-AA1739*AF1742</f>
        <v>0</v>
      </c>
      <c r="AK1739" s="62">
        <f t="shared" ref="AK1739" si="7864">(X1739*AF1739+Y1739*AE1739+Z1739*AF1742+AA1739*AE1742)</f>
        <v>15.952546550638681</v>
      </c>
      <c r="AM1739" s="67">
        <f t="shared" ref="AM1739" si="7865">20*LOG(((1+$AD$8)/$AD$8)/((AH1739+AH1742)^2+(AI1739+AI1742)^2)^0.5)</f>
        <v>-18.525423044441975</v>
      </c>
      <c r="AO1739" s="110">
        <f t="shared" ref="AO1739" si="7866">((AH1739^2+AI1739^2)^0.5)/((AH1742^2+AI1742^2)^0.5)</f>
        <v>4.3013928239262142</v>
      </c>
      <c r="AP1739" s="18"/>
      <c r="AQ1739" s="68"/>
      <c r="AR1739" s="68"/>
      <c r="AS1739" s="68"/>
      <c r="AT1739" s="68"/>
    </row>
    <row r="1740" spans="2:46" ht="18.600000000000001" customHeight="1" thickBot="1">
      <c r="D1740" s="69"/>
      <c r="G1740" s="70"/>
      <c r="I1740" s="69"/>
      <c r="L1740" s="70"/>
      <c r="N1740" s="69"/>
      <c r="Q1740" s="70"/>
      <c r="S1740" s="69"/>
      <c r="V1740" s="70"/>
      <c r="X1740" s="69"/>
      <c r="AA1740" s="70"/>
      <c r="AC1740" s="64"/>
      <c r="AD1740" s="23"/>
      <c r="AE1740" s="23"/>
      <c r="AF1740" s="71"/>
      <c r="AH1740" s="69"/>
      <c r="AK1740" s="70"/>
      <c r="AO1740" s="111"/>
      <c r="AP1740" s="18"/>
      <c r="AQ1740" s="68"/>
      <c r="AR1740" s="68"/>
      <c r="AS1740" s="68"/>
      <c r="AT1740" s="68"/>
    </row>
    <row r="1741" spans="2:46" ht="18.600000000000001" customHeight="1" thickBot="1">
      <c r="D1741" s="265" t="s">
        <v>11</v>
      </c>
      <c r="E1741" s="266"/>
      <c r="F1741" s="267" t="s">
        <v>84</v>
      </c>
      <c r="G1741" s="268"/>
      <c r="H1741" s="263"/>
      <c r="I1741" s="265" t="s">
        <v>85</v>
      </c>
      <c r="J1741" s="266"/>
      <c r="K1741" s="267" t="s">
        <v>86</v>
      </c>
      <c r="L1741" s="268"/>
      <c r="N1741" s="269" t="s">
        <v>12</v>
      </c>
      <c r="O1741" s="270"/>
      <c r="P1741" s="271" t="s">
        <v>13</v>
      </c>
      <c r="Q1741" s="272"/>
      <c r="S1741" s="265" t="s">
        <v>87</v>
      </c>
      <c r="T1741" s="266"/>
      <c r="U1741" s="267" t="s">
        <v>88</v>
      </c>
      <c r="V1741" s="268"/>
      <c r="W1741" s="10"/>
      <c r="X1741" s="269" t="s">
        <v>89</v>
      </c>
      <c r="Y1741" s="270"/>
      <c r="Z1741" s="271" t="s">
        <v>90</v>
      </c>
      <c r="AA1741" s="272"/>
      <c r="AB1741" s="10"/>
      <c r="AC1741" s="265" t="s">
        <v>14</v>
      </c>
      <c r="AD1741" s="266"/>
      <c r="AE1741" s="267" t="s">
        <v>15</v>
      </c>
      <c r="AF1741" s="268"/>
      <c r="AG1741" s="10"/>
      <c r="AH1741" s="269" t="s">
        <v>91</v>
      </c>
      <c r="AI1741" s="270"/>
      <c r="AJ1741" s="271" t="s">
        <v>92</v>
      </c>
      <c r="AK1741" s="272"/>
      <c r="AM1741" s="76" t="s">
        <v>16</v>
      </c>
      <c r="AO1741" s="112" t="s">
        <v>38</v>
      </c>
      <c r="AP1741" s="18"/>
      <c r="AQ1741" s="68"/>
      <c r="AR1741" s="68"/>
      <c r="AS1741" s="68"/>
      <c r="AT1741" s="68"/>
    </row>
    <row r="1742" spans="2:46" ht="18.600000000000001" customHeight="1" thickTop="1" thickBot="1">
      <c r="D1742" s="59">
        <v>0</v>
      </c>
      <c r="E1742" s="63">
        <v>0</v>
      </c>
      <c r="F1742" s="61">
        <v>1</v>
      </c>
      <c r="G1742" s="62">
        <v>0</v>
      </c>
      <c r="I1742" s="59">
        <v>0</v>
      </c>
      <c r="J1742" s="63">
        <f t="shared" ref="J1742" si="7867">IF(0=(1-$J$8*$K$8*$B1739^2),10^14,$B1739*$K$8/(1-$J$8*$K$8*$B1739^2))</f>
        <v>-0.80576078865125733</v>
      </c>
      <c r="K1742" s="61">
        <v>1</v>
      </c>
      <c r="L1742" s="62">
        <v>0</v>
      </c>
      <c r="N1742" s="59">
        <f t="shared" ref="N1742" si="7868">D1742*I1739+F1742*I1742-E1742*J1739-G1742*J1742</f>
        <v>0</v>
      </c>
      <c r="O1742" s="63">
        <f t="shared" ref="O1742" si="7869">(D1742*J1739+E1742*I1739+F1742*J1742+G1742*I1742)</f>
        <v>-0.80576078865125733</v>
      </c>
      <c r="P1742" s="61">
        <f t="shared" ref="P1742" si="7870">D1742*K1739+F1742*K1742-E1742*L1739-G1742*L1742</f>
        <v>1</v>
      </c>
      <c r="Q1742" s="62">
        <f t="shared" ref="Q1742" si="7871">(D1742*L1739+E1742*K1739+F1742*L1742+G1742*K1742)</f>
        <v>0</v>
      </c>
      <c r="S1742" s="59">
        <v>0</v>
      </c>
      <c r="T1742" s="63">
        <v>0</v>
      </c>
      <c r="U1742" s="61">
        <v>1</v>
      </c>
      <c r="V1742" s="62">
        <v>0</v>
      </c>
      <c r="X1742" s="59">
        <f t="shared" ref="X1742" si="7872">N1742*S1739+P1742*S1742-O1742*T1739-Q1742*T1742</f>
        <v>0</v>
      </c>
      <c r="Y1742" s="63">
        <f t="shared" ref="Y1742" si="7873">(N1742*T1739+O1742*S1739+P1742*T1742+Q1742*S1742)</f>
        <v>-0.80576078865125733</v>
      </c>
      <c r="Z1742" s="61">
        <f t="shared" ref="Z1742" si="7874">N1742*U1739+P1742*U1742-O1742*V1739-Q1742*V1742</f>
        <v>3.7220876520628203</v>
      </c>
      <c r="AA1742" s="62">
        <f t="shared" ref="AA1742" si="7875">(N1742*V1739+O1742*U1739+P1742*V1742+Q1742*U1742)</f>
        <v>0</v>
      </c>
      <c r="AB1742" s="10"/>
      <c r="AC1742" s="46">
        <f t="shared" ref="AC1742" si="7876">1/$AD$8</f>
        <v>1</v>
      </c>
      <c r="AD1742" s="77">
        <v>0</v>
      </c>
      <c r="AE1742" s="78">
        <v>1</v>
      </c>
      <c r="AF1742" s="79">
        <v>0</v>
      </c>
      <c r="AH1742" s="59">
        <f t="shared" ref="AH1742" si="7877">X1742*AC1739+Z1742*AC1742-Y1742*AD1739-AA1742*AD1742</f>
        <v>3.7220876520628203</v>
      </c>
      <c r="AI1742" s="63">
        <f t="shared" ref="AI1742" si="7878">(X1742*AD1739+Y1742*AC1739+Z1742*AD1742+AA1742*AC1742)</f>
        <v>-0.80576078865125733</v>
      </c>
      <c r="AJ1742" s="61">
        <f t="shared" ref="AJ1742" si="7879">X1742*AE1739+Z1742*AE1742-Y1742*AF1739-AA1742*AF1742</f>
        <v>3.7220876520628203</v>
      </c>
      <c r="AK1742" s="62">
        <f t="shared" ref="AK1742" si="7880">(X1742*AF1739+Y1742*AE1739+Z1742*AF1742+AA1742*AE1742)</f>
        <v>0</v>
      </c>
      <c r="AM1742" s="80">
        <f t="shared" ref="AM1742" si="7881">(180/PI())*ATAN(-1*(AI1739+AI1742)/(AH1739+AH1742))</f>
        <v>-63.827314911596943</v>
      </c>
      <c r="AO1742" s="113">
        <f t="shared" ref="AO1742" si="7882">20*LOG(((1-(10^(AM1739/20)^2)*(1-((1-AO1739)/(1+AO1739))^2))^0.5))</f>
        <v>-3.7497703335846962E-2</v>
      </c>
      <c r="AP1742" s="18"/>
      <c r="AQ1742" s="68"/>
      <c r="AR1742" s="68"/>
      <c r="AS1742" s="68"/>
      <c r="AT1742" s="68"/>
    </row>
    <row r="1743" spans="2:46" ht="18.600000000000001" customHeight="1"/>
    <row r="1744" spans="2:46" ht="18.600000000000001" customHeight="1" thickBot="1">
      <c r="D1744" s="10" t="s">
        <v>63</v>
      </c>
      <c r="E1744" s="10"/>
      <c r="F1744" s="10"/>
      <c r="G1744" s="10"/>
      <c r="H1744" s="10"/>
      <c r="I1744" s="10" t="s">
        <v>64</v>
      </c>
      <c r="J1744" s="10"/>
      <c r="K1744" s="10"/>
      <c r="L1744" s="10"/>
      <c r="M1744" s="55"/>
      <c r="N1744" s="55"/>
      <c r="O1744" s="54" t="s">
        <v>65</v>
      </c>
      <c r="P1744" s="55"/>
      <c r="Q1744" s="55"/>
      <c r="R1744" s="55"/>
      <c r="S1744" s="10"/>
      <c r="T1744" s="10" t="s">
        <v>66</v>
      </c>
      <c r="U1744" s="55"/>
      <c r="V1744" s="55"/>
      <c r="W1744" s="55"/>
      <c r="X1744" s="55"/>
      <c r="Y1744" s="54" t="s">
        <v>67</v>
      </c>
      <c r="Z1744" s="55"/>
      <c r="AA1744" s="55"/>
      <c r="AB1744" s="55"/>
      <c r="AC1744" s="54" t="s">
        <v>68</v>
      </c>
      <c r="AD1744" s="10"/>
      <c r="AE1744" s="10"/>
      <c r="AF1744" s="10"/>
      <c r="AG1744" s="10"/>
      <c r="AH1744" s="55"/>
      <c r="AI1744" s="54" t="s">
        <v>69</v>
      </c>
      <c r="AJ1744" s="55"/>
      <c r="AK1744" s="55"/>
    </row>
    <row r="1745" spans="2:46" ht="18.600000000000001" customHeight="1" thickBot="1">
      <c r="B1745" s="52"/>
      <c r="D1745" s="273" t="s">
        <v>70</v>
      </c>
      <c r="E1745" s="274"/>
      <c r="F1745" s="275" t="s">
        <v>71</v>
      </c>
      <c r="G1745" s="276"/>
      <c r="H1745" s="263"/>
      <c r="I1745" s="273" t="s">
        <v>72</v>
      </c>
      <c r="J1745" s="274"/>
      <c r="K1745" s="275" t="s">
        <v>73</v>
      </c>
      <c r="L1745" s="276"/>
      <c r="M1745" s="55"/>
      <c r="N1745" s="269" t="s">
        <v>74</v>
      </c>
      <c r="O1745" s="270"/>
      <c r="P1745" s="271" t="s">
        <v>75</v>
      </c>
      <c r="Q1745" s="272"/>
      <c r="R1745" s="55"/>
      <c r="S1745" s="273" t="s">
        <v>76</v>
      </c>
      <c r="T1745" s="274"/>
      <c r="U1745" s="275" t="s">
        <v>77</v>
      </c>
      <c r="V1745" s="276"/>
      <c r="W1745" s="10"/>
      <c r="X1745" s="269" t="s">
        <v>78</v>
      </c>
      <c r="Y1745" s="270"/>
      <c r="Z1745" s="271" t="s">
        <v>79</v>
      </c>
      <c r="AA1745" s="272"/>
      <c r="AB1745" s="10"/>
      <c r="AC1745" s="273" t="s">
        <v>80</v>
      </c>
      <c r="AD1745" s="274"/>
      <c r="AE1745" s="275" t="s">
        <v>81</v>
      </c>
      <c r="AF1745" s="276"/>
      <c r="AG1745" s="10"/>
      <c r="AH1745" s="269" t="s">
        <v>82</v>
      </c>
      <c r="AI1745" s="270"/>
      <c r="AJ1745" s="271" t="s">
        <v>83</v>
      </c>
      <c r="AK1745" s="272"/>
      <c r="AM1745" s="57" t="s">
        <v>10</v>
      </c>
      <c r="AO1745" s="109" t="s">
        <v>37</v>
      </c>
      <c r="AP1745" s="18"/>
      <c r="AQ1745" s="68"/>
      <c r="AR1745" s="68"/>
      <c r="AS1745" s="68"/>
      <c r="AT1745" s="68"/>
    </row>
    <row r="1746" spans="2:46" ht="18.600000000000001" customHeight="1" thickTop="1" thickBot="1">
      <c r="B1746" s="81">
        <v>5</v>
      </c>
      <c r="D1746" s="59">
        <v>1</v>
      </c>
      <c r="E1746" s="60">
        <v>0</v>
      </c>
      <c r="F1746" s="61">
        <v>0</v>
      </c>
      <c r="G1746" s="62">
        <f t="shared" ref="G1746" si="7883">$E$8*$B1746</f>
        <v>3.3918500000000003</v>
      </c>
      <c r="I1746" s="59">
        <v>1</v>
      </c>
      <c r="J1746" s="63">
        <v>0</v>
      </c>
      <c r="K1746" s="61">
        <v>0</v>
      </c>
      <c r="L1746" s="62">
        <v>0</v>
      </c>
      <c r="N1746" s="59">
        <f t="shared" ref="N1746" si="7884">D1746*I1746+F1746*I1749-E1746*J1746-G1746*J1749</f>
        <v>3.7177445926824313</v>
      </c>
      <c r="O1746" s="63">
        <f t="shared" ref="O1746" si="7885">(D1746*J1746+E1746*I1746+F1746*J1749+G1746*I1749)</f>
        <v>0</v>
      </c>
      <c r="P1746" s="61">
        <f t="shared" ref="P1746" si="7886">D1746*K1746+F1746*K1749-E1746*L1746-G1746*L1749</f>
        <v>0</v>
      </c>
      <c r="Q1746" s="62">
        <f t="shared" ref="Q1746" si="7887">(D1746*L1746+E1746*K1746+F1746*L1749+G1746*K1749)</f>
        <v>3.3918500000000003</v>
      </c>
      <c r="S1746" s="59">
        <v>1</v>
      </c>
      <c r="T1746" s="60">
        <v>0</v>
      </c>
      <c r="U1746" s="61">
        <v>0</v>
      </c>
      <c r="V1746" s="62">
        <f t="shared" ref="V1746" si="7888">$T$8*$B1746</f>
        <v>3.3918500000000003</v>
      </c>
      <c r="X1746" s="59">
        <f t="shared" ref="X1746" si="7889">N1746*S1746+P1746*S1749-O1746*T1746-Q1746*T1749</f>
        <v>3.7177445926824313</v>
      </c>
      <c r="Y1746" s="63">
        <f t="shared" ref="Y1746" si="7890">(N1746*T1746+O1746*S1746+P1746*T1749+Q1746*S1749)</f>
        <v>0</v>
      </c>
      <c r="Z1746" s="61">
        <f t="shared" ref="Z1746" si="7891">N1746*U1746+P1746*U1749-O1746*V1746-Q1746*V1749</f>
        <v>0</v>
      </c>
      <c r="AA1746" s="62">
        <f t="shared" ref="AA1746" si="7892">(N1746*V1746+O1746*U1746+P1746*V1749+Q1746*U1749)</f>
        <v>16.001881996689907</v>
      </c>
      <c r="AB1746" s="10"/>
      <c r="AC1746" s="64">
        <v>1</v>
      </c>
      <c r="AD1746" s="65">
        <v>0</v>
      </c>
      <c r="AE1746" s="23">
        <v>0</v>
      </c>
      <c r="AF1746" s="66">
        <v>0</v>
      </c>
      <c r="AH1746" s="59">
        <f t="shared" ref="AH1746" si="7893">X1746*AC1746+Z1746*AC1749-Y1746*AD1746-AA1746*AD1749</f>
        <v>3.7177445926824313</v>
      </c>
      <c r="AI1746" s="63">
        <f t="shared" ref="AI1746" si="7894">(X1746*AD1746+Y1746*AC1746+Z1746*AD1749+AA1746*AC1749)</f>
        <v>16.001881996689907</v>
      </c>
      <c r="AJ1746" s="61">
        <f t="shared" ref="AJ1746" si="7895">X1746*AE1746+Z1746*AE1749-Y1746*AF1746-AA1746*AF1749</f>
        <v>0</v>
      </c>
      <c r="AK1746" s="62">
        <f t="shared" ref="AK1746" si="7896">(X1746*AF1746+Y1746*AE1746+Z1746*AF1749+AA1746*AE1749)</f>
        <v>16.001881996689907</v>
      </c>
      <c r="AM1746" s="67">
        <f t="shared" ref="AM1746" si="7897">20*LOG(((1+$AD$8)/$AD$8)/((AH1746+AH1749)^2+(AI1746+AI1749)^2)^0.5)</f>
        <v>-18.548303565837667</v>
      </c>
      <c r="AO1746" s="110">
        <f t="shared" ref="AO1746" si="7898">((AH1746^2+AI1746^2)^0.5)/((AH1749^2+AI1749^2)^0.5)</f>
        <v>4.3196451053825111</v>
      </c>
      <c r="AP1746" s="18"/>
      <c r="AQ1746" s="68"/>
      <c r="AR1746" s="68"/>
      <c r="AS1746" s="68"/>
      <c r="AT1746" s="68"/>
    </row>
    <row r="1747" spans="2:46" ht="18.600000000000001" customHeight="1" thickBot="1">
      <c r="D1747" s="69"/>
      <c r="G1747" s="70"/>
      <c r="I1747" s="69"/>
      <c r="L1747" s="70"/>
      <c r="N1747" s="69"/>
      <c r="Q1747" s="70"/>
      <c r="S1747" s="69"/>
      <c r="V1747" s="70"/>
      <c r="X1747" s="69"/>
      <c r="AA1747" s="70"/>
      <c r="AC1747" s="64"/>
      <c r="AD1747" s="23"/>
      <c r="AE1747" s="23"/>
      <c r="AF1747" s="71"/>
      <c r="AH1747" s="69"/>
      <c r="AK1747" s="70"/>
      <c r="AO1747" s="111"/>
      <c r="AP1747" s="18"/>
      <c r="AQ1747" s="68"/>
      <c r="AR1747" s="68"/>
      <c r="AS1747" s="68"/>
      <c r="AT1747" s="68"/>
    </row>
    <row r="1748" spans="2:46" ht="18.600000000000001" customHeight="1" thickBot="1">
      <c r="D1748" s="265" t="s">
        <v>11</v>
      </c>
      <c r="E1748" s="266"/>
      <c r="F1748" s="267" t="s">
        <v>84</v>
      </c>
      <c r="G1748" s="268"/>
      <c r="H1748" s="263"/>
      <c r="I1748" s="265" t="s">
        <v>85</v>
      </c>
      <c r="J1748" s="266"/>
      <c r="K1748" s="267" t="s">
        <v>86</v>
      </c>
      <c r="L1748" s="268"/>
      <c r="N1748" s="269" t="s">
        <v>12</v>
      </c>
      <c r="O1748" s="270"/>
      <c r="P1748" s="271" t="s">
        <v>13</v>
      </c>
      <c r="Q1748" s="272"/>
      <c r="S1748" s="265" t="s">
        <v>87</v>
      </c>
      <c r="T1748" s="266"/>
      <c r="U1748" s="267" t="s">
        <v>88</v>
      </c>
      <c r="V1748" s="268"/>
      <c r="W1748" s="10"/>
      <c r="X1748" s="269" t="s">
        <v>89</v>
      </c>
      <c r="Y1748" s="270"/>
      <c r="Z1748" s="271" t="s">
        <v>90</v>
      </c>
      <c r="AA1748" s="272"/>
      <c r="AB1748" s="10"/>
      <c r="AC1748" s="265" t="s">
        <v>14</v>
      </c>
      <c r="AD1748" s="266"/>
      <c r="AE1748" s="267" t="s">
        <v>15</v>
      </c>
      <c r="AF1748" s="268"/>
      <c r="AG1748" s="10"/>
      <c r="AH1748" s="269" t="s">
        <v>91</v>
      </c>
      <c r="AI1748" s="270"/>
      <c r="AJ1748" s="271" t="s">
        <v>92</v>
      </c>
      <c r="AK1748" s="272"/>
      <c r="AM1748" s="76" t="s">
        <v>16</v>
      </c>
      <c r="AO1748" s="112" t="s">
        <v>38</v>
      </c>
      <c r="AP1748" s="18"/>
      <c r="AQ1748" s="68"/>
      <c r="AR1748" s="68"/>
      <c r="AS1748" s="68"/>
      <c r="AT1748" s="68"/>
    </row>
    <row r="1749" spans="2:46" ht="18.600000000000001" customHeight="1" thickTop="1" thickBot="1">
      <c r="D1749" s="59">
        <v>0</v>
      </c>
      <c r="E1749" s="63">
        <v>0</v>
      </c>
      <c r="F1749" s="61">
        <v>1</v>
      </c>
      <c r="G1749" s="62">
        <v>0</v>
      </c>
      <c r="I1749" s="59">
        <v>0</v>
      </c>
      <c r="J1749" s="63">
        <f t="shared" ref="J1749" si="7899">IF(0=(1-$J$8*$K$8*$B1746^2),10^14,$B1746*$K$8/(1-$J$8*$K$8*$B1746^2))</f>
        <v>-0.80125730580138599</v>
      </c>
      <c r="K1749" s="61">
        <v>1</v>
      </c>
      <c r="L1749" s="62">
        <v>0</v>
      </c>
      <c r="N1749" s="59">
        <f t="shared" ref="N1749" si="7900">D1749*I1746+F1749*I1749-E1749*J1746-G1749*J1749</f>
        <v>0</v>
      </c>
      <c r="O1749" s="63">
        <f t="shared" ref="O1749" si="7901">(D1749*J1746+E1749*I1746+F1749*J1749+G1749*I1749)</f>
        <v>-0.80125730580138599</v>
      </c>
      <c r="P1749" s="61">
        <f t="shared" ref="P1749" si="7902">D1749*K1746+F1749*K1749-E1749*L1746-G1749*L1749</f>
        <v>1</v>
      </c>
      <c r="Q1749" s="62">
        <f t="shared" ref="Q1749" si="7903">(D1749*L1746+E1749*K1746+F1749*L1749+G1749*K1749)</f>
        <v>0</v>
      </c>
      <c r="S1749" s="59">
        <v>0</v>
      </c>
      <c r="T1749" s="63">
        <v>0</v>
      </c>
      <c r="U1749" s="61">
        <v>1</v>
      </c>
      <c r="V1749" s="62">
        <v>0</v>
      </c>
      <c r="X1749" s="59">
        <f t="shared" ref="X1749" si="7904">N1749*S1746+P1749*S1749-O1749*T1746-Q1749*T1749</f>
        <v>0</v>
      </c>
      <c r="Y1749" s="63">
        <f t="shared" ref="Y1749" si="7905">(N1749*T1746+O1749*S1746+P1749*T1749+Q1749*S1749)</f>
        <v>-0.80125730580138599</v>
      </c>
      <c r="Z1749" s="61">
        <f t="shared" ref="Z1749" si="7906">N1749*U1746+P1749*U1749-O1749*V1746-Q1749*V1749</f>
        <v>3.7177445926824313</v>
      </c>
      <c r="AA1749" s="62">
        <f t="shared" ref="AA1749" si="7907">(N1749*V1746+O1749*U1746+P1749*V1749+Q1749*U1749)</f>
        <v>0</v>
      </c>
      <c r="AB1749" s="10"/>
      <c r="AC1749" s="46">
        <f t="shared" ref="AC1749" si="7908">1/$AD$8</f>
        <v>1</v>
      </c>
      <c r="AD1749" s="77">
        <v>0</v>
      </c>
      <c r="AE1749" s="78">
        <v>1</v>
      </c>
      <c r="AF1749" s="79">
        <v>0</v>
      </c>
      <c r="AH1749" s="59">
        <f t="shared" ref="AH1749" si="7909">X1749*AC1746+Z1749*AC1749-Y1749*AD1746-AA1749*AD1749</f>
        <v>3.7177445926824313</v>
      </c>
      <c r="AI1749" s="63">
        <f t="shared" ref="AI1749" si="7910">(X1749*AD1746+Y1749*AC1746+Z1749*AD1749+AA1749*AC1749)</f>
        <v>-0.80125730580138599</v>
      </c>
      <c r="AJ1749" s="61">
        <f t="shared" ref="AJ1749" si="7911">X1749*AE1746+Z1749*AE1749-Y1749*AF1746-AA1749*AF1749</f>
        <v>3.7177445926824313</v>
      </c>
      <c r="AK1749" s="62">
        <f t="shared" ref="AK1749" si="7912">(X1749*AF1746+Y1749*AE1746+Z1749*AF1749+AA1749*AE1749)</f>
        <v>0</v>
      </c>
      <c r="AM1749" s="80">
        <f t="shared" ref="AM1749" si="7913">(180/PI())*ATAN(-1*(AI1746+AI1749)/(AH1746+AH1749))</f>
        <v>-63.934116186027367</v>
      </c>
      <c r="AO1749" s="113">
        <f t="shared" ref="AO1749" si="7914">20*LOG(((1-(10^(AM1746/20)^2)*(1-((1-AO1746)/(1+AO1746))^2))^0.5))</f>
        <v>-3.7201068982812925E-2</v>
      </c>
      <c r="AP1749" s="18"/>
      <c r="AQ1749" s="68"/>
      <c r="AR1749" s="68"/>
      <c r="AS1749" s="68"/>
      <c r="AT1749" s="68"/>
    </row>
    <row r="1750" spans="2:46" ht="18.600000000000001" customHeight="1"/>
    <row r="1751" spans="2:46" ht="18.600000000000001" customHeight="1" thickBot="1">
      <c r="D1751" s="10" t="s">
        <v>63</v>
      </c>
      <c r="E1751" s="10"/>
      <c r="F1751" s="10"/>
      <c r="G1751" s="10"/>
      <c r="H1751" s="10"/>
      <c r="I1751" s="10" t="s">
        <v>64</v>
      </c>
      <c r="J1751" s="10"/>
      <c r="K1751" s="10"/>
      <c r="L1751" s="10"/>
      <c r="M1751" s="55"/>
      <c r="N1751" s="55"/>
      <c r="O1751" s="54" t="s">
        <v>65</v>
      </c>
      <c r="P1751" s="55"/>
      <c r="Q1751" s="55"/>
      <c r="R1751" s="55"/>
      <c r="S1751" s="10"/>
      <c r="T1751" s="10" t="s">
        <v>66</v>
      </c>
      <c r="U1751" s="55"/>
      <c r="V1751" s="55"/>
      <c r="W1751" s="55"/>
      <c r="X1751" s="55"/>
      <c r="Y1751" s="54" t="s">
        <v>67</v>
      </c>
      <c r="Z1751" s="55"/>
      <c r="AA1751" s="55"/>
      <c r="AB1751" s="55"/>
      <c r="AC1751" s="54" t="s">
        <v>68</v>
      </c>
      <c r="AD1751" s="10"/>
      <c r="AE1751" s="10"/>
      <c r="AF1751" s="10"/>
      <c r="AG1751" s="10"/>
      <c r="AH1751" s="55"/>
      <c r="AI1751" s="54" t="s">
        <v>69</v>
      </c>
      <c r="AJ1751" s="55"/>
      <c r="AK1751" s="55"/>
    </row>
    <row r="1752" spans="2:46" ht="18.600000000000001" customHeight="1" thickBot="1">
      <c r="B1752" s="52"/>
      <c r="D1752" s="273" t="s">
        <v>70</v>
      </c>
      <c r="E1752" s="274"/>
      <c r="F1752" s="275" t="s">
        <v>71</v>
      </c>
      <c r="G1752" s="276"/>
      <c r="H1752" s="263"/>
      <c r="I1752" s="273" t="s">
        <v>72</v>
      </c>
      <c r="J1752" s="274"/>
      <c r="K1752" s="275" t="s">
        <v>73</v>
      </c>
      <c r="L1752" s="276"/>
      <c r="M1752" s="55"/>
      <c r="N1752" s="269" t="s">
        <v>74</v>
      </c>
      <c r="O1752" s="270"/>
      <c r="P1752" s="271" t="s">
        <v>75</v>
      </c>
      <c r="Q1752" s="272"/>
      <c r="R1752" s="55"/>
      <c r="S1752" s="273" t="s">
        <v>76</v>
      </c>
      <c r="T1752" s="274"/>
      <c r="U1752" s="275" t="s">
        <v>77</v>
      </c>
      <c r="V1752" s="276"/>
      <c r="W1752" s="10"/>
      <c r="X1752" s="269" t="s">
        <v>78</v>
      </c>
      <c r="Y1752" s="270"/>
      <c r="Z1752" s="271" t="s">
        <v>79</v>
      </c>
      <c r="AA1752" s="272"/>
      <c r="AB1752" s="10"/>
      <c r="AC1752" s="273" t="s">
        <v>80</v>
      </c>
      <c r="AD1752" s="274"/>
      <c r="AE1752" s="275" t="s">
        <v>81</v>
      </c>
      <c r="AF1752" s="276"/>
      <c r="AG1752" s="10"/>
      <c r="AH1752" s="269" t="s">
        <v>82</v>
      </c>
      <c r="AI1752" s="270"/>
      <c r="AJ1752" s="271" t="s">
        <v>83</v>
      </c>
      <c r="AK1752" s="272"/>
      <c r="AM1752" s="57" t="s">
        <v>10</v>
      </c>
      <c r="AO1752" s="109" t="s">
        <v>37</v>
      </c>
      <c r="AP1752" s="18"/>
      <c r="AQ1752" s="68"/>
      <c r="AR1752" s="68"/>
      <c r="AS1752" s="68"/>
      <c r="AT1752" s="68"/>
    </row>
    <row r="1753" spans="2:46" ht="18.600000000000001" customHeight="1" thickTop="1" thickBot="1">
      <c r="B1753" s="81">
        <v>5.0199999999999996</v>
      </c>
      <c r="D1753" s="59">
        <v>1</v>
      </c>
      <c r="E1753" s="60">
        <v>0</v>
      </c>
      <c r="F1753" s="61">
        <v>0</v>
      </c>
      <c r="G1753" s="62">
        <f t="shared" ref="G1753" si="7915">$E$8*$B1753</f>
        <v>3.4054173999999997</v>
      </c>
      <c r="I1753" s="59">
        <v>1</v>
      </c>
      <c r="J1753" s="63">
        <v>0</v>
      </c>
      <c r="K1753" s="61">
        <v>0</v>
      </c>
      <c r="L1753" s="62">
        <v>0</v>
      </c>
      <c r="N1753" s="59">
        <f t="shared" ref="N1753" si="7916">D1753*I1753+F1753*I1756-E1753*J1753-G1753*J1756</f>
        <v>3.7134669291026214</v>
      </c>
      <c r="O1753" s="63">
        <f t="shared" ref="O1753" si="7917">(D1753*J1753+E1753*I1753+F1753*J1756+G1753*I1756)</f>
        <v>0</v>
      </c>
      <c r="P1753" s="61">
        <f t="shared" ref="P1753" si="7918">D1753*K1753+F1753*K1756-E1753*L1753-G1753*L1756</f>
        <v>0</v>
      </c>
      <c r="Q1753" s="62">
        <f t="shared" ref="Q1753" si="7919">(D1753*L1753+E1753*K1753+F1753*L1756+G1753*K1756)</f>
        <v>3.4054173999999997</v>
      </c>
      <c r="S1753" s="59">
        <v>1</v>
      </c>
      <c r="T1753" s="60">
        <v>0</v>
      </c>
      <c r="U1753" s="61">
        <v>0</v>
      </c>
      <c r="V1753" s="62">
        <f t="shared" ref="V1753" si="7920">$T$8*$B1753</f>
        <v>3.4054173999999997</v>
      </c>
      <c r="X1753" s="59">
        <f t="shared" ref="X1753" si="7921">N1753*S1753+P1753*S1756-O1753*T1753-Q1753*T1756</f>
        <v>3.7134669291026214</v>
      </c>
      <c r="Y1753" s="63">
        <f t="shared" ref="Y1753" si="7922">(N1753*T1753+O1753*S1753+P1753*T1756+Q1753*S1756)</f>
        <v>0</v>
      </c>
      <c r="Z1753" s="61">
        <f t="shared" ref="Z1753" si="7923">N1753*U1753+P1753*U1756-O1753*V1753-Q1753*V1756</f>
        <v>0</v>
      </c>
      <c r="AA1753" s="62">
        <f t="shared" ref="AA1753" si="7924">(N1753*V1753+O1753*U1753+P1753*V1756+Q1753*U1756)</f>
        <v>16.051322294690632</v>
      </c>
      <c r="AB1753" s="10"/>
      <c r="AC1753" s="64">
        <v>1</v>
      </c>
      <c r="AD1753" s="65">
        <v>0</v>
      </c>
      <c r="AE1753" s="23">
        <v>0</v>
      </c>
      <c r="AF1753" s="66">
        <v>0</v>
      </c>
      <c r="AH1753" s="59">
        <f t="shared" ref="AH1753" si="7925">X1753*AC1753+Z1753*AC1756-Y1753*AD1753-AA1753*AD1756</f>
        <v>3.7134669291026214</v>
      </c>
      <c r="AI1753" s="63">
        <f t="shared" ref="AI1753" si="7926">(X1753*AD1753+Y1753*AC1753+Z1753*AD1756+AA1753*AC1756)</f>
        <v>16.051322294690632</v>
      </c>
      <c r="AJ1753" s="61">
        <f t="shared" ref="AJ1753" si="7927">X1753*AE1753+Z1753*AE1756-Y1753*AF1753-AA1753*AF1756</f>
        <v>0</v>
      </c>
      <c r="AK1753" s="62">
        <f t="shared" ref="AK1753" si="7928">(X1753*AF1753+Y1753*AE1753+Z1753*AF1756+AA1753*AE1756)</f>
        <v>16.051322294690632</v>
      </c>
      <c r="AM1753" s="67">
        <f t="shared" ref="AM1753" si="7929">20*LOG(((1+$AD$8)/$AD$8)/((AH1753+AH1756)^2+(AI1753+AI1756)^2)^0.5)</f>
        <v>-18.571206132694819</v>
      </c>
      <c r="AO1753" s="110">
        <f t="shared" ref="AO1753" si="7930">((AH1753^2+AI1753^2)^0.5)/((AH1756^2+AI1756^2)^0.5)</f>
        <v>4.3378920224383615</v>
      </c>
      <c r="AP1753" s="18"/>
      <c r="AQ1753" s="68"/>
      <c r="AR1753" s="68"/>
      <c r="AS1753" s="68"/>
      <c r="AT1753" s="68"/>
    </row>
    <row r="1754" spans="2:46" ht="18.600000000000001" customHeight="1" thickBot="1">
      <c r="D1754" s="69"/>
      <c r="G1754" s="70"/>
      <c r="I1754" s="69"/>
      <c r="L1754" s="70"/>
      <c r="N1754" s="69"/>
      <c r="Q1754" s="70"/>
      <c r="S1754" s="69"/>
      <c r="V1754" s="70"/>
      <c r="X1754" s="69"/>
      <c r="AA1754" s="70"/>
      <c r="AC1754" s="64"/>
      <c r="AD1754" s="23"/>
      <c r="AE1754" s="23"/>
      <c r="AF1754" s="71"/>
      <c r="AH1754" s="69"/>
      <c r="AK1754" s="70"/>
      <c r="AO1754" s="111"/>
      <c r="AP1754" s="18"/>
      <c r="AQ1754" s="68"/>
      <c r="AR1754" s="68"/>
      <c r="AS1754" s="68"/>
      <c r="AT1754" s="68"/>
    </row>
    <row r="1755" spans="2:46" ht="18.600000000000001" customHeight="1" thickBot="1">
      <c r="D1755" s="265" t="s">
        <v>11</v>
      </c>
      <c r="E1755" s="266"/>
      <c r="F1755" s="267" t="s">
        <v>84</v>
      </c>
      <c r="G1755" s="268"/>
      <c r="H1755" s="263"/>
      <c r="I1755" s="265" t="s">
        <v>85</v>
      </c>
      <c r="J1755" s="266"/>
      <c r="K1755" s="267" t="s">
        <v>86</v>
      </c>
      <c r="L1755" s="268"/>
      <c r="N1755" s="269" t="s">
        <v>12</v>
      </c>
      <c r="O1755" s="270"/>
      <c r="P1755" s="271" t="s">
        <v>13</v>
      </c>
      <c r="Q1755" s="272"/>
      <c r="S1755" s="265" t="s">
        <v>87</v>
      </c>
      <c r="T1755" s="266"/>
      <c r="U1755" s="267" t="s">
        <v>88</v>
      </c>
      <c r="V1755" s="268"/>
      <c r="W1755" s="10"/>
      <c r="X1755" s="269" t="s">
        <v>89</v>
      </c>
      <c r="Y1755" s="270"/>
      <c r="Z1755" s="271" t="s">
        <v>90</v>
      </c>
      <c r="AA1755" s="272"/>
      <c r="AB1755" s="10"/>
      <c r="AC1755" s="265" t="s">
        <v>14</v>
      </c>
      <c r="AD1755" s="266"/>
      <c r="AE1755" s="267" t="s">
        <v>15</v>
      </c>
      <c r="AF1755" s="268"/>
      <c r="AG1755" s="10"/>
      <c r="AH1755" s="269" t="s">
        <v>91</v>
      </c>
      <c r="AI1755" s="270"/>
      <c r="AJ1755" s="271" t="s">
        <v>92</v>
      </c>
      <c r="AK1755" s="272"/>
      <c r="AM1755" s="76" t="s">
        <v>16</v>
      </c>
      <c r="AO1755" s="112" t="s">
        <v>38</v>
      </c>
      <c r="AP1755" s="18"/>
      <c r="AQ1755" s="68"/>
      <c r="AR1755" s="68"/>
      <c r="AS1755" s="68"/>
      <c r="AT1755" s="68"/>
    </row>
    <row r="1756" spans="2:46" ht="18.600000000000001" customHeight="1" thickTop="1" thickBot="1">
      <c r="D1756" s="59">
        <v>0</v>
      </c>
      <c r="E1756" s="63">
        <v>0</v>
      </c>
      <c r="F1756" s="61">
        <v>1</v>
      </c>
      <c r="G1756" s="62">
        <v>0</v>
      </c>
      <c r="I1756" s="59">
        <v>0</v>
      </c>
      <c r="J1756" s="63">
        <f t="shared" ref="J1756" si="7931">IF(0=(1-$J$8*$K$8*$B1753^2),10^14,$B1753*$K$8/(1-$J$8*$K$8*$B1753^2))</f>
        <v>-0.79680891073811444</v>
      </c>
      <c r="K1756" s="61">
        <v>1</v>
      </c>
      <c r="L1756" s="62">
        <v>0</v>
      </c>
      <c r="N1756" s="59">
        <f t="shared" ref="N1756" si="7932">D1756*I1753+F1756*I1756-E1756*J1753-G1756*J1756</f>
        <v>0</v>
      </c>
      <c r="O1756" s="63">
        <f t="shared" ref="O1756" si="7933">(D1756*J1753+E1756*I1753+F1756*J1756+G1756*I1756)</f>
        <v>-0.79680891073811444</v>
      </c>
      <c r="P1756" s="61">
        <f t="shared" ref="P1756" si="7934">D1756*K1753+F1756*K1756-E1756*L1753-G1756*L1756</f>
        <v>1</v>
      </c>
      <c r="Q1756" s="62">
        <f t="shared" ref="Q1756" si="7935">(D1756*L1753+E1756*K1753+F1756*L1756+G1756*K1756)</f>
        <v>0</v>
      </c>
      <c r="S1756" s="59">
        <v>0</v>
      </c>
      <c r="T1756" s="63">
        <v>0</v>
      </c>
      <c r="U1756" s="61">
        <v>1</v>
      </c>
      <c r="V1756" s="62">
        <v>0</v>
      </c>
      <c r="X1756" s="59">
        <f t="shared" ref="X1756" si="7936">N1756*S1753+P1756*S1756-O1756*T1753-Q1756*T1756</f>
        <v>0</v>
      </c>
      <c r="Y1756" s="63">
        <f t="shared" ref="Y1756" si="7937">(N1756*T1753+O1756*S1753+P1756*T1756+Q1756*S1756)</f>
        <v>-0.79680891073811444</v>
      </c>
      <c r="Z1756" s="61">
        <f t="shared" ref="Z1756" si="7938">N1756*U1753+P1756*U1756-O1756*V1753-Q1756*V1756</f>
        <v>3.7134669291026214</v>
      </c>
      <c r="AA1756" s="62">
        <f t="shared" ref="AA1756" si="7939">(N1756*V1753+O1756*U1753+P1756*V1756+Q1756*U1756)</f>
        <v>0</v>
      </c>
      <c r="AB1756" s="10"/>
      <c r="AC1756" s="46">
        <f t="shared" ref="AC1756" si="7940">1/$AD$8</f>
        <v>1</v>
      </c>
      <c r="AD1756" s="77">
        <v>0</v>
      </c>
      <c r="AE1756" s="78">
        <v>1</v>
      </c>
      <c r="AF1756" s="79">
        <v>0</v>
      </c>
      <c r="AH1756" s="59">
        <f t="shared" ref="AH1756" si="7941">X1756*AC1753+Z1756*AC1756-Y1756*AD1753-AA1756*AD1756</f>
        <v>3.7134669291026214</v>
      </c>
      <c r="AI1756" s="63">
        <f t="shared" ref="AI1756" si="7942">(X1756*AD1753+Y1756*AC1753+Z1756*AD1756+AA1756*AC1756)</f>
        <v>-0.79680891073811444</v>
      </c>
      <c r="AJ1756" s="61">
        <f t="shared" ref="AJ1756" si="7943">X1756*AE1753+Z1756*AE1756-Y1756*AF1753-AA1756*AF1756</f>
        <v>3.7134669291026214</v>
      </c>
      <c r="AK1756" s="62">
        <f t="shared" ref="AK1756" si="7944">(X1756*AF1753+Y1756*AE1753+Z1756*AF1756+AA1756*AE1756)</f>
        <v>0</v>
      </c>
      <c r="AM1756" s="80">
        <f t="shared" ref="AM1756" si="7945">(180/PI())*ATAN(-1*(AI1753+AI1756)/(AH1753+AH1756))</f>
        <v>-64.040033076853007</v>
      </c>
      <c r="AO1756" s="113">
        <f t="shared" ref="AO1756" si="7946">20*LOG(((1-(10^(AM1753/20)^2)*(1-((1-AO1753)/(1+AO1753))^2))^0.5))</f>
        <v>-3.6906842655801006E-2</v>
      </c>
      <c r="AP1756" s="18"/>
      <c r="AQ1756" s="68"/>
      <c r="AR1756" s="68"/>
      <c r="AS1756" s="68"/>
      <c r="AT1756" s="68"/>
    </row>
    <row r="1757" spans="2:46" ht="18.600000000000001" customHeight="1"/>
    <row r="1758" spans="2:46" ht="18.600000000000001" customHeight="1" thickBot="1">
      <c r="D1758" s="10" t="s">
        <v>63</v>
      </c>
      <c r="E1758" s="10"/>
      <c r="F1758" s="10"/>
      <c r="G1758" s="10"/>
      <c r="H1758" s="10"/>
      <c r="I1758" s="10" t="s">
        <v>64</v>
      </c>
      <c r="J1758" s="10"/>
      <c r="K1758" s="10"/>
      <c r="L1758" s="10"/>
      <c r="M1758" s="55"/>
      <c r="N1758" s="55"/>
      <c r="O1758" s="54" t="s">
        <v>65</v>
      </c>
      <c r="P1758" s="55"/>
      <c r="Q1758" s="55"/>
      <c r="R1758" s="55"/>
      <c r="S1758" s="10"/>
      <c r="T1758" s="10" t="s">
        <v>66</v>
      </c>
      <c r="U1758" s="55"/>
      <c r="V1758" s="55"/>
      <c r="W1758" s="55"/>
      <c r="X1758" s="55"/>
      <c r="Y1758" s="54" t="s">
        <v>67</v>
      </c>
      <c r="Z1758" s="55"/>
      <c r="AA1758" s="55"/>
      <c r="AB1758" s="55"/>
      <c r="AC1758" s="54" t="s">
        <v>68</v>
      </c>
      <c r="AD1758" s="10"/>
      <c r="AE1758" s="10"/>
      <c r="AF1758" s="10"/>
      <c r="AG1758" s="10"/>
      <c r="AH1758" s="55"/>
      <c r="AI1758" s="54" t="s">
        <v>69</v>
      </c>
      <c r="AJ1758" s="55"/>
      <c r="AK1758" s="55"/>
    </row>
    <row r="1759" spans="2:46" ht="18.600000000000001" customHeight="1" thickBot="1">
      <c r="B1759" s="52"/>
      <c r="D1759" s="273" t="s">
        <v>70</v>
      </c>
      <c r="E1759" s="274"/>
      <c r="F1759" s="275" t="s">
        <v>71</v>
      </c>
      <c r="G1759" s="276"/>
      <c r="H1759" s="263"/>
      <c r="I1759" s="273" t="s">
        <v>72</v>
      </c>
      <c r="J1759" s="274"/>
      <c r="K1759" s="275" t="s">
        <v>73</v>
      </c>
      <c r="L1759" s="276"/>
      <c r="M1759" s="55"/>
      <c r="N1759" s="269" t="s">
        <v>74</v>
      </c>
      <c r="O1759" s="270"/>
      <c r="P1759" s="271" t="s">
        <v>75</v>
      </c>
      <c r="Q1759" s="272"/>
      <c r="R1759" s="55"/>
      <c r="S1759" s="273" t="s">
        <v>76</v>
      </c>
      <c r="T1759" s="274"/>
      <c r="U1759" s="275" t="s">
        <v>77</v>
      </c>
      <c r="V1759" s="276"/>
      <c r="W1759" s="10"/>
      <c r="X1759" s="269" t="s">
        <v>78</v>
      </c>
      <c r="Y1759" s="270"/>
      <c r="Z1759" s="271" t="s">
        <v>79</v>
      </c>
      <c r="AA1759" s="272"/>
      <c r="AB1759" s="10"/>
      <c r="AC1759" s="273" t="s">
        <v>80</v>
      </c>
      <c r="AD1759" s="274"/>
      <c r="AE1759" s="275" t="s">
        <v>81</v>
      </c>
      <c r="AF1759" s="276"/>
      <c r="AG1759" s="10"/>
      <c r="AH1759" s="269" t="s">
        <v>82</v>
      </c>
      <c r="AI1759" s="270"/>
      <c r="AJ1759" s="271" t="s">
        <v>83</v>
      </c>
      <c r="AK1759" s="272"/>
      <c r="AM1759" s="57" t="s">
        <v>10</v>
      </c>
      <c r="AO1759" s="109" t="s">
        <v>37</v>
      </c>
      <c r="AP1759" s="18"/>
      <c r="AQ1759" s="68"/>
      <c r="AR1759" s="68"/>
      <c r="AS1759" s="68"/>
      <c r="AT1759" s="68"/>
    </row>
    <row r="1760" spans="2:46" ht="18.600000000000001" customHeight="1" thickTop="1" thickBot="1">
      <c r="B1760" s="81">
        <v>5.04</v>
      </c>
      <c r="D1760" s="59">
        <v>1</v>
      </c>
      <c r="E1760" s="60">
        <v>0</v>
      </c>
      <c r="F1760" s="61">
        <v>0</v>
      </c>
      <c r="G1760" s="62">
        <f t="shared" ref="G1760" si="7947">$E$8*$B1760</f>
        <v>3.4189848</v>
      </c>
      <c r="I1760" s="59">
        <v>1</v>
      </c>
      <c r="J1760" s="63">
        <v>0</v>
      </c>
      <c r="K1760" s="61">
        <v>0</v>
      </c>
      <c r="L1760" s="62">
        <v>0</v>
      </c>
      <c r="N1760" s="59">
        <f t="shared" ref="N1760" si="7948">D1760*I1760+F1760*I1763-E1760*J1760-G1760*J1763</f>
        <v>3.7092532952834554</v>
      </c>
      <c r="O1760" s="63">
        <f t="shared" ref="O1760" si="7949">(D1760*J1760+E1760*I1760+F1760*J1763+G1760*I1763)</f>
        <v>0</v>
      </c>
      <c r="P1760" s="61">
        <f t="shared" ref="P1760" si="7950">D1760*K1760+F1760*K1763-E1760*L1760-G1760*L1763</f>
        <v>0</v>
      </c>
      <c r="Q1760" s="62">
        <f t="shared" ref="Q1760" si="7951">(D1760*L1760+E1760*K1760+F1760*L1763+G1760*K1763)</f>
        <v>3.4189848</v>
      </c>
      <c r="S1760" s="59">
        <v>1</v>
      </c>
      <c r="T1760" s="60">
        <v>0</v>
      </c>
      <c r="U1760" s="61">
        <v>0</v>
      </c>
      <c r="V1760" s="62">
        <f t="shared" ref="V1760" si="7952">$T$8*$B1760</f>
        <v>3.4189848</v>
      </c>
      <c r="X1760" s="59">
        <f t="shared" ref="X1760" si="7953">N1760*S1760+P1760*S1763-O1760*T1760-Q1760*T1763</f>
        <v>3.7092532952834554</v>
      </c>
      <c r="Y1760" s="63">
        <f t="shared" ref="Y1760" si="7954">(N1760*T1760+O1760*S1760+P1760*T1763+Q1760*S1763)</f>
        <v>0</v>
      </c>
      <c r="Z1760" s="61">
        <f t="shared" ref="Z1760" si="7955">N1760*U1760+P1760*U1763-O1760*V1760-Q1760*V1763</f>
        <v>0</v>
      </c>
      <c r="AA1760" s="62">
        <f t="shared" ref="AA1760" si="7956">(N1760*V1760+O1760*U1760+P1760*V1763+Q1760*U1763)</f>
        <v>16.100865435924046</v>
      </c>
      <c r="AB1760" s="10"/>
      <c r="AC1760" s="64">
        <v>1</v>
      </c>
      <c r="AD1760" s="65">
        <v>0</v>
      </c>
      <c r="AE1760" s="23">
        <v>0</v>
      </c>
      <c r="AF1760" s="66">
        <v>0</v>
      </c>
      <c r="AH1760" s="59">
        <f t="shared" ref="AH1760" si="7957">X1760*AC1760+Z1760*AC1763-Y1760*AD1760-AA1760*AD1763</f>
        <v>3.7092532952834554</v>
      </c>
      <c r="AI1760" s="63">
        <f t="shared" ref="AI1760" si="7958">(X1760*AD1760+Y1760*AC1760+Z1760*AD1763+AA1760*AC1763)</f>
        <v>16.100865435924046</v>
      </c>
      <c r="AJ1760" s="61">
        <f t="shared" ref="AJ1760" si="7959">X1760*AE1760+Z1760*AE1763-Y1760*AF1760-AA1760*AF1763</f>
        <v>0</v>
      </c>
      <c r="AK1760" s="62">
        <f t="shared" ref="AK1760" si="7960">(X1760*AF1760+Y1760*AE1760+Z1760*AF1763+AA1760*AE1763)</f>
        <v>16.100865435924046</v>
      </c>
      <c r="AM1760" s="67">
        <f t="shared" ref="AM1760" si="7961">20*LOG(((1+$AD$8)/$AD$8)/((AH1760+AH1763)^2+(AI1760+AI1763)^2)^0.5)</f>
        <v>-18.59412886140337</v>
      </c>
      <c r="AO1760" s="110">
        <f t="shared" ref="AO1760" si="7962">((AH1760^2+AI1760^2)^0.5)/((AH1763^2+AI1763^2)^0.5)</f>
        <v>4.3561336571441558</v>
      </c>
      <c r="AP1760" s="18"/>
      <c r="AQ1760" s="68"/>
      <c r="AR1760" s="68"/>
      <c r="AS1760" s="68"/>
      <c r="AT1760" s="68"/>
    </row>
    <row r="1761" spans="2:46" ht="18.600000000000001" customHeight="1" thickBot="1">
      <c r="D1761" s="69"/>
      <c r="G1761" s="70"/>
      <c r="I1761" s="69"/>
      <c r="L1761" s="70"/>
      <c r="N1761" s="69"/>
      <c r="Q1761" s="70"/>
      <c r="S1761" s="69"/>
      <c r="V1761" s="70"/>
      <c r="X1761" s="69"/>
      <c r="AA1761" s="70"/>
      <c r="AC1761" s="64"/>
      <c r="AD1761" s="23"/>
      <c r="AE1761" s="23"/>
      <c r="AF1761" s="71"/>
      <c r="AH1761" s="69"/>
      <c r="AK1761" s="70"/>
      <c r="AO1761" s="111"/>
      <c r="AP1761" s="18"/>
      <c r="AQ1761" s="68"/>
      <c r="AR1761" s="68"/>
      <c r="AS1761" s="68"/>
      <c r="AT1761" s="68"/>
    </row>
    <row r="1762" spans="2:46" ht="18.600000000000001" customHeight="1" thickBot="1">
      <c r="D1762" s="265" t="s">
        <v>11</v>
      </c>
      <c r="E1762" s="266"/>
      <c r="F1762" s="267" t="s">
        <v>84</v>
      </c>
      <c r="G1762" s="268"/>
      <c r="H1762" s="263"/>
      <c r="I1762" s="265" t="s">
        <v>85</v>
      </c>
      <c r="J1762" s="266"/>
      <c r="K1762" s="267" t="s">
        <v>86</v>
      </c>
      <c r="L1762" s="268"/>
      <c r="N1762" s="269" t="s">
        <v>12</v>
      </c>
      <c r="O1762" s="270"/>
      <c r="P1762" s="271" t="s">
        <v>13</v>
      </c>
      <c r="Q1762" s="272"/>
      <c r="S1762" s="265" t="s">
        <v>87</v>
      </c>
      <c r="T1762" s="266"/>
      <c r="U1762" s="267" t="s">
        <v>88</v>
      </c>
      <c r="V1762" s="268"/>
      <c r="W1762" s="10"/>
      <c r="X1762" s="269" t="s">
        <v>89</v>
      </c>
      <c r="Y1762" s="270"/>
      <c r="Z1762" s="271" t="s">
        <v>90</v>
      </c>
      <c r="AA1762" s="272"/>
      <c r="AB1762" s="10"/>
      <c r="AC1762" s="265" t="s">
        <v>14</v>
      </c>
      <c r="AD1762" s="266"/>
      <c r="AE1762" s="267" t="s">
        <v>15</v>
      </c>
      <c r="AF1762" s="268"/>
      <c r="AG1762" s="10"/>
      <c r="AH1762" s="269" t="s">
        <v>91</v>
      </c>
      <c r="AI1762" s="270"/>
      <c r="AJ1762" s="271" t="s">
        <v>92</v>
      </c>
      <c r="AK1762" s="272"/>
      <c r="AM1762" s="76" t="s">
        <v>16</v>
      </c>
      <c r="AO1762" s="112" t="s">
        <v>38</v>
      </c>
      <c r="AP1762" s="18"/>
      <c r="AQ1762" s="68"/>
      <c r="AR1762" s="68"/>
      <c r="AS1762" s="68"/>
      <c r="AT1762" s="68"/>
    </row>
    <row r="1763" spans="2:46" ht="18.600000000000001" customHeight="1" thickTop="1" thickBot="1">
      <c r="D1763" s="59">
        <v>0</v>
      </c>
      <c r="E1763" s="63">
        <v>0</v>
      </c>
      <c r="F1763" s="61">
        <v>1</v>
      </c>
      <c r="G1763" s="62">
        <v>0</v>
      </c>
      <c r="I1763" s="59">
        <v>0</v>
      </c>
      <c r="J1763" s="63">
        <f t="shared" ref="J1763" si="7963">IF(0=(1-$J$8*$K$8*$B1760^2),10^14,$B1760*$K$8/(1-$J$8*$K$8*$B1760^2))</f>
        <v>-0.79241454810897527</v>
      </c>
      <c r="K1763" s="61">
        <v>1</v>
      </c>
      <c r="L1763" s="62">
        <v>0</v>
      </c>
      <c r="N1763" s="59">
        <f t="shared" ref="N1763" si="7964">D1763*I1760+F1763*I1763-E1763*J1760-G1763*J1763</f>
        <v>0</v>
      </c>
      <c r="O1763" s="63">
        <f t="shared" ref="O1763" si="7965">(D1763*J1760+E1763*I1760+F1763*J1763+G1763*I1763)</f>
        <v>-0.79241454810897527</v>
      </c>
      <c r="P1763" s="61">
        <f t="shared" ref="P1763" si="7966">D1763*K1760+F1763*K1763-E1763*L1760-G1763*L1763</f>
        <v>1</v>
      </c>
      <c r="Q1763" s="62">
        <f t="shared" ref="Q1763" si="7967">(D1763*L1760+E1763*K1760+F1763*L1763+G1763*K1763)</f>
        <v>0</v>
      </c>
      <c r="S1763" s="59">
        <v>0</v>
      </c>
      <c r="T1763" s="63">
        <v>0</v>
      </c>
      <c r="U1763" s="61">
        <v>1</v>
      </c>
      <c r="V1763" s="62">
        <v>0</v>
      </c>
      <c r="X1763" s="59">
        <f t="shared" ref="X1763" si="7968">N1763*S1760+P1763*S1763-O1763*T1760-Q1763*T1763</f>
        <v>0</v>
      </c>
      <c r="Y1763" s="63">
        <f t="shared" ref="Y1763" si="7969">(N1763*T1760+O1763*S1760+P1763*T1763+Q1763*S1763)</f>
        <v>-0.79241454810897527</v>
      </c>
      <c r="Z1763" s="61">
        <f t="shared" ref="Z1763" si="7970">N1763*U1760+P1763*U1763-O1763*V1760-Q1763*V1763</f>
        <v>3.7092532952834554</v>
      </c>
      <c r="AA1763" s="62">
        <f t="shared" ref="AA1763" si="7971">(N1763*V1760+O1763*U1760+P1763*V1763+Q1763*U1763)</f>
        <v>0</v>
      </c>
      <c r="AB1763" s="10"/>
      <c r="AC1763" s="46">
        <f t="shared" ref="AC1763" si="7972">1/$AD$8</f>
        <v>1</v>
      </c>
      <c r="AD1763" s="77">
        <v>0</v>
      </c>
      <c r="AE1763" s="78">
        <v>1</v>
      </c>
      <c r="AF1763" s="79">
        <v>0</v>
      </c>
      <c r="AH1763" s="59">
        <f t="shared" ref="AH1763" si="7973">X1763*AC1760+Z1763*AC1763-Y1763*AD1760-AA1763*AD1763</f>
        <v>3.7092532952834554</v>
      </c>
      <c r="AI1763" s="63">
        <f t="shared" ref="AI1763" si="7974">(X1763*AD1760+Y1763*AC1760+Z1763*AD1763+AA1763*AC1763)</f>
        <v>-0.79241454810897527</v>
      </c>
      <c r="AJ1763" s="61">
        <f t="shared" ref="AJ1763" si="7975">X1763*AE1760+Z1763*AE1763-Y1763*AF1760-AA1763*AF1763</f>
        <v>3.7092532952834554</v>
      </c>
      <c r="AK1763" s="62">
        <f t="shared" ref="AK1763" si="7976">(X1763*AF1760+Y1763*AE1760+Z1763*AF1763+AA1763*AE1763)</f>
        <v>0</v>
      </c>
      <c r="AM1763" s="80">
        <f t="shared" ref="AM1763" si="7977">(180/PI())*ATAN(-1*(AI1760+AI1763)/(AH1760+AH1763))</f>
        <v>-64.14507680476558</v>
      </c>
      <c r="AO1763" s="113">
        <f t="shared" ref="AO1763" si="7978">20*LOG(((1-(10^(AM1760/20)^2)*(1-((1-AO1760)/(1+AO1760))^2))^0.5))</f>
        <v>-3.6615019181924911E-2</v>
      </c>
      <c r="AP1763" s="18"/>
      <c r="AQ1763" s="68"/>
      <c r="AR1763" s="68"/>
      <c r="AS1763" s="68"/>
      <c r="AT1763" s="68"/>
    </row>
    <row r="1764" spans="2:46" ht="18.600000000000001" customHeight="1"/>
    <row r="1765" spans="2:46" ht="18.600000000000001" customHeight="1" thickBot="1">
      <c r="D1765" s="10" t="s">
        <v>63</v>
      </c>
      <c r="E1765" s="10"/>
      <c r="F1765" s="10"/>
      <c r="G1765" s="10"/>
      <c r="H1765" s="10"/>
      <c r="I1765" s="10" t="s">
        <v>64</v>
      </c>
      <c r="J1765" s="10"/>
      <c r="K1765" s="10"/>
      <c r="L1765" s="10"/>
      <c r="M1765" s="55"/>
      <c r="N1765" s="55"/>
      <c r="O1765" s="54" t="s">
        <v>65</v>
      </c>
      <c r="P1765" s="55"/>
      <c r="Q1765" s="55"/>
      <c r="R1765" s="55"/>
      <c r="S1765" s="10"/>
      <c r="T1765" s="10" t="s">
        <v>66</v>
      </c>
      <c r="U1765" s="55"/>
      <c r="V1765" s="55"/>
      <c r="W1765" s="55"/>
      <c r="X1765" s="55"/>
      <c r="Y1765" s="54" t="s">
        <v>67</v>
      </c>
      <c r="Z1765" s="55"/>
      <c r="AA1765" s="55"/>
      <c r="AB1765" s="55"/>
      <c r="AC1765" s="54" t="s">
        <v>68</v>
      </c>
      <c r="AD1765" s="10"/>
      <c r="AE1765" s="10"/>
      <c r="AF1765" s="10"/>
      <c r="AG1765" s="10"/>
      <c r="AH1765" s="55"/>
      <c r="AI1765" s="54" t="s">
        <v>69</v>
      </c>
      <c r="AJ1765" s="55"/>
      <c r="AK1765" s="55"/>
    </row>
    <row r="1766" spans="2:46" ht="18.600000000000001" customHeight="1" thickBot="1">
      <c r="B1766" s="52"/>
      <c r="D1766" s="273" t="s">
        <v>70</v>
      </c>
      <c r="E1766" s="274"/>
      <c r="F1766" s="275" t="s">
        <v>71</v>
      </c>
      <c r="G1766" s="276"/>
      <c r="H1766" s="263"/>
      <c r="I1766" s="273" t="s">
        <v>72</v>
      </c>
      <c r="J1766" s="274"/>
      <c r="K1766" s="275" t="s">
        <v>73</v>
      </c>
      <c r="L1766" s="276"/>
      <c r="M1766" s="55"/>
      <c r="N1766" s="269" t="s">
        <v>74</v>
      </c>
      <c r="O1766" s="270"/>
      <c r="P1766" s="271" t="s">
        <v>75</v>
      </c>
      <c r="Q1766" s="272"/>
      <c r="R1766" s="55"/>
      <c r="S1766" s="273" t="s">
        <v>76</v>
      </c>
      <c r="T1766" s="274"/>
      <c r="U1766" s="275" t="s">
        <v>77</v>
      </c>
      <c r="V1766" s="276"/>
      <c r="W1766" s="10"/>
      <c r="X1766" s="269" t="s">
        <v>78</v>
      </c>
      <c r="Y1766" s="270"/>
      <c r="Z1766" s="271" t="s">
        <v>79</v>
      </c>
      <c r="AA1766" s="272"/>
      <c r="AB1766" s="10"/>
      <c r="AC1766" s="273" t="s">
        <v>80</v>
      </c>
      <c r="AD1766" s="274"/>
      <c r="AE1766" s="275" t="s">
        <v>81</v>
      </c>
      <c r="AF1766" s="276"/>
      <c r="AG1766" s="10"/>
      <c r="AH1766" s="269" t="s">
        <v>82</v>
      </c>
      <c r="AI1766" s="270"/>
      <c r="AJ1766" s="271" t="s">
        <v>83</v>
      </c>
      <c r="AK1766" s="272"/>
      <c r="AM1766" s="57" t="s">
        <v>10</v>
      </c>
      <c r="AO1766" s="109" t="s">
        <v>37</v>
      </c>
      <c r="AP1766" s="18"/>
      <c r="AQ1766" s="68"/>
      <c r="AR1766" s="68"/>
      <c r="AS1766" s="68"/>
      <c r="AT1766" s="68"/>
    </row>
    <row r="1767" spans="2:46" ht="18.600000000000001" customHeight="1" thickTop="1" thickBot="1">
      <c r="B1767" s="81">
        <v>5.0599999999999996</v>
      </c>
      <c r="D1767" s="59">
        <v>1</v>
      </c>
      <c r="E1767" s="60">
        <v>0</v>
      </c>
      <c r="F1767" s="61">
        <v>0</v>
      </c>
      <c r="G1767" s="62">
        <f t="shared" ref="G1767" si="7979">$E$8*$B1767</f>
        <v>3.4325521999999999</v>
      </c>
      <c r="I1767" s="59">
        <v>1</v>
      </c>
      <c r="J1767" s="63">
        <v>0</v>
      </c>
      <c r="K1767" s="61">
        <v>0</v>
      </c>
      <c r="L1767" s="62">
        <v>0</v>
      </c>
      <c r="N1767" s="59">
        <f t="shared" ref="N1767" si="7980">D1767*I1767+F1767*I1770-E1767*J1767-G1767*J1770</f>
        <v>3.705102361978259</v>
      </c>
      <c r="O1767" s="63">
        <f t="shared" ref="O1767" si="7981">(D1767*J1767+E1767*I1767+F1767*J1770+G1767*I1770)</f>
        <v>0</v>
      </c>
      <c r="P1767" s="61">
        <f t="shared" ref="P1767" si="7982">D1767*K1767+F1767*K1770-E1767*L1767-G1767*L1770</f>
        <v>0</v>
      </c>
      <c r="Q1767" s="62">
        <f t="shared" ref="Q1767" si="7983">(D1767*L1767+E1767*K1767+F1767*L1770+G1767*K1770)</f>
        <v>3.4325521999999999</v>
      </c>
      <c r="S1767" s="59">
        <v>1</v>
      </c>
      <c r="T1767" s="60">
        <v>0</v>
      </c>
      <c r="U1767" s="61">
        <v>0</v>
      </c>
      <c r="V1767" s="62">
        <f t="shared" ref="V1767" si="7984">$T$8*$B1767</f>
        <v>3.4325521999999999</v>
      </c>
      <c r="X1767" s="59">
        <f t="shared" ref="X1767" si="7985">N1767*S1767+P1767*S1770-O1767*T1767-Q1767*T1770</f>
        <v>3.705102361978259</v>
      </c>
      <c r="Y1767" s="63">
        <f t="shared" ref="Y1767" si="7986">(N1767*T1767+O1767*S1767+P1767*T1770+Q1767*S1770)</f>
        <v>0</v>
      </c>
      <c r="Z1767" s="61">
        <f t="shared" ref="Z1767" si="7987">N1767*U1767+P1767*U1770-O1767*V1767-Q1767*V1770</f>
        <v>0</v>
      </c>
      <c r="AA1767" s="62">
        <f t="shared" ref="AA1767" si="7988">(N1767*V1767+O1767*U1767+P1767*V1770+Q1767*U1770)</f>
        <v>16.150509463833671</v>
      </c>
      <c r="AB1767" s="10"/>
      <c r="AC1767" s="64">
        <v>1</v>
      </c>
      <c r="AD1767" s="65">
        <v>0</v>
      </c>
      <c r="AE1767" s="23">
        <v>0</v>
      </c>
      <c r="AF1767" s="66">
        <v>0</v>
      </c>
      <c r="AH1767" s="59">
        <f t="shared" ref="AH1767" si="7989">X1767*AC1767+Z1767*AC1770-Y1767*AD1767-AA1767*AD1770</f>
        <v>3.705102361978259</v>
      </c>
      <c r="AI1767" s="63">
        <f t="shared" ref="AI1767" si="7990">(X1767*AD1767+Y1767*AC1767+Z1767*AD1770+AA1767*AC1770)</f>
        <v>16.150509463833671</v>
      </c>
      <c r="AJ1767" s="61">
        <f t="shared" ref="AJ1767" si="7991">X1767*AE1767+Z1767*AE1770-Y1767*AF1767-AA1767*AF1770</f>
        <v>0</v>
      </c>
      <c r="AK1767" s="62">
        <f t="shared" ref="AK1767" si="7992">(X1767*AF1767+Y1767*AE1767+Z1767*AF1770+AA1767*AE1770)</f>
        <v>16.150509463833671</v>
      </c>
      <c r="AM1767" s="67">
        <f t="shared" ref="AM1767" si="7993">20*LOG(((1+$AD$8)/$AD$8)/((AH1767+AH1770)^2+(AI1767+AI1770)^2)^0.5)</f>
        <v>-18.61706992669782</v>
      </c>
      <c r="AO1767" s="110">
        <f t="shared" ref="AO1767" si="7994">((AH1767^2+AI1767^2)^0.5)/((AH1770^2+AI1770^2)^0.5)</f>
        <v>4.3743700898820785</v>
      </c>
      <c r="AP1767" s="18"/>
      <c r="AQ1767" s="68"/>
      <c r="AR1767" s="68"/>
      <c r="AS1767" s="68"/>
      <c r="AT1767" s="68"/>
    </row>
    <row r="1768" spans="2:46" ht="18.600000000000001" customHeight="1" thickBot="1">
      <c r="D1768" s="69"/>
      <c r="G1768" s="70"/>
      <c r="I1768" s="69"/>
      <c r="L1768" s="70"/>
      <c r="N1768" s="69"/>
      <c r="Q1768" s="70"/>
      <c r="S1768" s="69"/>
      <c r="V1768" s="70"/>
      <c r="X1768" s="69"/>
      <c r="AA1768" s="70"/>
      <c r="AC1768" s="64"/>
      <c r="AD1768" s="23"/>
      <c r="AE1768" s="23"/>
      <c r="AF1768" s="71"/>
      <c r="AH1768" s="69"/>
      <c r="AK1768" s="70"/>
      <c r="AO1768" s="111"/>
      <c r="AP1768" s="18"/>
      <c r="AQ1768" s="68"/>
      <c r="AR1768" s="68"/>
      <c r="AS1768" s="68"/>
      <c r="AT1768" s="68"/>
    </row>
    <row r="1769" spans="2:46" ht="18.600000000000001" customHeight="1" thickBot="1">
      <c r="D1769" s="265" t="s">
        <v>11</v>
      </c>
      <c r="E1769" s="266"/>
      <c r="F1769" s="267" t="s">
        <v>84</v>
      </c>
      <c r="G1769" s="268"/>
      <c r="H1769" s="263"/>
      <c r="I1769" s="265" t="s">
        <v>85</v>
      </c>
      <c r="J1769" s="266"/>
      <c r="K1769" s="267" t="s">
        <v>86</v>
      </c>
      <c r="L1769" s="268"/>
      <c r="N1769" s="269" t="s">
        <v>12</v>
      </c>
      <c r="O1769" s="270"/>
      <c r="P1769" s="271" t="s">
        <v>13</v>
      </c>
      <c r="Q1769" s="272"/>
      <c r="S1769" s="265" t="s">
        <v>87</v>
      </c>
      <c r="T1769" s="266"/>
      <c r="U1769" s="267" t="s">
        <v>88</v>
      </c>
      <c r="V1769" s="268"/>
      <c r="W1769" s="10"/>
      <c r="X1769" s="269" t="s">
        <v>89</v>
      </c>
      <c r="Y1769" s="270"/>
      <c r="Z1769" s="271" t="s">
        <v>90</v>
      </c>
      <c r="AA1769" s="272"/>
      <c r="AB1769" s="10"/>
      <c r="AC1769" s="265" t="s">
        <v>14</v>
      </c>
      <c r="AD1769" s="266"/>
      <c r="AE1769" s="267" t="s">
        <v>15</v>
      </c>
      <c r="AF1769" s="268"/>
      <c r="AG1769" s="10"/>
      <c r="AH1769" s="269" t="s">
        <v>91</v>
      </c>
      <c r="AI1769" s="270"/>
      <c r="AJ1769" s="271" t="s">
        <v>92</v>
      </c>
      <c r="AK1769" s="272"/>
      <c r="AM1769" s="76" t="s">
        <v>16</v>
      </c>
      <c r="AO1769" s="112" t="s">
        <v>38</v>
      </c>
      <c r="AP1769" s="18"/>
      <c r="AQ1769" s="68"/>
      <c r="AR1769" s="68"/>
      <c r="AS1769" s="68"/>
      <c r="AT1769" s="68"/>
    </row>
    <row r="1770" spans="2:46" ht="18.600000000000001" customHeight="1" thickTop="1" thickBot="1">
      <c r="D1770" s="59">
        <v>0</v>
      </c>
      <c r="E1770" s="63">
        <v>0</v>
      </c>
      <c r="F1770" s="61">
        <v>1</v>
      </c>
      <c r="G1770" s="62">
        <v>0</v>
      </c>
      <c r="I1770" s="59">
        <v>0</v>
      </c>
      <c r="J1770" s="63">
        <f t="shared" ref="J1770" si="7995">IF(0=(1-$J$8*$K$8*$B1767^2),10^14,$B1767*$K$8/(1-$J$8*$K$8*$B1767^2))</f>
        <v>-0.78807318996583908</v>
      </c>
      <c r="K1770" s="61">
        <v>1</v>
      </c>
      <c r="L1770" s="62">
        <v>0</v>
      </c>
      <c r="N1770" s="59">
        <f t="shared" ref="N1770" si="7996">D1770*I1767+F1770*I1770-E1770*J1767-G1770*J1770</f>
        <v>0</v>
      </c>
      <c r="O1770" s="63">
        <f t="shared" ref="O1770" si="7997">(D1770*J1767+E1770*I1767+F1770*J1770+G1770*I1770)</f>
        <v>-0.78807318996583908</v>
      </c>
      <c r="P1770" s="61">
        <f t="shared" ref="P1770" si="7998">D1770*K1767+F1770*K1770-E1770*L1767-G1770*L1770</f>
        <v>1</v>
      </c>
      <c r="Q1770" s="62">
        <f t="shared" ref="Q1770" si="7999">(D1770*L1767+E1770*K1767+F1770*L1770+G1770*K1770)</f>
        <v>0</v>
      </c>
      <c r="S1770" s="59">
        <v>0</v>
      </c>
      <c r="T1770" s="63">
        <v>0</v>
      </c>
      <c r="U1770" s="61">
        <v>1</v>
      </c>
      <c r="V1770" s="62">
        <v>0</v>
      </c>
      <c r="X1770" s="59">
        <f t="shared" ref="X1770" si="8000">N1770*S1767+P1770*S1770-O1770*T1767-Q1770*T1770</f>
        <v>0</v>
      </c>
      <c r="Y1770" s="63">
        <f t="shared" ref="Y1770" si="8001">(N1770*T1767+O1770*S1767+P1770*T1770+Q1770*S1770)</f>
        <v>-0.78807318996583908</v>
      </c>
      <c r="Z1770" s="61">
        <f t="shared" ref="Z1770" si="8002">N1770*U1767+P1770*U1770-O1770*V1767-Q1770*V1770</f>
        <v>3.705102361978259</v>
      </c>
      <c r="AA1770" s="62">
        <f t="shared" ref="AA1770" si="8003">(N1770*V1767+O1770*U1767+P1770*V1770+Q1770*U1770)</f>
        <v>0</v>
      </c>
      <c r="AB1770" s="10"/>
      <c r="AC1770" s="46">
        <f t="shared" ref="AC1770" si="8004">1/$AD$8</f>
        <v>1</v>
      </c>
      <c r="AD1770" s="77">
        <v>0</v>
      </c>
      <c r="AE1770" s="78">
        <v>1</v>
      </c>
      <c r="AF1770" s="79">
        <v>0</v>
      </c>
      <c r="AH1770" s="59">
        <f t="shared" ref="AH1770" si="8005">X1770*AC1767+Z1770*AC1770-Y1770*AD1767-AA1770*AD1770</f>
        <v>3.705102361978259</v>
      </c>
      <c r="AI1770" s="63">
        <f t="shared" ref="AI1770" si="8006">(X1770*AD1767+Y1770*AC1767+Z1770*AD1770+AA1770*AC1770)</f>
        <v>-0.78807318996583908</v>
      </c>
      <c r="AJ1770" s="61">
        <f t="shared" ref="AJ1770" si="8007">X1770*AE1767+Z1770*AE1770-Y1770*AF1767-AA1770*AF1770</f>
        <v>3.705102361978259</v>
      </c>
      <c r="AK1770" s="62">
        <f t="shared" ref="AK1770" si="8008">(X1770*AF1767+Y1770*AE1767+Z1770*AF1770+AA1770*AE1770)</f>
        <v>0</v>
      </c>
      <c r="AM1770" s="80">
        <f t="shared" ref="AM1770" si="8009">(180/PI())*ATAN(-1*(AI1767+AI1770)/(AH1767+AH1770))</f>
        <v>-64.249258395479956</v>
      </c>
      <c r="AO1770" s="113">
        <f t="shared" ref="AO1770" si="8010">20*LOG(((1-(10^(AM1767/20)^2)*(1-((1-AO1767)/(1+AO1767))^2))^0.5))</f>
        <v>-3.6325592602136837E-2</v>
      </c>
      <c r="AP1770" s="18"/>
      <c r="AQ1770" s="68"/>
      <c r="AR1770" s="68"/>
      <c r="AS1770" s="68"/>
      <c r="AT1770" s="68"/>
    </row>
    <row r="1771" spans="2:46" ht="18.600000000000001" customHeight="1"/>
    <row r="1772" spans="2:46" ht="18.600000000000001" customHeight="1" thickBot="1">
      <c r="D1772" s="10" t="s">
        <v>63</v>
      </c>
      <c r="E1772" s="10"/>
      <c r="F1772" s="10"/>
      <c r="G1772" s="10"/>
      <c r="H1772" s="10"/>
      <c r="I1772" s="10" t="s">
        <v>64</v>
      </c>
      <c r="J1772" s="10"/>
      <c r="K1772" s="10"/>
      <c r="L1772" s="10"/>
      <c r="M1772" s="55"/>
      <c r="N1772" s="55"/>
      <c r="O1772" s="54" t="s">
        <v>65</v>
      </c>
      <c r="P1772" s="55"/>
      <c r="Q1772" s="55"/>
      <c r="R1772" s="55"/>
      <c r="S1772" s="10"/>
      <c r="T1772" s="10" t="s">
        <v>66</v>
      </c>
      <c r="U1772" s="55"/>
      <c r="V1772" s="55"/>
      <c r="W1772" s="55"/>
      <c r="X1772" s="55"/>
      <c r="Y1772" s="54" t="s">
        <v>67</v>
      </c>
      <c r="Z1772" s="55"/>
      <c r="AA1772" s="55"/>
      <c r="AB1772" s="55"/>
      <c r="AC1772" s="54" t="s">
        <v>68</v>
      </c>
      <c r="AD1772" s="10"/>
      <c r="AE1772" s="10"/>
      <c r="AF1772" s="10"/>
      <c r="AG1772" s="10"/>
      <c r="AH1772" s="55"/>
      <c r="AI1772" s="54" t="s">
        <v>69</v>
      </c>
      <c r="AJ1772" s="55"/>
      <c r="AK1772" s="55"/>
    </row>
    <row r="1773" spans="2:46" ht="18.600000000000001" customHeight="1" thickBot="1">
      <c r="B1773" s="52"/>
      <c r="D1773" s="273" t="s">
        <v>70</v>
      </c>
      <c r="E1773" s="274"/>
      <c r="F1773" s="275" t="s">
        <v>71</v>
      </c>
      <c r="G1773" s="276"/>
      <c r="H1773" s="263"/>
      <c r="I1773" s="273" t="s">
        <v>72</v>
      </c>
      <c r="J1773" s="274"/>
      <c r="K1773" s="275" t="s">
        <v>73</v>
      </c>
      <c r="L1773" s="276"/>
      <c r="M1773" s="55"/>
      <c r="N1773" s="269" t="s">
        <v>74</v>
      </c>
      <c r="O1773" s="270"/>
      <c r="P1773" s="271" t="s">
        <v>75</v>
      </c>
      <c r="Q1773" s="272"/>
      <c r="R1773" s="55"/>
      <c r="S1773" s="273" t="s">
        <v>76</v>
      </c>
      <c r="T1773" s="274"/>
      <c r="U1773" s="275" t="s">
        <v>77</v>
      </c>
      <c r="V1773" s="276"/>
      <c r="W1773" s="10"/>
      <c r="X1773" s="269" t="s">
        <v>78</v>
      </c>
      <c r="Y1773" s="270"/>
      <c r="Z1773" s="271" t="s">
        <v>79</v>
      </c>
      <c r="AA1773" s="272"/>
      <c r="AB1773" s="10"/>
      <c r="AC1773" s="273" t="s">
        <v>80</v>
      </c>
      <c r="AD1773" s="274"/>
      <c r="AE1773" s="275" t="s">
        <v>81</v>
      </c>
      <c r="AF1773" s="276"/>
      <c r="AG1773" s="10"/>
      <c r="AH1773" s="269" t="s">
        <v>82</v>
      </c>
      <c r="AI1773" s="270"/>
      <c r="AJ1773" s="271" t="s">
        <v>83</v>
      </c>
      <c r="AK1773" s="272"/>
      <c r="AM1773" s="57" t="s">
        <v>10</v>
      </c>
      <c r="AO1773" s="109" t="s">
        <v>37</v>
      </c>
      <c r="AP1773" s="18"/>
      <c r="AQ1773" s="68"/>
      <c r="AR1773" s="68"/>
      <c r="AS1773" s="68"/>
      <c r="AT1773" s="68"/>
    </row>
    <row r="1774" spans="2:46" ht="18.600000000000001" customHeight="1" thickTop="1" thickBot="1">
      <c r="B1774" s="81">
        <v>5.08</v>
      </c>
      <c r="D1774" s="59">
        <v>1</v>
      </c>
      <c r="E1774" s="60">
        <v>0</v>
      </c>
      <c r="F1774" s="61">
        <v>0</v>
      </c>
      <c r="G1774" s="62">
        <f t="shared" ref="G1774" si="8011">$E$8*$B1774</f>
        <v>3.4461196000000003</v>
      </c>
      <c r="I1774" s="59">
        <v>1</v>
      </c>
      <c r="J1774" s="63">
        <v>0</v>
      </c>
      <c r="K1774" s="61">
        <v>0</v>
      </c>
      <c r="L1774" s="62">
        <v>0</v>
      </c>
      <c r="N1774" s="59">
        <f t="shared" ref="N1774" si="8012">D1774*I1774+F1774*I1777-E1774*J1774-G1774*J1777</f>
        <v>3.7010128355162841</v>
      </c>
      <c r="O1774" s="63">
        <f t="shared" ref="O1774" si="8013">(D1774*J1774+E1774*I1774+F1774*J1777+G1774*I1777)</f>
        <v>0</v>
      </c>
      <c r="P1774" s="61">
        <f t="shared" ref="P1774" si="8014">D1774*K1774+F1774*K1777-E1774*L1774-G1774*L1777</f>
        <v>0</v>
      </c>
      <c r="Q1774" s="62">
        <f t="shared" ref="Q1774" si="8015">(D1774*L1774+E1774*K1774+F1774*L1777+G1774*K1777)</f>
        <v>3.4461196000000003</v>
      </c>
      <c r="S1774" s="59">
        <v>1</v>
      </c>
      <c r="T1774" s="60">
        <v>0</v>
      </c>
      <c r="U1774" s="61">
        <v>0</v>
      </c>
      <c r="V1774" s="62">
        <f t="shared" ref="V1774" si="8016">$T$8*$B1774</f>
        <v>3.4461196000000003</v>
      </c>
      <c r="X1774" s="59">
        <f t="shared" ref="X1774" si="8017">N1774*S1774+P1774*S1777-O1774*T1774-Q1774*T1777</f>
        <v>3.7010128355162841</v>
      </c>
      <c r="Y1774" s="63">
        <f t="shared" ref="Y1774" si="8018">(N1774*T1774+O1774*S1774+P1774*T1777+Q1774*S1777)</f>
        <v>0</v>
      </c>
      <c r="Z1774" s="61">
        <f t="shared" ref="Z1774" si="8019">N1774*U1774+P1774*U1777-O1774*V1774-Q1774*V1777</f>
        <v>0</v>
      </c>
      <c r="AA1774" s="62">
        <f t="shared" ref="AA1774" si="8020">(N1774*V1774+O1774*U1774+P1774*V1777+Q1774*U1777)</f>
        <v>16.200252472324244</v>
      </c>
      <c r="AB1774" s="10"/>
      <c r="AC1774" s="64">
        <v>1</v>
      </c>
      <c r="AD1774" s="65">
        <v>0</v>
      </c>
      <c r="AE1774" s="23">
        <v>0</v>
      </c>
      <c r="AF1774" s="66">
        <v>0</v>
      </c>
      <c r="AH1774" s="59">
        <f t="shared" ref="AH1774" si="8021">X1774*AC1774+Z1774*AC1777-Y1774*AD1774-AA1774*AD1777</f>
        <v>3.7010128355162841</v>
      </c>
      <c r="AI1774" s="63">
        <f t="shared" ref="AI1774" si="8022">(X1774*AD1774+Y1774*AC1774+Z1774*AD1777+AA1774*AC1777)</f>
        <v>16.200252472324244</v>
      </c>
      <c r="AJ1774" s="61">
        <f t="shared" ref="AJ1774" si="8023">X1774*AE1774+Z1774*AE1777-Y1774*AF1774-AA1774*AF1777</f>
        <v>0</v>
      </c>
      <c r="AK1774" s="62">
        <f t="shared" ref="AK1774" si="8024">(X1774*AF1774+Y1774*AE1774+Z1774*AF1777+AA1774*AE1777)</f>
        <v>16.200252472324244</v>
      </c>
      <c r="AM1774" s="67">
        <f t="shared" ref="AM1774" si="8025">20*LOG(((1+$AD$8)/$AD$8)/((AH1774+AH1777)^2+(AI1774+AI1777)^2)^0.5)</f>
        <v>-18.640027559755538</v>
      </c>
      <c r="AO1774" s="110">
        <f t="shared" ref="AO1774" si="8026">((AH1774^2+AI1774^2)^0.5)/((AH1777^2+AI1777^2)^0.5)</f>
        <v>4.392601399408008</v>
      </c>
      <c r="AP1774" s="18"/>
      <c r="AQ1774" s="68"/>
      <c r="AR1774" s="68"/>
      <c r="AS1774" s="68"/>
      <c r="AT1774" s="68"/>
    </row>
    <row r="1775" spans="2:46" ht="18.600000000000001" customHeight="1" thickBot="1">
      <c r="D1775" s="69"/>
      <c r="G1775" s="70"/>
      <c r="I1775" s="69"/>
      <c r="L1775" s="70"/>
      <c r="N1775" s="69"/>
      <c r="Q1775" s="70"/>
      <c r="S1775" s="69"/>
      <c r="V1775" s="70"/>
      <c r="X1775" s="69"/>
      <c r="AA1775" s="70"/>
      <c r="AC1775" s="64"/>
      <c r="AD1775" s="23"/>
      <c r="AE1775" s="23"/>
      <c r="AF1775" s="71"/>
      <c r="AH1775" s="69"/>
      <c r="AK1775" s="70"/>
      <c r="AO1775" s="111"/>
      <c r="AP1775" s="18"/>
      <c r="AQ1775" s="68"/>
      <c r="AR1775" s="68"/>
      <c r="AS1775" s="68"/>
      <c r="AT1775" s="68"/>
    </row>
    <row r="1776" spans="2:46" ht="18.600000000000001" customHeight="1" thickBot="1">
      <c r="D1776" s="265" t="s">
        <v>11</v>
      </c>
      <c r="E1776" s="266"/>
      <c r="F1776" s="267" t="s">
        <v>84</v>
      </c>
      <c r="G1776" s="268"/>
      <c r="H1776" s="263"/>
      <c r="I1776" s="265" t="s">
        <v>85</v>
      </c>
      <c r="J1776" s="266"/>
      <c r="K1776" s="267" t="s">
        <v>86</v>
      </c>
      <c r="L1776" s="268"/>
      <c r="N1776" s="269" t="s">
        <v>12</v>
      </c>
      <c r="O1776" s="270"/>
      <c r="P1776" s="271" t="s">
        <v>13</v>
      </c>
      <c r="Q1776" s="272"/>
      <c r="S1776" s="265" t="s">
        <v>87</v>
      </c>
      <c r="T1776" s="266"/>
      <c r="U1776" s="267" t="s">
        <v>88</v>
      </c>
      <c r="V1776" s="268"/>
      <c r="W1776" s="10"/>
      <c r="X1776" s="269" t="s">
        <v>89</v>
      </c>
      <c r="Y1776" s="270"/>
      <c r="Z1776" s="271" t="s">
        <v>90</v>
      </c>
      <c r="AA1776" s="272"/>
      <c r="AB1776" s="10"/>
      <c r="AC1776" s="265" t="s">
        <v>14</v>
      </c>
      <c r="AD1776" s="266"/>
      <c r="AE1776" s="267" t="s">
        <v>15</v>
      </c>
      <c r="AF1776" s="268"/>
      <c r="AG1776" s="10"/>
      <c r="AH1776" s="269" t="s">
        <v>91</v>
      </c>
      <c r="AI1776" s="270"/>
      <c r="AJ1776" s="271" t="s">
        <v>92</v>
      </c>
      <c r="AK1776" s="272"/>
      <c r="AM1776" s="76" t="s">
        <v>16</v>
      </c>
      <c r="AO1776" s="112" t="s">
        <v>38</v>
      </c>
      <c r="AP1776" s="18"/>
      <c r="AQ1776" s="68"/>
      <c r="AR1776" s="68"/>
      <c r="AS1776" s="68"/>
      <c r="AT1776" s="68"/>
    </row>
    <row r="1777" spans="2:46" ht="18.600000000000001" customHeight="1" thickTop="1" thickBot="1">
      <c r="D1777" s="59">
        <v>0</v>
      </c>
      <c r="E1777" s="63">
        <v>0</v>
      </c>
      <c r="F1777" s="61">
        <v>1</v>
      </c>
      <c r="G1777" s="62">
        <v>0</v>
      </c>
      <c r="I1777" s="59">
        <v>0</v>
      </c>
      <c r="J1777" s="63">
        <f t="shared" ref="J1777" si="8027">IF(0=(1-$J$8*$K$8*$B1774^2),10^14,$B1774*$K$8/(1-$J$8*$K$8*$B1774^2))</f>
        <v>-0.78378383487220926</v>
      </c>
      <c r="K1777" s="61">
        <v>1</v>
      </c>
      <c r="L1777" s="62">
        <v>0</v>
      </c>
      <c r="N1777" s="59">
        <f t="shared" ref="N1777" si="8028">D1777*I1774+F1777*I1777-E1777*J1774-G1777*J1777</f>
        <v>0</v>
      </c>
      <c r="O1777" s="63">
        <f t="shared" ref="O1777" si="8029">(D1777*J1774+E1777*I1774+F1777*J1777+G1777*I1777)</f>
        <v>-0.78378383487220926</v>
      </c>
      <c r="P1777" s="61">
        <f t="shared" ref="P1777" si="8030">D1777*K1774+F1777*K1777-E1777*L1774-G1777*L1777</f>
        <v>1</v>
      </c>
      <c r="Q1777" s="62">
        <f t="shared" ref="Q1777" si="8031">(D1777*L1774+E1777*K1774+F1777*L1777+G1777*K1777)</f>
        <v>0</v>
      </c>
      <c r="S1777" s="59">
        <v>0</v>
      </c>
      <c r="T1777" s="63">
        <v>0</v>
      </c>
      <c r="U1777" s="61">
        <v>1</v>
      </c>
      <c r="V1777" s="62">
        <v>0</v>
      </c>
      <c r="X1777" s="59">
        <f t="shared" ref="X1777" si="8032">N1777*S1774+P1777*S1777-O1777*T1774-Q1777*T1777</f>
        <v>0</v>
      </c>
      <c r="Y1777" s="63">
        <f t="shared" ref="Y1777" si="8033">(N1777*T1774+O1777*S1774+P1777*T1777+Q1777*S1777)</f>
        <v>-0.78378383487220926</v>
      </c>
      <c r="Z1777" s="61">
        <f t="shared" ref="Z1777" si="8034">N1777*U1774+P1777*U1777-O1777*V1774-Q1777*V1777</f>
        <v>3.7010128355162841</v>
      </c>
      <c r="AA1777" s="62">
        <f t="shared" ref="AA1777" si="8035">(N1777*V1774+O1777*U1774+P1777*V1777+Q1777*U1777)</f>
        <v>0</v>
      </c>
      <c r="AB1777" s="10"/>
      <c r="AC1777" s="46">
        <f t="shared" ref="AC1777" si="8036">1/$AD$8</f>
        <v>1</v>
      </c>
      <c r="AD1777" s="77">
        <v>0</v>
      </c>
      <c r="AE1777" s="78">
        <v>1</v>
      </c>
      <c r="AF1777" s="79">
        <v>0</v>
      </c>
      <c r="AH1777" s="59">
        <f t="shared" ref="AH1777" si="8037">X1777*AC1774+Z1777*AC1777-Y1777*AD1774-AA1777*AD1777</f>
        <v>3.7010128355162841</v>
      </c>
      <c r="AI1777" s="63">
        <f t="shared" ref="AI1777" si="8038">(X1777*AD1774+Y1777*AC1774+Z1777*AD1777+AA1777*AC1777)</f>
        <v>-0.78378383487220926</v>
      </c>
      <c r="AJ1777" s="61">
        <f t="shared" ref="AJ1777" si="8039">X1777*AE1774+Z1777*AE1777-Y1777*AF1774-AA1777*AF1777</f>
        <v>3.7010128355162841</v>
      </c>
      <c r="AK1777" s="62">
        <f t="shared" ref="AK1777" si="8040">(X1777*AF1774+Y1777*AE1774+Z1777*AF1777+AA1777*AE1777)</f>
        <v>0</v>
      </c>
      <c r="AM1777" s="80">
        <f t="shared" ref="AM1777" si="8041">(180/PI())*ATAN(-1*(AI1774+AI1777)/(AH1774+AH1777))</f>
        <v>-64.352588684096631</v>
      </c>
      <c r="AO1777" s="113">
        <f t="shared" ref="AO1777" si="8042">20*LOG(((1-(10^(AM1774/20)^2)*(1-((1-AO1774)/(1+AO1774))^2))^0.5))</f>
        <v>-3.6038556214585502E-2</v>
      </c>
      <c r="AP1777" s="18"/>
      <c r="AQ1777" s="68"/>
      <c r="AR1777" s="68"/>
      <c r="AS1777" s="68"/>
      <c r="AT1777" s="68"/>
    </row>
    <row r="1778" spans="2:46" ht="18.600000000000001" customHeight="1"/>
    <row r="1779" spans="2:46" ht="18.600000000000001" customHeight="1" thickBot="1">
      <c r="D1779" s="10" t="s">
        <v>63</v>
      </c>
      <c r="E1779" s="10"/>
      <c r="F1779" s="10"/>
      <c r="G1779" s="10"/>
      <c r="H1779" s="10"/>
      <c r="I1779" s="10" t="s">
        <v>64</v>
      </c>
      <c r="J1779" s="10"/>
      <c r="K1779" s="10"/>
      <c r="L1779" s="10"/>
      <c r="M1779" s="55"/>
      <c r="N1779" s="55"/>
      <c r="O1779" s="54" t="s">
        <v>65</v>
      </c>
      <c r="P1779" s="55"/>
      <c r="Q1779" s="55"/>
      <c r="R1779" s="55"/>
      <c r="S1779" s="10"/>
      <c r="T1779" s="10" t="s">
        <v>66</v>
      </c>
      <c r="U1779" s="55"/>
      <c r="V1779" s="55"/>
      <c r="W1779" s="55"/>
      <c r="X1779" s="55"/>
      <c r="Y1779" s="54" t="s">
        <v>67</v>
      </c>
      <c r="Z1779" s="55"/>
      <c r="AA1779" s="55"/>
      <c r="AB1779" s="55"/>
      <c r="AC1779" s="54" t="s">
        <v>68</v>
      </c>
      <c r="AD1779" s="10"/>
      <c r="AE1779" s="10"/>
      <c r="AF1779" s="10"/>
      <c r="AG1779" s="10"/>
      <c r="AH1779" s="55"/>
      <c r="AI1779" s="54" t="s">
        <v>69</v>
      </c>
      <c r="AJ1779" s="55"/>
      <c r="AK1779" s="55"/>
    </row>
    <row r="1780" spans="2:46" ht="18.600000000000001" customHeight="1" thickBot="1">
      <c r="B1780" s="52"/>
      <c r="D1780" s="273" t="s">
        <v>70</v>
      </c>
      <c r="E1780" s="274"/>
      <c r="F1780" s="275" t="s">
        <v>71</v>
      </c>
      <c r="G1780" s="276"/>
      <c r="H1780" s="263"/>
      <c r="I1780" s="273" t="s">
        <v>72</v>
      </c>
      <c r="J1780" s="274"/>
      <c r="K1780" s="275" t="s">
        <v>73</v>
      </c>
      <c r="L1780" s="276"/>
      <c r="M1780" s="55"/>
      <c r="N1780" s="269" t="s">
        <v>74</v>
      </c>
      <c r="O1780" s="270"/>
      <c r="P1780" s="271" t="s">
        <v>75</v>
      </c>
      <c r="Q1780" s="272"/>
      <c r="R1780" s="55"/>
      <c r="S1780" s="273" t="s">
        <v>76</v>
      </c>
      <c r="T1780" s="274"/>
      <c r="U1780" s="275" t="s">
        <v>77</v>
      </c>
      <c r="V1780" s="276"/>
      <c r="W1780" s="10"/>
      <c r="X1780" s="269" t="s">
        <v>78</v>
      </c>
      <c r="Y1780" s="270"/>
      <c r="Z1780" s="271" t="s">
        <v>79</v>
      </c>
      <c r="AA1780" s="272"/>
      <c r="AB1780" s="10"/>
      <c r="AC1780" s="273" t="s">
        <v>80</v>
      </c>
      <c r="AD1780" s="274"/>
      <c r="AE1780" s="275" t="s">
        <v>81</v>
      </c>
      <c r="AF1780" s="276"/>
      <c r="AG1780" s="10"/>
      <c r="AH1780" s="269" t="s">
        <v>82</v>
      </c>
      <c r="AI1780" s="270"/>
      <c r="AJ1780" s="271" t="s">
        <v>83</v>
      </c>
      <c r="AK1780" s="272"/>
      <c r="AM1780" s="57" t="s">
        <v>10</v>
      </c>
      <c r="AO1780" s="109" t="s">
        <v>37</v>
      </c>
      <c r="AP1780" s="18"/>
      <c r="AQ1780" s="68"/>
      <c r="AR1780" s="68"/>
      <c r="AS1780" s="68"/>
      <c r="AT1780" s="68"/>
    </row>
    <row r="1781" spans="2:46" ht="18.600000000000001" customHeight="1" thickTop="1" thickBot="1">
      <c r="B1781" s="81">
        <v>5.0999999999999996</v>
      </c>
      <c r="D1781" s="59">
        <v>1</v>
      </c>
      <c r="E1781" s="60">
        <v>0</v>
      </c>
      <c r="F1781" s="61">
        <v>0</v>
      </c>
      <c r="G1781" s="62">
        <f t="shared" ref="G1781" si="8043">$E$8*$B1781</f>
        <v>3.4596869999999997</v>
      </c>
      <c r="I1781" s="59">
        <v>1</v>
      </c>
      <c r="J1781" s="63">
        <v>0</v>
      </c>
      <c r="K1781" s="61">
        <v>0</v>
      </c>
      <c r="L1781" s="62">
        <v>0</v>
      </c>
      <c r="N1781" s="59">
        <f t="shared" ref="N1781" si="8044">D1781*I1781+F1781*I1784-E1781*J1781-G1781*J1784</f>
        <v>3.6969834566331738</v>
      </c>
      <c r="O1781" s="63">
        <f t="shared" ref="O1781" si="8045">(D1781*J1781+E1781*I1781+F1781*J1784+G1781*I1784)</f>
        <v>0</v>
      </c>
      <c r="P1781" s="61">
        <f t="shared" ref="P1781" si="8046">D1781*K1781+F1781*K1784-E1781*L1781-G1781*L1784</f>
        <v>0</v>
      </c>
      <c r="Q1781" s="62">
        <f t="shared" ref="Q1781" si="8047">(D1781*L1781+E1781*K1781+F1781*L1784+G1781*K1784)</f>
        <v>3.4596869999999997</v>
      </c>
      <c r="S1781" s="59">
        <v>1</v>
      </c>
      <c r="T1781" s="60">
        <v>0</v>
      </c>
      <c r="U1781" s="61">
        <v>0</v>
      </c>
      <c r="V1781" s="62">
        <f t="shared" ref="V1781" si="8048">$T$8*$B1781</f>
        <v>3.4596869999999997</v>
      </c>
      <c r="X1781" s="59">
        <f t="shared" ref="X1781" si="8049">N1781*S1781+P1781*S1784-O1781*T1781-Q1781*T1784</f>
        <v>3.6969834566331738</v>
      </c>
      <c r="Y1781" s="63">
        <f t="shared" ref="Y1781" si="8050">(N1781*T1781+O1781*S1781+P1781*T1784+Q1781*S1784)</f>
        <v>0</v>
      </c>
      <c r="Z1781" s="61">
        <f t="shared" ref="Z1781" si="8051">N1781*U1781+P1781*U1784-O1781*V1781-Q1781*V1784</f>
        <v>0</v>
      </c>
      <c r="AA1781" s="62">
        <f t="shared" ref="AA1781" si="8052">(N1781*V1781+O1781*U1781+P1781*V1784+Q1781*U1784)</f>
        <v>16.250092604128856</v>
      </c>
      <c r="AB1781" s="10"/>
      <c r="AC1781" s="64">
        <v>1</v>
      </c>
      <c r="AD1781" s="65">
        <v>0</v>
      </c>
      <c r="AE1781" s="23">
        <v>0</v>
      </c>
      <c r="AF1781" s="66">
        <v>0</v>
      </c>
      <c r="AH1781" s="59">
        <f t="shared" ref="AH1781" si="8053">X1781*AC1781+Z1781*AC1784-Y1781*AD1781-AA1781*AD1784</f>
        <v>3.6969834566331738</v>
      </c>
      <c r="AI1781" s="63">
        <f t="shared" ref="AI1781" si="8054">(X1781*AD1781+Y1781*AC1781+Z1781*AD1784+AA1781*AC1784)</f>
        <v>16.250092604128856</v>
      </c>
      <c r="AJ1781" s="61">
        <f t="shared" ref="AJ1781" si="8055">X1781*AE1781+Z1781*AE1784-Y1781*AF1781-AA1781*AF1784</f>
        <v>0</v>
      </c>
      <c r="AK1781" s="62">
        <f t="shared" ref="AK1781" si="8056">(X1781*AF1781+Y1781*AE1781+Z1781*AF1784+AA1781*AE1784)</f>
        <v>16.250092604128856</v>
      </c>
      <c r="AM1781" s="67">
        <f t="shared" ref="AM1781" si="8057">20*LOG(((1+$AD$8)/$AD$8)/((AH1781+AH1784)^2+(AI1781+AI1784)^2)^0.5)</f>
        <v>-18.66300004636533</v>
      </c>
      <c r="AO1781" s="110">
        <f t="shared" ref="AO1781" si="8058">((AH1781^2+AI1781^2)^0.5)/((AH1784^2+AI1784^2)^0.5)</f>
        <v>4.4108276628921699</v>
      </c>
      <c r="AP1781" s="18"/>
      <c r="AQ1781" s="68"/>
      <c r="AR1781" s="68"/>
      <c r="AS1781" s="68"/>
      <c r="AT1781" s="68"/>
    </row>
    <row r="1782" spans="2:46" ht="18.600000000000001" customHeight="1" thickBot="1">
      <c r="D1782" s="69"/>
      <c r="G1782" s="70"/>
      <c r="I1782" s="69"/>
      <c r="L1782" s="70"/>
      <c r="N1782" s="69"/>
      <c r="Q1782" s="70"/>
      <c r="S1782" s="69"/>
      <c r="V1782" s="70"/>
      <c r="X1782" s="69"/>
      <c r="AA1782" s="70"/>
      <c r="AC1782" s="64"/>
      <c r="AD1782" s="23"/>
      <c r="AE1782" s="23"/>
      <c r="AF1782" s="71"/>
      <c r="AH1782" s="69"/>
      <c r="AK1782" s="70"/>
      <c r="AO1782" s="111"/>
      <c r="AP1782" s="18"/>
      <c r="AQ1782" s="68"/>
      <c r="AR1782" s="68"/>
      <c r="AS1782" s="68"/>
      <c r="AT1782" s="68"/>
    </row>
    <row r="1783" spans="2:46" ht="18.600000000000001" customHeight="1" thickBot="1">
      <c r="D1783" s="265" t="s">
        <v>11</v>
      </c>
      <c r="E1783" s="266"/>
      <c r="F1783" s="267" t="s">
        <v>84</v>
      </c>
      <c r="G1783" s="268"/>
      <c r="H1783" s="263"/>
      <c r="I1783" s="265" t="s">
        <v>85</v>
      </c>
      <c r="J1783" s="266"/>
      <c r="K1783" s="267" t="s">
        <v>86</v>
      </c>
      <c r="L1783" s="268"/>
      <c r="N1783" s="269" t="s">
        <v>12</v>
      </c>
      <c r="O1783" s="270"/>
      <c r="P1783" s="271" t="s">
        <v>13</v>
      </c>
      <c r="Q1783" s="272"/>
      <c r="S1783" s="265" t="s">
        <v>87</v>
      </c>
      <c r="T1783" s="266"/>
      <c r="U1783" s="267" t="s">
        <v>88</v>
      </c>
      <c r="V1783" s="268"/>
      <c r="W1783" s="10"/>
      <c r="X1783" s="269" t="s">
        <v>89</v>
      </c>
      <c r="Y1783" s="270"/>
      <c r="Z1783" s="271" t="s">
        <v>90</v>
      </c>
      <c r="AA1783" s="272"/>
      <c r="AB1783" s="10"/>
      <c r="AC1783" s="265" t="s">
        <v>14</v>
      </c>
      <c r="AD1783" s="266"/>
      <c r="AE1783" s="267" t="s">
        <v>15</v>
      </c>
      <c r="AF1783" s="268"/>
      <c r="AG1783" s="10"/>
      <c r="AH1783" s="269" t="s">
        <v>91</v>
      </c>
      <c r="AI1783" s="270"/>
      <c r="AJ1783" s="271" t="s">
        <v>92</v>
      </c>
      <c r="AK1783" s="272"/>
      <c r="AM1783" s="76" t="s">
        <v>16</v>
      </c>
      <c r="AO1783" s="112" t="s">
        <v>38</v>
      </c>
      <c r="AP1783" s="18"/>
      <c r="AQ1783" s="68"/>
      <c r="AR1783" s="68"/>
      <c r="AS1783" s="68"/>
      <c r="AT1783" s="68"/>
    </row>
    <row r="1784" spans="2:46" ht="18.600000000000001" customHeight="1" thickTop="1" thickBot="1">
      <c r="D1784" s="59">
        <v>0</v>
      </c>
      <c r="E1784" s="63">
        <v>0</v>
      </c>
      <c r="F1784" s="61">
        <v>1</v>
      </c>
      <c r="G1784" s="62">
        <v>0</v>
      </c>
      <c r="I1784" s="59">
        <v>0</v>
      </c>
      <c r="J1784" s="63">
        <f t="shared" ref="J1784" si="8059">IF(0=(1-$J$8*$K$8*$B1781^2),10^14,$B1781*$K$8/(1-$J$8*$K$8*$B1781^2))</f>
        <v>-0.77954550704534087</v>
      </c>
      <c r="K1784" s="61">
        <v>1</v>
      </c>
      <c r="L1784" s="62">
        <v>0</v>
      </c>
      <c r="N1784" s="59">
        <f t="shared" ref="N1784" si="8060">D1784*I1781+F1784*I1784-E1784*J1781-G1784*J1784</f>
        <v>0</v>
      </c>
      <c r="O1784" s="63">
        <f t="shared" ref="O1784" si="8061">(D1784*J1781+E1784*I1781+F1784*J1784+G1784*I1784)</f>
        <v>-0.77954550704534087</v>
      </c>
      <c r="P1784" s="61">
        <f t="shared" ref="P1784" si="8062">D1784*K1781+F1784*K1784-E1784*L1781-G1784*L1784</f>
        <v>1</v>
      </c>
      <c r="Q1784" s="62">
        <f t="shared" ref="Q1784" si="8063">(D1784*L1781+E1784*K1781+F1784*L1784+G1784*K1784)</f>
        <v>0</v>
      </c>
      <c r="S1784" s="59">
        <v>0</v>
      </c>
      <c r="T1784" s="63">
        <v>0</v>
      </c>
      <c r="U1784" s="61">
        <v>1</v>
      </c>
      <c r="V1784" s="62">
        <v>0</v>
      </c>
      <c r="X1784" s="59">
        <f t="shared" ref="X1784" si="8064">N1784*S1781+P1784*S1784-O1784*T1781-Q1784*T1784</f>
        <v>0</v>
      </c>
      <c r="Y1784" s="63">
        <f t="shared" ref="Y1784" si="8065">(N1784*T1781+O1784*S1781+P1784*T1784+Q1784*S1784)</f>
        <v>-0.77954550704534087</v>
      </c>
      <c r="Z1784" s="61">
        <f t="shared" ref="Z1784" si="8066">N1784*U1781+P1784*U1784-O1784*V1781-Q1784*V1784</f>
        <v>3.6969834566331738</v>
      </c>
      <c r="AA1784" s="62">
        <f t="shared" ref="AA1784" si="8067">(N1784*V1781+O1784*U1781+P1784*V1784+Q1784*U1784)</f>
        <v>0</v>
      </c>
      <c r="AB1784" s="10"/>
      <c r="AC1784" s="46">
        <f t="shared" ref="AC1784" si="8068">1/$AD$8</f>
        <v>1</v>
      </c>
      <c r="AD1784" s="77">
        <v>0</v>
      </c>
      <c r="AE1784" s="78">
        <v>1</v>
      </c>
      <c r="AF1784" s="79">
        <v>0</v>
      </c>
      <c r="AH1784" s="59">
        <f t="shared" ref="AH1784" si="8069">X1784*AC1781+Z1784*AC1784-Y1784*AD1781-AA1784*AD1784</f>
        <v>3.6969834566331738</v>
      </c>
      <c r="AI1784" s="63">
        <f t="shared" ref="AI1784" si="8070">(X1784*AD1781+Y1784*AC1781+Z1784*AD1784+AA1784*AC1784)</f>
        <v>-0.77954550704534087</v>
      </c>
      <c r="AJ1784" s="61">
        <f t="shared" ref="AJ1784" si="8071">X1784*AE1781+Z1784*AE1784-Y1784*AF1781-AA1784*AF1784</f>
        <v>3.6969834566331738</v>
      </c>
      <c r="AK1784" s="62">
        <f t="shared" ref="AK1784" si="8072">(X1784*AF1781+Y1784*AE1781+Z1784*AF1784+AA1784*AE1784)</f>
        <v>0</v>
      </c>
      <c r="AM1784" s="80">
        <f t="shared" ref="AM1784" si="8073">(180/PI())*ATAN(-1*(AI1781+AI1784)/(AH1781+AH1784))</f>
        <v>-64.455078319343301</v>
      </c>
      <c r="AO1784" s="113">
        <f t="shared" ref="AO1784" si="8074">20*LOG(((1-(10^(AM1781/20)^2)*(1-((1-AO1781)/(1+AO1781))^2))^0.5))</f>
        <v>-3.5753902616042332E-2</v>
      </c>
      <c r="AP1784" s="18"/>
      <c r="AQ1784" s="68"/>
      <c r="AR1784" s="68"/>
      <c r="AS1784" s="68"/>
      <c r="AT1784" s="68"/>
    </row>
    <row r="1785" spans="2:46" ht="18.600000000000001" customHeight="1"/>
    <row r="1786" spans="2:46" ht="18.600000000000001" customHeight="1" thickBot="1">
      <c r="D1786" s="10" t="s">
        <v>63</v>
      </c>
      <c r="E1786" s="10"/>
      <c r="F1786" s="10"/>
      <c r="G1786" s="10"/>
      <c r="H1786" s="10"/>
      <c r="I1786" s="10" t="s">
        <v>64</v>
      </c>
      <c r="J1786" s="10"/>
      <c r="K1786" s="10"/>
      <c r="L1786" s="10"/>
      <c r="M1786" s="55"/>
      <c r="N1786" s="55"/>
      <c r="O1786" s="54" t="s">
        <v>65</v>
      </c>
      <c r="P1786" s="55"/>
      <c r="Q1786" s="55"/>
      <c r="R1786" s="55"/>
      <c r="S1786" s="10"/>
      <c r="T1786" s="10" t="s">
        <v>66</v>
      </c>
      <c r="U1786" s="55"/>
      <c r="V1786" s="55"/>
      <c r="W1786" s="55"/>
      <c r="X1786" s="55"/>
      <c r="Y1786" s="54" t="s">
        <v>67</v>
      </c>
      <c r="Z1786" s="55"/>
      <c r="AA1786" s="55"/>
      <c r="AB1786" s="55"/>
      <c r="AC1786" s="54" t="s">
        <v>68</v>
      </c>
      <c r="AD1786" s="10"/>
      <c r="AE1786" s="10"/>
      <c r="AF1786" s="10"/>
      <c r="AG1786" s="10"/>
      <c r="AH1786" s="55"/>
      <c r="AI1786" s="54" t="s">
        <v>69</v>
      </c>
      <c r="AJ1786" s="55"/>
      <c r="AK1786" s="55"/>
    </row>
    <row r="1787" spans="2:46" ht="18.600000000000001" customHeight="1" thickBot="1">
      <c r="B1787" s="52"/>
      <c r="D1787" s="273" t="s">
        <v>70</v>
      </c>
      <c r="E1787" s="274"/>
      <c r="F1787" s="275" t="s">
        <v>71</v>
      </c>
      <c r="G1787" s="276"/>
      <c r="H1787" s="263"/>
      <c r="I1787" s="273" t="s">
        <v>72</v>
      </c>
      <c r="J1787" s="274"/>
      <c r="K1787" s="275" t="s">
        <v>73</v>
      </c>
      <c r="L1787" s="276"/>
      <c r="M1787" s="55"/>
      <c r="N1787" s="269" t="s">
        <v>74</v>
      </c>
      <c r="O1787" s="270"/>
      <c r="P1787" s="271" t="s">
        <v>75</v>
      </c>
      <c r="Q1787" s="272"/>
      <c r="R1787" s="55"/>
      <c r="S1787" s="273" t="s">
        <v>76</v>
      </c>
      <c r="T1787" s="274"/>
      <c r="U1787" s="275" t="s">
        <v>77</v>
      </c>
      <c r="V1787" s="276"/>
      <c r="W1787" s="10"/>
      <c r="X1787" s="269" t="s">
        <v>78</v>
      </c>
      <c r="Y1787" s="270"/>
      <c r="Z1787" s="271" t="s">
        <v>79</v>
      </c>
      <c r="AA1787" s="272"/>
      <c r="AB1787" s="10"/>
      <c r="AC1787" s="273" t="s">
        <v>80</v>
      </c>
      <c r="AD1787" s="274"/>
      <c r="AE1787" s="275" t="s">
        <v>81</v>
      </c>
      <c r="AF1787" s="276"/>
      <c r="AG1787" s="10"/>
      <c r="AH1787" s="269" t="s">
        <v>82</v>
      </c>
      <c r="AI1787" s="270"/>
      <c r="AJ1787" s="271" t="s">
        <v>83</v>
      </c>
      <c r="AK1787" s="272"/>
      <c r="AM1787" s="57" t="s">
        <v>10</v>
      </c>
      <c r="AO1787" s="109" t="s">
        <v>37</v>
      </c>
      <c r="AP1787" s="18"/>
      <c r="AQ1787" s="68"/>
      <c r="AR1787" s="68"/>
      <c r="AS1787" s="68"/>
      <c r="AT1787" s="68"/>
    </row>
    <row r="1788" spans="2:46" ht="18.600000000000001" customHeight="1" thickTop="1" thickBot="1">
      <c r="B1788" s="81">
        <v>5.12</v>
      </c>
      <c r="D1788" s="59">
        <v>1</v>
      </c>
      <c r="E1788" s="60">
        <v>0</v>
      </c>
      <c r="F1788" s="61">
        <v>0</v>
      </c>
      <c r="G1788" s="62">
        <f t="shared" ref="G1788" si="8075">$E$8*$B1788</f>
        <v>3.4732544000000001</v>
      </c>
      <c r="I1788" s="59">
        <v>1</v>
      </c>
      <c r="J1788" s="63">
        <v>0</v>
      </c>
      <c r="K1788" s="61">
        <v>0</v>
      </c>
      <c r="L1788" s="62">
        <v>0</v>
      </c>
      <c r="N1788" s="59">
        <f t="shared" ref="N1788" si="8076">D1788*I1788+F1788*I1791-E1788*J1788-G1788*J1791</f>
        <v>3.6930129993470597</v>
      </c>
      <c r="O1788" s="63">
        <f t="shared" ref="O1788" si="8077">(D1788*J1788+E1788*I1788+F1788*J1791+G1788*I1791)</f>
        <v>0</v>
      </c>
      <c r="P1788" s="61">
        <f t="shared" ref="P1788" si="8078">D1788*K1788+F1788*K1791-E1788*L1788-G1788*L1791</f>
        <v>0</v>
      </c>
      <c r="Q1788" s="62">
        <f t="shared" ref="Q1788" si="8079">(D1788*L1788+E1788*K1788+F1788*L1791+G1788*K1791)</f>
        <v>3.4732544000000001</v>
      </c>
      <c r="S1788" s="59">
        <v>1</v>
      </c>
      <c r="T1788" s="60">
        <v>0</v>
      </c>
      <c r="U1788" s="61">
        <v>0</v>
      </c>
      <c r="V1788" s="62">
        <f t="shared" ref="V1788" si="8080">$T$8*$B1788</f>
        <v>3.4732544000000001</v>
      </c>
      <c r="X1788" s="59">
        <f t="shared" ref="X1788" si="8081">N1788*S1788+P1788*S1791-O1788*T1788-Q1788*T1791</f>
        <v>3.6930129993470597</v>
      </c>
      <c r="Y1788" s="63">
        <f t="shared" ref="Y1788" si="8082">(N1788*T1788+O1788*S1788+P1788*T1791+Q1788*S1791)</f>
        <v>0</v>
      </c>
      <c r="Z1788" s="61">
        <f t="shared" ref="Z1788" si="8083">N1788*U1788+P1788*U1791-O1788*V1788-Q1788*V1791</f>
        <v>0</v>
      </c>
      <c r="AA1788" s="62">
        <f t="shared" ref="AA1788" si="8084">(N1788*V1788+O1788*U1788+P1788*V1791+Q1788*U1791)</f>
        <v>16.300028049239373</v>
      </c>
      <c r="AB1788" s="10"/>
      <c r="AC1788" s="64">
        <v>1</v>
      </c>
      <c r="AD1788" s="65">
        <v>0</v>
      </c>
      <c r="AE1788" s="23">
        <v>0</v>
      </c>
      <c r="AF1788" s="66">
        <v>0</v>
      </c>
      <c r="AH1788" s="59">
        <f t="shared" ref="AH1788" si="8085">X1788*AC1788+Z1788*AC1791-Y1788*AD1788-AA1788*AD1791</f>
        <v>3.6930129993470597</v>
      </c>
      <c r="AI1788" s="63">
        <f t="shared" ref="AI1788" si="8086">(X1788*AD1788+Y1788*AC1788+Z1788*AD1791+AA1788*AC1791)</f>
        <v>16.300028049239373</v>
      </c>
      <c r="AJ1788" s="61">
        <f t="shared" ref="AJ1788" si="8087">X1788*AE1788+Z1788*AE1791-Y1788*AF1788-AA1788*AF1791</f>
        <v>0</v>
      </c>
      <c r="AK1788" s="62">
        <f t="shared" ref="AK1788" si="8088">(X1788*AF1788+Y1788*AE1788+Z1788*AF1791+AA1788*AE1791)</f>
        <v>16.300028049239373</v>
      </c>
      <c r="AM1788" s="67">
        <f t="shared" ref="AM1788" si="8089">20*LOG(((1+$AD$8)/$AD$8)/((AH1788+AH1791)^2+(AI1788+AI1791)^2)^0.5)</f>
        <v>-18.685985725163349</v>
      </c>
      <c r="AO1788" s="110">
        <f t="shared" ref="AO1788" si="8090">((AH1788^2+AI1788^2)^0.5)/((AH1791^2+AI1791^2)^0.5)</f>
        <v>4.4290489559585851</v>
      </c>
      <c r="AP1788" s="18"/>
      <c r="AQ1788" s="68"/>
      <c r="AR1788" s="68"/>
      <c r="AS1788" s="68"/>
      <c r="AT1788" s="68"/>
    </row>
    <row r="1789" spans="2:46" ht="18.600000000000001" customHeight="1" thickBot="1">
      <c r="D1789" s="69"/>
      <c r="G1789" s="70"/>
      <c r="I1789" s="69"/>
      <c r="L1789" s="70"/>
      <c r="N1789" s="69"/>
      <c r="Q1789" s="70"/>
      <c r="S1789" s="69"/>
      <c r="V1789" s="70"/>
      <c r="X1789" s="69"/>
      <c r="AA1789" s="70"/>
      <c r="AC1789" s="64"/>
      <c r="AD1789" s="23"/>
      <c r="AE1789" s="23"/>
      <c r="AF1789" s="71"/>
      <c r="AH1789" s="69"/>
      <c r="AK1789" s="70"/>
      <c r="AO1789" s="111"/>
      <c r="AP1789" s="18"/>
      <c r="AQ1789" s="68"/>
      <c r="AR1789" s="68"/>
      <c r="AS1789" s="68"/>
      <c r="AT1789" s="68"/>
    </row>
    <row r="1790" spans="2:46" ht="18.600000000000001" customHeight="1" thickBot="1">
      <c r="D1790" s="265" t="s">
        <v>11</v>
      </c>
      <c r="E1790" s="266"/>
      <c r="F1790" s="267" t="s">
        <v>84</v>
      </c>
      <c r="G1790" s="268"/>
      <c r="H1790" s="263"/>
      <c r="I1790" s="265" t="s">
        <v>85</v>
      </c>
      <c r="J1790" s="266"/>
      <c r="K1790" s="267" t="s">
        <v>86</v>
      </c>
      <c r="L1790" s="268"/>
      <c r="N1790" s="269" t="s">
        <v>12</v>
      </c>
      <c r="O1790" s="270"/>
      <c r="P1790" s="271" t="s">
        <v>13</v>
      </c>
      <c r="Q1790" s="272"/>
      <c r="S1790" s="265" t="s">
        <v>87</v>
      </c>
      <c r="T1790" s="266"/>
      <c r="U1790" s="267" t="s">
        <v>88</v>
      </c>
      <c r="V1790" s="268"/>
      <c r="W1790" s="10"/>
      <c r="X1790" s="269" t="s">
        <v>89</v>
      </c>
      <c r="Y1790" s="270"/>
      <c r="Z1790" s="271" t="s">
        <v>90</v>
      </c>
      <c r="AA1790" s="272"/>
      <c r="AB1790" s="10"/>
      <c r="AC1790" s="265" t="s">
        <v>14</v>
      </c>
      <c r="AD1790" s="266"/>
      <c r="AE1790" s="267" t="s">
        <v>15</v>
      </c>
      <c r="AF1790" s="268"/>
      <c r="AG1790" s="10"/>
      <c r="AH1790" s="269" t="s">
        <v>91</v>
      </c>
      <c r="AI1790" s="270"/>
      <c r="AJ1790" s="271" t="s">
        <v>92</v>
      </c>
      <c r="AK1790" s="272"/>
      <c r="AM1790" s="76" t="s">
        <v>16</v>
      </c>
      <c r="AO1790" s="112" t="s">
        <v>38</v>
      </c>
      <c r="AP1790" s="18"/>
      <c r="AQ1790" s="68"/>
      <c r="AR1790" s="68"/>
      <c r="AS1790" s="68"/>
      <c r="AT1790" s="68"/>
    </row>
    <row r="1791" spans="2:46" ht="18.600000000000001" customHeight="1" thickTop="1" thickBot="1">
      <c r="D1791" s="59">
        <v>0</v>
      </c>
      <c r="E1791" s="63">
        <v>0</v>
      </c>
      <c r="F1791" s="61">
        <v>1</v>
      </c>
      <c r="G1791" s="62">
        <v>0</v>
      </c>
      <c r="I1791" s="59">
        <v>0</v>
      </c>
      <c r="J1791" s="63">
        <f t="shared" ref="J1791" si="8091">IF(0=(1-$J$8*$K$8*$B1788^2),10^14,$B1788*$K$8/(1-$J$8*$K$8*$B1788^2))</f>
        <v>-0.77535725553160162</v>
      </c>
      <c r="K1791" s="61">
        <v>1</v>
      </c>
      <c r="L1791" s="62">
        <v>0</v>
      </c>
      <c r="N1791" s="59">
        <f t="shared" ref="N1791" si="8092">D1791*I1788+F1791*I1791-E1791*J1788-G1791*J1791</f>
        <v>0</v>
      </c>
      <c r="O1791" s="63">
        <f t="shared" ref="O1791" si="8093">(D1791*J1788+E1791*I1788+F1791*J1791+G1791*I1791)</f>
        <v>-0.77535725553160162</v>
      </c>
      <c r="P1791" s="61">
        <f t="shared" ref="P1791" si="8094">D1791*K1788+F1791*K1791-E1791*L1788-G1791*L1791</f>
        <v>1</v>
      </c>
      <c r="Q1791" s="62">
        <f t="shared" ref="Q1791" si="8095">(D1791*L1788+E1791*K1788+F1791*L1791+G1791*K1791)</f>
        <v>0</v>
      </c>
      <c r="S1791" s="59">
        <v>0</v>
      </c>
      <c r="T1791" s="63">
        <v>0</v>
      </c>
      <c r="U1791" s="61">
        <v>1</v>
      </c>
      <c r="V1791" s="62">
        <v>0</v>
      </c>
      <c r="X1791" s="59">
        <f t="shared" ref="X1791" si="8096">N1791*S1788+P1791*S1791-O1791*T1788-Q1791*T1791</f>
        <v>0</v>
      </c>
      <c r="Y1791" s="63">
        <f t="shared" ref="Y1791" si="8097">(N1791*T1788+O1791*S1788+P1791*T1791+Q1791*S1791)</f>
        <v>-0.77535725553160162</v>
      </c>
      <c r="Z1791" s="61">
        <f t="shared" ref="Z1791" si="8098">N1791*U1788+P1791*U1791-O1791*V1788-Q1791*V1791</f>
        <v>3.6930129993470597</v>
      </c>
      <c r="AA1791" s="62">
        <f t="shared" ref="AA1791" si="8099">(N1791*V1788+O1791*U1788+P1791*V1791+Q1791*U1791)</f>
        <v>0</v>
      </c>
      <c r="AB1791" s="10"/>
      <c r="AC1791" s="46">
        <f t="shared" ref="AC1791" si="8100">1/$AD$8</f>
        <v>1</v>
      </c>
      <c r="AD1791" s="77">
        <v>0</v>
      </c>
      <c r="AE1791" s="78">
        <v>1</v>
      </c>
      <c r="AF1791" s="79">
        <v>0</v>
      </c>
      <c r="AH1791" s="59">
        <f t="shared" ref="AH1791" si="8101">X1791*AC1788+Z1791*AC1791-Y1791*AD1788-AA1791*AD1791</f>
        <v>3.6930129993470597</v>
      </c>
      <c r="AI1791" s="63">
        <f t="shared" ref="AI1791" si="8102">(X1791*AD1788+Y1791*AC1788+Z1791*AD1791+AA1791*AC1791)</f>
        <v>-0.77535725553160162</v>
      </c>
      <c r="AJ1791" s="61">
        <f t="shared" ref="AJ1791" si="8103">X1791*AE1788+Z1791*AE1791-Y1791*AF1788-AA1791*AF1791</f>
        <v>3.6930129993470597</v>
      </c>
      <c r="AK1791" s="62">
        <f t="shared" ref="AK1791" si="8104">(X1791*AF1788+Y1791*AE1788+Z1791*AF1791+AA1791*AE1791)</f>
        <v>0</v>
      </c>
      <c r="AM1791" s="80">
        <f t="shared" ref="AM1791" si="8105">(180/PI())*ATAN(-1*(AI1788+AI1791)/(AH1788+AH1791))</f>
        <v>-64.556737767700142</v>
      </c>
      <c r="AO1791" s="113">
        <f t="shared" ref="AO1791" si="8106">20*LOG(((1-(10^(AM1788/20)^2)*(1-((1-AO1788)/(1+AO1788))^2))^0.5))</f>
        <v>-3.5471623741505885E-2</v>
      </c>
      <c r="AP1791" s="18"/>
      <c r="AQ1791" s="68"/>
      <c r="AR1791" s="68"/>
      <c r="AS1791" s="68"/>
      <c r="AT1791" s="68"/>
    </row>
    <row r="1792" spans="2:46" ht="18.600000000000001" customHeight="1"/>
    <row r="1793" spans="2:46" ht="18.600000000000001" customHeight="1" thickBot="1">
      <c r="D1793" s="10" t="s">
        <v>63</v>
      </c>
      <c r="E1793" s="10"/>
      <c r="F1793" s="10"/>
      <c r="G1793" s="10"/>
      <c r="H1793" s="10"/>
      <c r="I1793" s="10" t="s">
        <v>64</v>
      </c>
      <c r="J1793" s="10"/>
      <c r="K1793" s="10"/>
      <c r="L1793" s="10"/>
      <c r="M1793" s="55"/>
      <c r="N1793" s="55"/>
      <c r="O1793" s="54" t="s">
        <v>65</v>
      </c>
      <c r="P1793" s="55"/>
      <c r="Q1793" s="55"/>
      <c r="R1793" s="55"/>
      <c r="S1793" s="10"/>
      <c r="T1793" s="10" t="s">
        <v>66</v>
      </c>
      <c r="U1793" s="55"/>
      <c r="V1793" s="55"/>
      <c r="W1793" s="55"/>
      <c r="X1793" s="55"/>
      <c r="Y1793" s="54" t="s">
        <v>67</v>
      </c>
      <c r="Z1793" s="55"/>
      <c r="AA1793" s="55"/>
      <c r="AB1793" s="55"/>
      <c r="AC1793" s="54" t="s">
        <v>68</v>
      </c>
      <c r="AD1793" s="10"/>
      <c r="AE1793" s="10"/>
      <c r="AF1793" s="10"/>
      <c r="AG1793" s="10"/>
      <c r="AH1793" s="55"/>
      <c r="AI1793" s="54" t="s">
        <v>69</v>
      </c>
      <c r="AJ1793" s="55"/>
      <c r="AK1793" s="55"/>
    </row>
    <row r="1794" spans="2:46" ht="18.600000000000001" customHeight="1" thickBot="1">
      <c r="B1794" s="52"/>
      <c r="D1794" s="273" t="s">
        <v>70</v>
      </c>
      <c r="E1794" s="274"/>
      <c r="F1794" s="275" t="s">
        <v>71</v>
      </c>
      <c r="G1794" s="276"/>
      <c r="H1794" s="263"/>
      <c r="I1794" s="273" t="s">
        <v>72</v>
      </c>
      <c r="J1794" s="274"/>
      <c r="K1794" s="275" t="s">
        <v>73</v>
      </c>
      <c r="L1794" s="276"/>
      <c r="M1794" s="55"/>
      <c r="N1794" s="269" t="s">
        <v>74</v>
      </c>
      <c r="O1794" s="270"/>
      <c r="P1794" s="271" t="s">
        <v>75</v>
      </c>
      <c r="Q1794" s="272"/>
      <c r="R1794" s="55"/>
      <c r="S1794" s="273" t="s">
        <v>76</v>
      </c>
      <c r="T1794" s="274"/>
      <c r="U1794" s="275" t="s">
        <v>77</v>
      </c>
      <c r="V1794" s="276"/>
      <c r="W1794" s="10"/>
      <c r="X1794" s="269" t="s">
        <v>78</v>
      </c>
      <c r="Y1794" s="270"/>
      <c r="Z1794" s="271" t="s">
        <v>79</v>
      </c>
      <c r="AA1794" s="272"/>
      <c r="AB1794" s="10"/>
      <c r="AC1794" s="273" t="s">
        <v>80</v>
      </c>
      <c r="AD1794" s="274"/>
      <c r="AE1794" s="275" t="s">
        <v>81</v>
      </c>
      <c r="AF1794" s="276"/>
      <c r="AG1794" s="10"/>
      <c r="AH1794" s="269" t="s">
        <v>82</v>
      </c>
      <c r="AI1794" s="270"/>
      <c r="AJ1794" s="271" t="s">
        <v>83</v>
      </c>
      <c r="AK1794" s="272"/>
      <c r="AM1794" s="57" t="s">
        <v>10</v>
      </c>
      <c r="AO1794" s="109" t="s">
        <v>37</v>
      </c>
      <c r="AP1794" s="18"/>
      <c r="AQ1794" s="68"/>
      <c r="AR1794" s="68"/>
      <c r="AS1794" s="68"/>
      <c r="AT1794" s="68"/>
    </row>
    <row r="1795" spans="2:46" ht="18.600000000000001" customHeight="1" thickTop="1" thickBot="1">
      <c r="B1795" s="81">
        <v>5.14</v>
      </c>
      <c r="D1795" s="59">
        <v>1</v>
      </c>
      <c r="E1795" s="60">
        <v>0</v>
      </c>
      <c r="F1795" s="61">
        <v>0</v>
      </c>
      <c r="G1795" s="62">
        <f t="shared" ref="G1795" si="8107">$E$8*$B1795</f>
        <v>3.4868218</v>
      </c>
      <c r="I1795" s="59">
        <v>1</v>
      </c>
      <c r="J1795" s="63">
        <v>0</v>
      </c>
      <c r="K1795" s="61">
        <v>0</v>
      </c>
      <c r="L1795" s="62">
        <v>0</v>
      </c>
      <c r="N1795" s="59">
        <f t="shared" ref="N1795" si="8108">D1795*I1795+F1795*I1798-E1795*J1795-G1795*J1798</f>
        <v>3.6891002698782192</v>
      </c>
      <c r="O1795" s="63">
        <f t="shared" ref="O1795" si="8109">(D1795*J1795+E1795*I1795+F1795*J1798+G1795*I1798)</f>
        <v>0</v>
      </c>
      <c r="P1795" s="61">
        <f t="shared" ref="P1795" si="8110">D1795*K1795+F1795*K1798-E1795*L1795-G1795*L1798</f>
        <v>0</v>
      </c>
      <c r="Q1795" s="62">
        <f t="shared" ref="Q1795" si="8111">(D1795*L1795+E1795*K1795+F1795*L1798+G1795*K1798)</f>
        <v>3.4868218</v>
      </c>
      <c r="S1795" s="59">
        <v>1</v>
      </c>
      <c r="T1795" s="60">
        <v>0</v>
      </c>
      <c r="U1795" s="61">
        <v>0</v>
      </c>
      <c r="V1795" s="62">
        <f t="shared" ref="V1795" si="8112">$T$8*$B1795</f>
        <v>3.4868218</v>
      </c>
      <c r="X1795" s="59">
        <f t="shared" ref="X1795" si="8113">N1795*S1795+P1795*S1798-O1795*T1795-Q1795*T1798</f>
        <v>3.6891002698782192</v>
      </c>
      <c r="Y1795" s="63">
        <f t="shared" ref="Y1795" si="8114">(N1795*T1795+O1795*S1795+P1795*T1798+Q1795*S1798)</f>
        <v>0</v>
      </c>
      <c r="Z1795" s="61">
        <f t="shared" ref="Z1795" si="8115">N1795*U1795+P1795*U1798-O1795*V1795-Q1795*V1798</f>
        <v>0</v>
      </c>
      <c r="AA1795" s="62">
        <f t="shared" ref="AA1795" si="8116">(N1795*V1795+O1795*U1795+P1795*V1798+Q1795*U1798)</f>
        <v>16.350057043397257</v>
      </c>
      <c r="AB1795" s="10"/>
      <c r="AC1795" s="64">
        <v>1</v>
      </c>
      <c r="AD1795" s="65">
        <v>0</v>
      </c>
      <c r="AE1795" s="23">
        <v>0</v>
      </c>
      <c r="AF1795" s="66">
        <v>0</v>
      </c>
      <c r="AH1795" s="59">
        <f t="shared" ref="AH1795" si="8117">X1795*AC1795+Z1795*AC1798-Y1795*AD1795-AA1795*AD1798</f>
        <v>3.6891002698782192</v>
      </c>
      <c r="AI1795" s="63">
        <f t="shared" ref="AI1795" si="8118">(X1795*AD1795+Y1795*AC1795+Z1795*AD1798+AA1795*AC1798)</f>
        <v>16.350057043397257</v>
      </c>
      <c r="AJ1795" s="61">
        <f t="shared" ref="AJ1795" si="8119">X1795*AE1795+Z1795*AE1798-Y1795*AF1795-AA1795*AF1798</f>
        <v>0</v>
      </c>
      <c r="AK1795" s="62">
        <f t="shared" ref="AK1795" si="8120">(X1795*AF1795+Y1795*AE1795+Z1795*AF1798+AA1795*AE1798)</f>
        <v>16.350057043397257</v>
      </c>
      <c r="AM1795" s="67">
        <f t="shared" ref="AM1795" si="8121">20*LOG(((1+$AD$8)/$AD$8)/((AH1795+AH1798)^2+(AI1795+AI1798)^2)^0.5)</f>
        <v>-18.708982985933524</v>
      </c>
      <c r="AO1795" s="110">
        <f t="shared" ref="AO1795" si="8122">((AH1795^2+AI1795^2)^0.5)/((AH1798^2+AI1798^2)^0.5)</f>
        <v>4.4472653527233721</v>
      </c>
      <c r="AP1795" s="18"/>
      <c r="AQ1795" s="68"/>
      <c r="AR1795" s="68"/>
      <c r="AS1795" s="68"/>
      <c r="AT1795" s="68"/>
    </row>
    <row r="1796" spans="2:46" ht="18.600000000000001" customHeight="1" thickBot="1">
      <c r="D1796" s="69"/>
      <c r="G1796" s="70"/>
      <c r="I1796" s="69"/>
      <c r="L1796" s="70"/>
      <c r="N1796" s="69"/>
      <c r="Q1796" s="70"/>
      <c r="S1796" s="69"/>
      <c r="V1796" s="70"/>
      <c r="X1796" s="69"/>
      <c r="AA1796" s="70"/>
      <c r="AC1796" s="64"/>
      <c r="AD1796" s="23"/>
      <c r="AE1796" s="23"/>
      <c r="AF1796" s="71"/>
      <c r="AH1796" s="69"/>
      <c r="AK1796" s="70"/>
      <c r="AO1796" s="111"/>
      <c r="AP1796" s="18"/>
      <c r="AQ1796" s="68"/>
      <c r="AR1796" s="68"/>
      <c r="AS1796" s="68"/>
      <c r="AT1796" s="68"/>
    </row>
    <row r="1797" spans="2:46" ht="18.600000000000001" customHeight="1" thickBot="1">
      <c r="D1797" s="265" t="s">
        <v>11</v>
      </c>
      <c r="E1797" s="266"/>
      <c r="F1797" s="267" t="s">
        <v>84</v>
      </c>
      <c r="G1797" s="268"/>
      <c r="H1797" s="263"/>
      <c r="I1797" s="265" t="s">
        <v>85</v>
      </c>
      <c r="J1797" s="266"/>
      <c r="K1797" s="267" t="s">
        <v>86</v>
      </c>
      <c r="L1797" s="268"/>
      <c r="N1797" s="269" t="s">
        <v>12</v>
      </c>
      <c r="O1797" s="270"/>
      <c r="P1797" s="271" t="s">
        <v>13</v>
      </c>
      <c r="Q1797" s="272"/>
      <c r="S1797" s="265" t="s">
        <v>87</v>
      </c>
      <c r="T1797" s="266"/>
      <c r="U1797" s="267" t="s">
        <v>88</v>
      </c>
      <c r="V1797" s="268"/>
      <c r="W1797" s="10"/>
      <c r="X1797" s="269" t="s">
        <v>89</v>
      </c>
      <c r="Y1797" s="270"/>
      <c r="Z1797" s="271" t="s">
        <v>90</v>
      </c>
      <c r="AA1797" s="272"/>
      <c r="AB1797" s="10"/>
      <c r="AC1797" s="265" t="s">
        <v>14</v>
      </c>
      <c r="AD1797" s="266"/>
      <c r="AE1797" s="267" t="s">
        <v>15</v>
      </c>
      <c r="AF1797" s="268"/>
      <c r="AG1797" s="10"/>
      <c r="AH1797" s="269" t="s">
        <v>91</v>
      </c>
      <c r="AI1797" s="270"/>
      <c r="AJ1797" s="271" t="s">
        <v>92</v>
      </c>
      <c r="AK1797" s="272"/>
      <c r="AM1797" s="76" t="s">
        <v>16</v>
      </c>
      <c r="AO1797" s="112" t="s">
        <v>38</v>
      </c>
      <c r="AP1797" s="18"/>
      <c r="AQ1797" s="68"/>
      <c r="AR1797" s="68"/>
      <c r="AS1797" s="68"/>
      <c r="AT1797" s="68"/>
    </row>
    <row r="1798" spans="2:46" ht="18.600000000000001" customHeight="1" thickTop="1" thickBot="1">
      <c r="D1798" s="59">
        <v>0</v>
      </c>
      <c r="E1798" s="63">
        <v>0</v>
      </c>
      <c r="F1798" s="61">
        <v>1</v>
      </c>
      <c r="G1798" s="62">
        <v>0</v>
      </c>
      <c r="I1798" s="59">
        <v>0</v>
      </c>
      <c r="J1798" s="63">
        <f t="shared" ref="J1798" si="8123">IF(0=(1-$J$8*$K$8*$B1795^2),10^14,$B1795*$K$8/(1-$J$8*$K$8*$B1795^2))</f>
        <v>-0.77121815341358113</v>
      </c>
      <c r="K1798" s="61">
        <v>1</v>
      </c>
      <c r="L1798" s="62">
        <v>0</v>
      </c>
      <c r="N1798" s="59">
        <f t="shared" ref="N1798" si="8124">D1798*I1795+F1798*I1798-E1798*J1795-G1798*J1798</f>
        <v>0</v>
      </c>
      <c r="O1798" s="63">
        <f t="shared" ref="O1798" si="8125">(D1798*J1795+E1798*I1795+F1798*J1798+G1798*I1798)</f>
        <v>-0.77121815341358113</v>
      </c>
      <c r="P1798" s="61">
        <f t="shared" ref="P1798" si="8126">D1798*K1795+F1798*K1798-E1798*L1795-G1798*L1798</f>
        <v>1</v>
      </c>
      <c r="Q1798" s="62">
        <f t="shared" ref="Q1798" si="8127">(D1798*L1795+E1798*K1795+F1798*L1798+G1798*K1798)</f>
        <v>0</v>
      </c>
      <c r="S1798" s="59">
        <v>0</v>
      </c>
      <c r="T1798" s="63">
        <v>0</v>
      </c>
      <c r="U1798" s="61">
        <v>1</v>
      </c>
      <c r="V1798" s="62">
        <v>0</v>
      </c>
      <c r="X1798" s="59">
        <f t="shared" ref="X1798" si="8128">N1798*S1795+P1798*S1798-O1798*T1795-Q1798*T1798</f>
        <v>0</v>
      </c>
      <c r="Y1798" s="63">
        <f t="shared" ref="Y1798" si="8129">(N1798*T1795+O1798*S1795+P1798*T1798+Q1798*S1798)</f>
        <v>-0.77121815341358113</v>
      </c>
      <c r="Z1798" s="61">
        <f t="shared" ref="Z1798" si="8130">N1798*U1795+P1798*U1798-O1798*V1795-Q1798*V1798</f>
        <v>3.6891002698782192</v>
      </c>
      <c r="AA1798" s="62">
        <f t="shared" ref="AA1798" si="8131">(N1798*V1795+O1798*U1795+P1798*V1798+Q1798*U1798)</f>
        <v>0</v>
      </c>
      <c r="AB1798" s="10"/>
      <c r="AC1798" s="46">
        <f t="shared" ref="AC1798" si="8132">1/$AD$8</f>
        <v>1</v>
      </c>
      <c r="AD1798" s="77">
        <v>0</v>
      </c>
      <c r="AE1798" s="78">
        <v>1</v>
      </c>
      <c r="AF1798" s="79">
        <v>0</v>
      </c>
      <c r="AH1798" s="59">
        <f t="shared" ref="AH1798" si="8133">X1798*AC1795+Z1798*AC1798-Y1798*AD1795-AA1798*AD1798</f>
        <v>3.6891002698782192</v>
      </c>
      <c r="AI1798" s="63">
        <f t="shared" ref="AI1798" si="8134">(X1798*AD1795+Y1798*AC1795+Z1798*AD1798+AA1798*AC1798)</f>
        <v>-0.77121815341358113</v>
      </c>
      <c r="AJ1798" s="61">
        <f t="shared" ref="AJ1798" si="8135">X1798*AE1795+Z1798*AE1798-Y1798*AF1795-AA1798*AF1798</f>
        <v>3.6891002698782192</v>
      </c>
      <c r="AK1798" s="62">
        <f t="shared" ref="AK1798" si="8136">(X1798*AF1795+Y1798*AE1795+Z1798*AF1798+AA1798*AE1798)</f>
        <v>0</v>
      </c>
      <c r="AM1798" s="80">
        <f t="shared" ref="AM1798" si="8137">(180/PI())*ATAN(-1*(AI1795+AI1798)/(AH1795+AH1798))</f>
        <v>-64.657577317412219</v>
      </c>
      <c r="AO1798" s="113">
        <f t="shared" ref="AO1798" si="8138">20*LOG(((1-(10^(AM1795/20)^2)*(1-((1-AO1795)/(1+AO1795))^2))^0.5))</f>
        <v>-3.519171090204036E-2</v>
      </c>
      <c r="AP1798" s="18"/>
      <c r="AQ1798" s="68"/>
      <c r="AR1798" s="68"/>
      <c r="AS1798" s="68"/>
      <c r="AT1798" s="68"/>
    </row>
    <row r="1799" spans="2:46" ht="18.600000000000001" customHeight="1"/>
    <row r="1800" spans="2:46" ht="18.600000000000001" customHeight="1" thickBot="1">
      <c r="D1800" s="10" t="s">
        <v>63</v>
      </c>
      <c r="E1800" s="10"/>
      <c r="F1800" s="10"/>
      <c r="G1800" s="10"/>
      <c r="H1800" s="10"/>
      <c r="I1800" s="10" t="s">
        <v>64</v>
      </c>
      <c r="J1800" s="10"/>
      <c r="K1800" s="10"/>
      <c r="L1800" s="10"/>
      <c r="M1800" s="55"/>
      <c r="N1800" s="55"/>
      <c r="O1800" s="54" t="s">
        <v>65</v>
      </c>
      <c r="P1800" s="55"/>
      <c r="Q1800" s="55"/>
      <c r="R1800" s="55"/>
      <c r="S1800" s="10"/>
      <c r="T1800" s="10" t="s">
        <v>66</v>
      </c>
      <c r="U1800" s="55"/>
      <c r="V1800" s="55"/>
      <c r="W1800" s="55"/>
      <c r="X1800" s="55"/>
      <c r="Y1800" s="54" t="s">
        <v>67</v>
      </c>
      <c r="Z1800" s="55"/>
      <c r="AA1800" s="55"/>
      <c r="AB1800" s="55"/>
      <c r="AC1800" s="54" t="s">
        <v>68</v>
      </c>
      <c r="AD1800" s="10"/>
      <c r="AE1800" s="10"/>
      <c r="AF1800" s="10"/>
      <c r="AG1800" s="10"/>
      <c r="AH1800" s="55"/>
      <c r="AI1800" s="54" t="s">
        <v>69</v>
      </c>
      <c r="AJ1800" s="55"/>
      <c r="AK1800" s="55"/>
    </row>
    <row r="1801" spans="2:46" ht="18.600000000000001" customHeight="1" thickBot="1">
      <c r="B1801" s="52"/>
      <c r="D1801" s="273" t="s">
        <v>70</v>
      </c>
      <c r="E1801" s="274"/>
      <c r="F1801" s="275" t="s">
        <v>71</v>
      </c>
      <c r="G1801" s="276"/>
      <c r="H1801" s="263"/>
      <c r="I1801" s="273" t="s">
        <v>72</v>
      </c>
      <c r="J1801" s="274"/>
      <c r="K1801" s="275" t="s">
        <v>73</v>
      </c>
      <c r="L1801" s="276"/>
      <c r="M1801" s="55"/>
      <c r="N1801" s="269" t="s">
        <v>74</v>
      </c>
      <c r="O1801" s="270"/>
      <c r="P1801" s="271" t="s">
        <v>75</v>
      </c>
      <c r="Q1801" s="272"/>
      <c r="R1801" s="55"/>
      <c r="S1801" s="273" t="s">
        <v>76</v>
      </c>
      <c r="T1801" s="274"/>
      <c r="U1801" s="275" t="s">
        <v>77</v>
      </c>
      <c r="V1801" s="276"/>
      <c r="W1801" s="10"/>
      <c r="X1801" s="269" t="s">
        <v>78</v>
      </c>
      <c r="Y1801" s="270"/>
      <c r="Z1801" s="271" t="s">
        <v>79</v>
      </c>
      <c r="AA1801" s="272"/>
      <c r="AB1801" s="10"/>
      <c r="AC1801" s="273" t="s">
        <v>80</v>
      </c>
      <c r="AD1801" s="274"/>
      <c r="AE1801" s="275" t="s">
        <v>81</v>
      </c>
      <c r="AF1801" s="276"/>
      <c r="AG1801" s="10"/>
      <c r="AH1801" s="269" t="s">
        <v>82</v>
      </c>
      <c r="AI1801" s="270"/>
      <c r="AJ1801" s="271" t="s">
        <v>83</v>
      </c>
      <c r="AK1801" s="272"/>
      <c r="AM1801" s="57" t="s">
        <v>10</v>
      </c>
      <c r="AO1801" s="109" t="s">
        <v>37</v>
      </c>
      <c r="AP1801" s="18"/>
      <c r="AQ1801" s="68"/>
      <c r="AR1801" s="68"/>
      <c r="AS1801" s="68"/>
      <c r="AT1801" s="68"/>
    </row>
    <row r="1802" spans="2:46" ht="18.600000000000001" customHeight="1" thickTop="1" thickBot="1">
      <c r="B1802" s="81">
        <v>5.16</v>
      </c>
      <c r="D1802" s="59">
        <v>1</v>
      </c>
      <c r="E1802" s="60">
        <v>0</v>
      </c>
      <c r="F1802" s="61">
        <v>0</v>
      </c>
      <c r="G1802" s="62">
        <f t="shared" ref="G1802" si="8139">$E$8*$B1802</f>
        <v>3.5003892000000003</v>
      </c>
      <c r="I1802" s="59">
        <v>1</v>
      </c>
      <c r="J1802" s="63">
        <v>0</v>
      </c>
      <c r="K1802" s="61">
        <v>0</v>
      </c>
      <c r="L1802" s="62">
        <v>0</v>
      </c>
      <c r="N1802" s="59">
        <f t="shared" ref="N1802" si="8140">D1802*I1802+F1802*I1805-E1802*J1802-G1802*J1805</f>
        <v>3.6852441056103582</v>
      </c>
      <c r="O1802" s="63">
        <f t="shared" ref="O1802" si="8141">(D1802*J1802+E1802*I1802+F1802*J1805+G1802*I1805)</f>
        <v>0</v>
      </c>
      <c r="P1802" s="61">
        <f t="shared" ref="P1802" si="8142">D1802*K1802+F1802*K1805-E1802*L1802-G1802*L1805</f>
        <v>0</v>
      </c>
      <c r="Q1802" s="62">
        <f t="shared" ref="Q1802" si="8143">(D1802*L1802+E1802*K1802+F1802*L1805+G1802*K1805)</f>
        <v>3.5003892000000003</v>
      </c>
      <c r="S1802" s="59">
        <v>1</v>
      </c>
      <c r="T1802" s="60">
        <v>0</v>
      </c>
      <c r="U1802" s="61">
        <v>0</v>
      </c>
      <c r="V1802" s="62">
        <f t="shared" ref="V1802" si="8144">$T$8*$B1802</f>
        <v>3.5003892000000003</v>
      </c>
      <c r="X1802" s="59">
        <f t="shared" ref="X1802" si="8145">N1802*S1802+P1802*S1805-O1802*T1802-Q1802*T1805</f>
        <v>3.6852441056103582</v>
      </c>
      <c r="Y1802" s="63">
        <f t="shared" ref="Y1802" si="8146">(N1802*T1802+O1802*S1802+P1802*T1805+Q1802*S1805)</f>
        <v>0</v>
      </c>
      <c r="Z1802" s="61">
        <f t="shared" ref="Z1802" si="8147">N1802*U1802+P1802*U1805-O1802*V1802-Q1802*V1805</f>
        <v>0</v>
      </c>
      <c r="AA1802" s="62">
        <f t="shared" ref="AA1802" si="8148">(N1802*V1802+O1802*U1802+P1802*V1805+Q1802*U1805)</f>
        <v>16.40017786664216</v>
      </c>
      <c r="AB1802" s="10"/>
      <c r="AC1802" s="64">
        <v>1</v>
      </c>
      <c r="AD1802" s="65">
        <v>0</v>
      </c>
      <c r="AE1802" s="23">
        <v>0</v>
      </c>
      <c r="AF1802" s="66">
        <v>0</v>
      </c>
      <c r="AH1802" s="59">
        <f t="shared" ref="AH1802" si="8149">X1802*AC1802+Z1802*AC1805-Y1802*AD1802-AA1802*AD1805</f>
        <v>3.6852441056103582</v>
      </c>
      <c r="AI1802" s="63">
        <f t="shared" ref="AI1802" si="8150">(X1802*AD1802+Y1802*AC1802+Z1802*AD1805+AA1802*AC1805)</f>
        <v>16.40017786664216</v>
      </c>
      <c r="AJ1802" s="61">
        <f t="shared" ref="AJ1802" si="8151">X1802*AE1802+Z1802*AE1805-Y1802*AF1802-AA1802*AF1805</f>
        <v>0</v>
      </c>
      <c r="AK1802" s="62">
        <f t="shared" ref="AK1802" si="8152">(X1802*AF1802+Y1802*AE1802+Z1802*AF1805+AA1802*AE1805)</f>
        <v>16.40017786664216</v>
      </c>
      <c r="AM1802" s="67">
        <f t="shared" ref="AM1802" si="8153">20*LOG(((1+$AD$8)/$AD$8)/((AH1802+AH1805)^2+(AI1802+AI1805)^2)^0.5)</f>
        <v>-18.731990267969817</v>
      </c>
      <c r="AO1802" s="110">
        <f t="shared" ref="AO1802" si="8154">((AH1802^2+AI1802^2)^0.5)/((AH1805^2+AI1805^2)^0.5)</f>
        <v>4.4654769258319078</v>
      </c>
      <c r="AP1802" s="18"/>
      <c r="AQ1802" s="68"/>
      <c r="AR1802" s="68"/>
      <c r="AS1802" s="68"/>
      <c r="AT1802" s="68"/>
    </row>
    <row r="1803" spans="2:46" ht="18.600000000000001" customHeight="1" thickBot="1">
      <c r="D1803" s="69"/>
      <c r="G1803" s="70"/>
      <c r="I1803" s="69"/>
      <c r="L1803" s="70"/>
      <c r="N1803" s="69"/>
      <c r="Q1803" s="70"/>
      <c r="S1803" s="69"/>
      <c r="V1803" s="70"/>
      <c r="X1803" s="69"/>
      <c r="AA1803" s="70"/>
      <c r="AC1803" s="64"/>
      <c r="AD1803" s="23"/>
      <c r="AE1803" s="23"/>
      <c r="AF1803" s="71"/>
      <c r="AH1803" s="69"/>
      <c r="AK1803" s="70"/>
      <c r="AO1803" s="111"/>
      <c r="AP1803" s="18"/>
      <c r="AQ1803" s="68"/>
      <c r="AR1803" s="68"/>
      <c r="AS1803" s="68"/>
      <c r="AT1803" s="68"/>
    </row>
    <row r="1804" spans="2:46" ht="18.600000000000001" customHeight="1" thickBot="1">
      <c r="D1804" s="265" t="s">
        <v>11</v>
      </c>
      <c r="E1804" s="266"/>
      <c r="F1804" s="267" t="s">
        <v>84</v>
      </c>
      <c r="G1804" s="268"/>
      <c r="H1804" s="263"/>
      <c r="I1804" s="265" t="s">
        <v>85</v>
      </c>
      <c r="J1804" s="266"/>
      <c r="K1804" s="267" t="s">
        <v>86</v>
      </c>
      <c r="L1804" s="268"/>
      <c r="N1804" s="269" t="s">
        <v>12</v>
      </c>
      <c r="O1804" s="270"/>
      <c r="P1804" s="271" t="s">
        <v>13</v>
      </c>
      <c r="Q1804" s="272"/>
      <c r="S1804" s="265" t="s">
        <v>87</v>
      </c>
      <c r="T1804" s="266"/>
      <c r="U1804" s="267" t="s">
        <v>88</v>
      </c>
      <c r="V1804" s="268"/>
      <c r="W1804" s="10"/>
      <c r="X1804" s="269" t="s">
        <v>89</v>
      </c>
      <c r="Y1804" s="270"/>
      <c r="Z1804" s="271" t="s">
        <v>90</v>
      </c>
      <c r="AA1804" s="272"/>
      <c r="AB1804" s="10"/>
      <c r="AC1804" s="265" t="s">
        <v>14</v>
      </c>
      <c r="AD1804" s="266"/>
      <c r="AE1804" s="267" t="s">
        <v>15</v>
      </c>
      <c r="AF1804" s="268"/>
      <c r="AG1804" s="10"/>
      <c r="AH1804" s="269" t="s">
        <v>91</v>
      </c>
      <c r="AI1804" s="270"/>
      <c r="AJ1804" s="271" t="s">
        <v>92</v>
      </c>
      <c r="AK1804" s="272"/>
      <c r="AM1804" s="76" t="s">
        <v>16</v>
      </c>
      <c r="AO1804" s="112" t="s">
        <v>38</v>
      </c>
      <c r="AP1804" s="18"/>
      <c r="AQ1804" s="68"/>
      <c r="AR1804" s="68"/>
      <c r="AS1804" s="68"/>
      <c r="AT1804" s="68"/>
    </row>
    <row r="1805" spans="2:46" ht="18.600000000000001" customHeight="1" thickTop="1" thickBot="1">
      <c r="D1805" s="59">
        <v>0</v>
      </c>
      <c r="E1805" s="63">
        <v>0</v>
      </c>
      <c r="F1805" s="61">
        <v>1</v>
      </c>
      <c r="G1805" s="62">
        <v>0</v>
      </c>
      <c r="I1805" s="59">
        <v>0</v>
      </c>
      <c r="J1805" s="63">
        <f t="shared" ref="J1805" si="8155">IF(0=(1-$J$8*$K$8*$B1802^2),10^14,$B1802*$K$8/(1-$J$8*$K$8*$B1802^2))</f>
        <v>-0.76712729704752769</v>
      </c>
      <c r="K1805" s="61">
        <v>1</v>
      </c>
      <c r="L1805" s="62">
        <v>0</v>
      </c>
      <c r="N1805" s="59">
        <f t="shared" ref="N1805" si="8156">D1805*I1802+F1805*I1805-E1805*J1802-G1805*J1805</f>
        <v>0</v>
      </c>
      <c r="O1805" s="63">
        <f t="shared" ref="O1805" si="8157">(D1805*J1802+E1805*I1802+F1805*J1805+G1805*I1805)</f>
        <v>-0.76712729704752769</v>
      </c>
      <c r="P1805" s="61">
        <f t="shared" ref="P1805" si="8158">D1805*K1802+F1805*K1805-E1805*L1802-G1805*L1805</f>
        <v>1</v>
      </c>
      <c r="Q1805" s="62">
        <f t="shared" ref="Q1805" si="8159">(D1805*L1802+E1805*K1802+F1805*L1805+G1805*K1805)</f>
        <v>0</v>
      </c>
      <c r="S1805" s="59">
        <v>0</v>
      </c>
      <c r="T1805" s="63">
        <v>0</v>
      </c>
      <c r="U1805" s="61">
        <v>1</v>
      </c>
      <c r="V1805" s="62">
        <v>0</v>
      </c>
      <c r="X1805" s="59">
        <f t="shared" ref="X1805" si="8160">N1805*S1802+P1805*S1805-O1805*T1802-Q1805*T1805</f>
        <v>0</v>
      </c>
      <c r="Y1805" s="63">
        <f t="shared" ref="Y1805" si="8161">(N1805*T1802+O1805*S1802+P1805*T1805+Q1805*S1805)</f>
        <v>-0.76712729704752769</v>
      </c>
      <c r="Z1805" s="61">
        <f t="shared" ref="Z1805" si="8162">N1805*U1802+P1805*U1805-O1805*V1802-Q1805*V1805</f>
        <v>3.6852441056103582</v>
      </c>
      <c r="AA1805" s="62">
        <f t="shared" ref="AA1805" si="8163">(N1805*V1802+O1805*U1802+P1805*V1805+Q1805*U1805)</f>
        <v>0</v>
      </c>
      <c r="AB1805" s="10"/>
      <c r="AC1805" s="46">
        <f t="shared" ref="AC1805" si="8164">1/$AD$8</f>
        <v>1</v>
      </c>
      <c r="AD1805" s="77">
        <v>0</v>
      </c>
      <c r="AE1805" s="78">
        <v>1</v>
      </c>
      <c r="AF1805" s="79">
        <v>0</v>
      </c>
      <c r="AH1805" s="59">
        <f t="shared" ref="AH1805" si="8165">X1805*AC1802+Z1805*AC1805-Y1805*AD1802-AA1805*AD1805</f>
        <v>3.6852441056103582</v>
      </c>
      <c r="AI1805" s="63">
        <f t="shared" ref="AI1805" si="8166">(X1805*AD1802+Y1805*AC1802+Z1805*AD1805+AA1805*AC1805)</f>
        <v>-0.76712729704752769</v>
      </c>
      <c r="AJ1805" s="61">
        <f t="shared" ref="AJ1805" si="8167">X1805*AE1802+Z1805*AE1805-Y1805*AF1802-AA1805*AF1805</f>
        <v>3.6852441056103582</v>
      </c>
      <c r="AK1805" s="62">
        <f t="shared" ref="AK1805" si="8168">(X1805*AF1802+Y1805*AE1802+Z1805*AF1805+AA1805*AE1805)</f>
        <v>0</v>
      </c>
      <c r="AM1805" s="80">
        <f t="shared" ref="AM1805" si="8169">(180/PI())*ATAN(-1*(AI1802+AI1805)/(AH1802+AH1805))</f>
        <v>-64.75760708239298</v>
      </c>
      <c r="AO1805" s="113">
        <f t="shared" ref="AO1805" si="8170">20*LOG(((1-(10^(AM1802/20)^2)*(1-((1-AO1802)/(1+AO1802))^2))^0.5))</f>
        <v>-3.4914154820942789E-2</v>
      </c>
      <c r="AP1805" s="18"/>
      <c r="AQ1805" s="68"/>
      <c r="AR1805" s="68"/>
      <c r="AS1805" s="68"/>
      <c r="AT1805" s="68"/>
    </row>
    <row r="1806" spans="2:46" ht="18.600000000000001" customHeight="1"/>
    <row r="1807" spans="2:46" ht="18.600000000000001" customHeight="1" thickBot="1">
      <c r="D1807" s="10" t="s">
        <v>63</v>
      </c>
      <c r="E1807" s="10"/>
      <c r="F1807" s="10"/>
      <c r="G1807" s="10"/>
      <c r="H1807" s="10"/>
      <c r="I1807" s="10" t="s">
        <v>64</v>
      </c>
      <c r="J1807" s="10"/>
      <c r="K1807" s="10"/>
      <c r="L1807" s="10"/>
      <c r="M1807" s="55"/>
      <c r="N1807" s="55"/>
      <c r="O1807" s="54" t="s">
        <v>65</v>
      </c>
      <c r="P1807" s="55"/>
      <c r="Q1807" s="55"/>
      <c r="R1807" s="55"/>
      <c r="S1807" s="10"/>
      <c r="T1807" s="10" t="s">
        <v>66</v>
      </c>
      <c r="U1807" s="55"/>
      <c r="V1807" s="55"/>
      <c r="W1807" s="55"/>
      <c r="X1807" s="55"/>
      <c r="Y1807" s="54" t="s">
        <v>67</v>
      </c>
      <c r="Z1807" s="55"/>
      <c r="AA1807" s="55"/>
      <c r="AB1807" s="55"/>
      <c r="AC1807" s="54" t="s">
        <v>68</v>
      </c>
      <c r="AD1807" s="10"/>
      <c r="AE1807" s="10"/>
      <c r="AF1807" s="10"/>
      <c r="AG1807" s="10"/>
      <c r="AH1807" s="55"/>
      <c r="AI1807" s="54" t="s">
        <v>69</v>
      </c>
      <c r="AJ1807" s="55"/>
      <c r="AK1807" s="55"/>
    </row>
    <row r="1808" spans="2:46" ht="18.600000000000001" customHeight="1" thickBot="1">
      <c r="B1808" s="52"/>
      <c r="D1808" s="273" t="s">
        <v>70</v>
      </c>
      <c r="E1808" s="274"/>
      <c r="F1808" s="275" t="s">
        <v>71</v>
      </c>
      <c r="G1808" s="276"/>
      <c r="H1808" s="263"/>
      <c r="I1808" s="273" t="s">
        <v>72</v>
      </c>
      <c r="J1808" s="274"/>
      <c r="K1808" s="275" t="s">
        <v>73</v>
      </c>
      <c r="L1808" s="276"/>
      <c r="M1808" s="55"/>
      <c r="N1808" s="269" t="s">
        <v>74</v>
      </c>
      <c r="O1808" s="270"/>
      <c r="P1808" s="271" t="s">
        <v>75</v>
      </c>
      <c r="Q1808" s="272"/>
      <c r="R1808" s="55"/>
      <c r="S1808" s="273" t="s">
        <v>76</v>
      </c>
      <c r="T1808" s="274"/>
      <c r="U1808" s="275" t="s">
        <v>77</v>
      </c>
      <c r="V1808" s="276"/>
      <c r="W1808" s="10"/>
      <c r="X1808" s="269" t="s">
        <v>78</v>
      </c>
      <c r="Y1808" s="270"/>
      <c r="Z1808" s="271" t="s">
        <v>79</v>
      </c>
      <c r="AA1808" s="272"/>
      <c r="AB1808" s="10"/>
      <c r="AC1808" s="273" t="s">
        <v>80</v>
      </c>
      <c r="AD1808" s="274"/>
      <c r="AE1808" s="275" t="s">
        <v>81</v>
      </c>
      <c r="AF1808" s="276"/>
      <c r="AG1808" s="10"/>
      <c r="AH1808" s="269" t="s">
        <v>82</v>
      </c>
      <c r="AI1808" s="270"/>
      <c r="AJ1808" s="271" t="s">
        <v>83</v>
      </c>
      <c r="AK1808" s="272"/>
      <c r="AM1808" s="57" t="s">
        <v>10</v>
      </c>
      <c r="AO1808" s="109" t="s">
        <v>37</v>
      </c>
      <c r="AP1808" s="18"/>
      <c r="AQ1808" s="68"/>
      <c r="AR1808" s="68"/>
      <c r="AS1808" s="68"/>
      <c r="AT1808" s="68"/>
    </row>
    <row r="1809" spans="2:46" ht="18.600000000000001" customHeight="1" thickTop="1" thickBot="1">
      <c r="B1809" s="81">
        <v>5.18</v>
      </c>
      <c r="D1809" s="59">
        <v>1</v>
      </c>
      <c r="E1809" s="60">
        <v>0</v>
      </c>
      <c r="F1809" s="61">
        <v>0</v>
      </c>
      <c r="G1809" s="62">
        <f t="shared" ref="G1809" si="8171">$E$8*$B1809</f>
        <v>3.5139565999999998</v>
      </c>
      <c r="I1809" s="59">
        <v>1</v>
      </c>
      <c r="J1809" s="63">
        <v>0</v>
      </c>
      <c r="K1809" s="61">
        <v>0</v>
      </c>
      <c r="L1809" s="62">
        <v>0</v>
      </c>
      <c r="N1809" s="59">
        <f t="shared" ref="N1809" si="8172">D1809*I1809+F1809*I1812-E1809*J1809-G1809*J1812</f>
        <v>3.6814433740916486</v>
      </c>
      <c r="O1809" s="63">
        <f t="shared" ref="O1809" si="8173">(D1809*J1809+E1809*I1809+F1809*J1812+G1809*I1812)</f>
        <v>0</v>
      </c>
      <c r="P1809" s="61">
        <f t="shared" ref="P1809" si="8174">D1809*K1809+F1809*K1812-E1809*L1809-G1809*L1812</f>
        <v>0</v>
      </c>
      <c r="Q1809" s="62">
        <f t="shared" ref="Q1809" si="8175">(D1809*L1809+E1809*K1809+F1809*L1812+G1809*K1812)</f>
        <v>3.5139565999999998</v>
      </c>
      <c r="S1809" s="59">
        <v>1</v>
      </c>
      <c r="T1809" s="60">
        <v>0</v>
      </c>
      <c r="U1809" s="61">
        <v>0</v>
      </c>
      <c r="V1809" s="62">
        <f t="shared" ref="V1809" si="8176">$T$8*$B1809</f>
        <v>3.5139565999999998</v>
      </c>
      <c r="X1809" s="59">
        <f t="shared" ref="X1809" si="8177">N1809*S1809+P1809*S1812-O1809*T1809-Q1809*T1812</f>
        <v>3.6814433740916486</v>
      </c>
      <c r="Y1809" s="63">
        <f t="shared" ref="Y1809" si="8178">(N1809*T1809+O1809*S1809+P1809*T1812+Q1809*S1812)</f>
        <v>0</v>
      </c>
      <c r="Z1809" s="61">
        <f t="shared" ref="Z1809" si="8179">N1809*U1809+P1809*U1812-O1809*V1809-Q1809*V1812</f>
        <v>0</v>
      </c>
      <c r="AA1809" s="62">
        <f t="shared" ref="AA1809" si="8180">(N1809*V1809+O1809*U1809+P1809*V1812+Q1809*U1812)</f>
        <v>16.450388841915615</v>
      </c>
      <c r="AB1809" s="10"/>
      <c r="AC1809" s="64">
        <v>1</v>
      </c>
      <c r="AD1809" s="65">
        <v>0</v>
      </c>
      <c r="AE1809" s="23">
        <v>0</v>
      </c>
      <c r="AF1809" s="66">
        <v>0</v>
      </c>
      <c r="AH1809" s="59">
        <f t="shared" ref="AH1809" si="8181">X1809*AC1809+Z1809*AC1812-Y1809*AD1809-AA1809*AD1812</f>
        <v>3.6814433740916486</v>
      </c>
      <c r="AI1809" s="63">
        <f t="shared" ref="AI1809" si="8182">(X1809*AD1809+Y1809*AC1809+Z1809*AD1812+AA1809*AC1812)</f>
        <v>16.450388841915615</v>
      </c>
      <c r="AJ1809" s="61">
        <f t="shared" ref="AJ1809" si="8183">X1809*AE1809+Z1809*AE1812-Y1809*AF1809-AA1809*AF1812</f>
        <v>0</v>
      </c>
      <c r="AK1809" s="62">
        <f t="shared" ref="AK1809" si="8184">(X1809*AF1809+Y1809*AE1809+Z1809*AF1812+AA1809*AE1812)</f>
        <v>16.450388841915615</v>
      </c>
      <c r="AM1809" s="67">
        <f t="shared" ref="AM1809" si="8185">20*LOG(((1+$AD$8)/$AD$8)/((AH1809+AH1812)^2+(AI1809+AI1812)^2)^0.5)</f>
        <v>-18.755006058497738</v>
      </c>
      <c r="AO1809" s="110">
        <f t="shared" ref="AO1809" si="8186">((AH1809^2+AI1809^2)^0.5)/((AH1812^2+AI1812^2)^0.5)</f>
        <v>4.4836837464949246</v>
      </c>
      <c r="AP1809" s="18"/>
      <c r="AQ1809" s="68"/>
      <c r="AR1809" s="68"/>
      <c r="AS1809" s="68"/>
      <c r="AT1809" s="68"/>
    </row>
    <row r="1810" spans="2:46" ht="18.600000000000001" customHeight="1" thickBot="1">
      <c r="D1810" s="69"/>
      <c r="G1810" s="70"/>
      <c r="I1810" s="69"/>
      <c r="L1810" s="70"/>
      <c r="N1810" s="69"/>
      <c r="Q1810" s="70"/>
      <c r="S1810" s="69"/>
      <c r="V1810" s="70"/>
      <c r="X1810" s="69"/>
      <c r="AA1810" s="70"/>
      <c r="AC1810" s="64"/>
      <c r="AD1810" s="23"/>
      <c r="AE1810" s="23"/>
      <c r="AF1810" s="71"/>
      <c r="AH1810" s="69"/>
      <c r="AK1810" s="70"/>
      <c r="AO1810" s="111"/>
      <c r="AP1810" s="18"/>
      <c r="AQ1810" s="68"/>
      <c r="AR1810" s="68"/>
      <c r="AS1810" s="68"/>
      <c r="AT1810" s="68"/>
    </row>
    <row r="1811" spans="2:46" ht="18.600000000000001" customHeight="1" thickBot="1">
      <c r="D1811" s="265" t="s">
        <v>11</v>
      </c>
      <c r="E1811" s="266"/>
      <c r="F1811" s="267" t="s">
        <v>84</v>
      </c>
      <c r="G1811" s="268"/>
      <c r="H1811" s="263"/>
      <c r="I1811" s="265" t="s">
        <v>85</v>
      </c>
      <c r="J1811" s="266"/>
      <c r="K1811" s="267" t="s">
        <v>86</v>
      </c>
      <c r="L1811" s="268"/>
      <c r="N1811" s="269" t="s">
        <v>12</v>
      </c>
      <c r="O1811" s="270"/>
      <c r="P1811" s="271" t="s">
        <v>13</v>
      </c>
      <c r="Q1811" s="272"/>
      <c r="S1811" s="265" t="s">
        <v>87</v>
      </c>
      <c r="T1811" s="266"/>
      <c r="U1811" s="267" t="s">
        <v>88</v>
      </c>
      <c r="V1811" s="268"/>
      <c r="W1811" s="10"/>
      <c r="X1811" s="269" t="s">
        <v>89</v>
      </c>
      <c r="Y1811" s="270"/>
      <c r="Z1811" s="271" t="s">
        <v>90</v>
      </c>
      <c r="AA1811" s="272"/>
      <c r="AB1811" s="10"/>
      <c r="AC1811" s="265" t="s">
        <v>14</v>
      </c>
      <c r="AD1811" s="266"/>
      <c r="AE1811" s="267" t="s">
        <v>15</v>
      </c>
      <c r="AF1811" s="268"/>
      <c r="AG1811" s="10"/>
      <c r="AH1811" s="269" t="s">
        <v>91</v>
      </c>
      <c r="AI1811" s="270"/>
      <c r="AJ1811" s="271" t="s">
        <v>92</v>
      </c>
      <c r="AK1811" s="272"/>
      <c r="AM1811" s="76" t="s">
        <v>16</v>
      </c>
      <c r="AO1811" s="112" t="s">
        <v>38</v>
      </c>
      <c r="AP1811" s="18"/>
      <c r="AQ1811" s="68"/>
      <c r="AR1811" s="68"/>
      <c r="AS1811" s="68"/>
      <c r="AT1811" s="68"/>
    </row>
    <row r="1812" spans="2:46" ht="18.600000000000001" customHeight="1" thickTop="1" thickBot="1">
      <c r="D1812" s="59">
        <v>0</v>
      </c>
      <c r="E1812" s="63">
        <v>0</v>
      </c>
      <c r="F1812" s="61">
        <v>1</v>
      </c>
      <c r="G1812" s="62">
        <v>0</v>
      </c>
      <c r="I1812" s="59">
        <v>0</v>
      </c>
      <c r="J1812" s="63">
        <f t="shared" ref="J1812" si="8187">IF(0=(1-$J$8*$K$8*$B1809^2),10^14,$B1809*$K$8/(1-$J$8*$K$8*$B1809^2))</f>
        <v>-0.76308380532976661</v>
      </c>
      <c r="K1812" s="61">
        <v>1</v>
      </c>
      <c r="L1812" s="62">
        <v>0</v>
      </c>
      <c r="N1812" s="59">
        <f t="shared" ref="N1812" si="8188">D1812*I1809+F1812*I1812-E1812*J1809-G1812*J1812</f>
        <v>0</v>
      </c>
      <c r="O1812" s="63">
        <f t="shared" ref="O1812" si="8189">(D1812*J1809+E1812*I1809+F1812*J1812+G1812*I1812)</f>
        <v>-0.76308380532976661</v>
      </c>
      <c r="P1812" s="61">
        <f t="shared" ref="P1812" si="8190">D1812*K1809+F1812*K1812-E1812*L1809-G1812*L1812</f>
        <v>1</v>
      </c>
      <c r="Q1812" s="62">
        <f t="shared" ref="Q1812" si="8191">(D1812*L1809+E1812*K1809+F1812*L1812+G1812*K1812)</f>
        <v>0</v>
      </c>
      <c r="S1812" s="59">
        <v>0</v>
      </c>
      <c r="T1812" s="63">
        <v>0</v>
      </c>
      <c r="U1812" s="61">
        <v>1</v>
      </c>
      <c r="V1812" s="62">
        <v>0</v>
      </c>
      <c r="X1812" s="59">
        <f t="shared" ref="X1812" si="8192">N1812*S1809+P1812*S1812-O1812*T1809-Q1812*T1812</f>
        <v>0</v>
      </c>
      <c r="Y1812" s="63">
        <f t="shared" ref="Y1812" si="8193">(N1812*T1809+O1812*S1809+P1812*T1812+Q1812*S1812)</f>
        <v>-0.76308380532976661</v>
      </c>
      <c r="Z1812" s="61">
        <f t="shared" ref="Z1812" si="8194">N1812*U1809+P1812*U1812-O1812*V1809-Q1812*V1812</f>
        <v>3.6814433740916486</v>
      </c>
      <c r="AA1812" s="62">
        <f t="shared" ref="AA1812" si="8195">(N1812*V1809+O1812*U1809+P1812*V1812+Q1812*U1812)</f>
        <v>0</v>
      </c>
      <c r="AB1812" s="10"/>
      <c r="AC1812" s="46">
        <f t="shared" ref="AC1812" si="8196">1/$AD$8</f>
        <v>1</v>
      </c>
      <c r="AD1812" s="77">
        <v>0</v>
      </c>
      <c r="AE1812" s="78">
        <v>1</v>
      </c>
      <c r="AF1812" s="79">
        <v>0</v>
      </c>
      <c r="AH1812" s="59">
        <f t="shared" ref="AH1812" si="8197">X1812*AC1809+Z1812*AC1812-Y1812*AD1809-AA1812*AD1812</f>
        <v>3.6814433740916486</v>
      </c>
      <c r="AI1812" s="63">
        <f t="shared" ref="AI1812" si="8198">(X1812*AD1809+Y1812*AC1809+Z1812*AD1812+AA1812*AC1812)</f>
        <v>-0.76308380532976661</v>
      </c>
      <c r="AJ1812" s="61">
        <f t="shared" ref="AJ1812" si="8199">X1812*AE1809+Z1812*AE1812-Y1812*AF1809-AA1812*AF1812</f>
        <v>3.6814433740916486</v>
      </c>
      <c r="AK1812" s="62">
        <f t="shared" ref="AK1812" si="8200">(X1812*AF1809+Y1812*AE1809+Z1812*AF1812+AA1812*AE1812)</f>
        <v>0</v>
      </c>
      <c r="AM1812" s="80">
        <f t="shared" ref="AM1812" si="8201">(180/PI())*ATAN(-1*(AI1809+AI1812)/(AH1809+AH1812))</f>
        <v>-64.856837006022133</v>
      </c>
      <c r="AO1812" s="113">
        <f t="shared" ref="AO1812" si="8202">20*LOG(((1-(10^(AM1809/20)^2)*(1-((1-AO1809)/(1+AO1809))^2))^0.5))</f>
        <v>-3.4638945668291808E-2</v>
      </c>
      <c r="AP1812" s="18"/>
      <c r="AQ1812" s="68"/>
      <c r="AR1812" s="68"/>
      <c r="AS1812" s="68"/>
      <c r="AT1812" s="68"/>
    </row>
    <row r="1813" spans="2:46" ht="18.600000000000001" customHeight="1"/>
    <row r="1814" spans="2:46" ht="18.600000000000001" customHeight="1" thickBot="1">
      <c r="D1814" s="10" t="s">
        <v>63</v>
      </c>
      <c r="E1814" s="10"/>
      <c r="F1814" s="10"/>
      <c r="G1814" s="10"/>
      <c r="H1814" s="10"/>
      <c r="I1814" s="10" t="s">
        <v>64</v>
      </c>
      <c r="J1814" s="10"/>
      <c r="K1814" s="10"/>
      <c r="L1814" s="10"/>
      <c r="M1814" s="55"/>
      <c r="N1814" s="55"/>
      <c r="O1814" s="54" t="s">
        <v>65</v>
      </c>
      <c r="P1814" s="55"/>
      <c r="Q1814" s="55"/>
      <c r="R1814" s="55"/>
      <c r="S1814" s="10"/>
      <c r="T1814" s="10" t="s">
        <v>66</v>
      </c>
      <c r="U1814" s="55"/>
      <c r="V1814" s="55"/>
      <c r="W1814" s="55"/>
      <c r="X1814" s="55"/>
      <c r="Y1814" s="54" t="s">
        <v>67</v>
      </c>
      <c r="Z1814" s="55"/>
      <c r="AA1814" s="55"/>
      <c r="AB1814" s="55"/>
      <c r="AC1814" s="54" t="s">
        <v>68</v>
      </c>
      <c r="AD1814" s="10"/>
      <c r="AE1814" s="10"/>
      <c r="AF1814" s="10"/>
      <c r="AG1814" s="10"/>
      <c r="AH1814" s="55"/>
      <c r="AI1814" s="54" t="s">
        <v>69</v>
      </c>
      <c r="AJ1814" s="55"/>
      <c r="AK1814" s="55"/>
    </row>
    <row r="1815" spans="2:46" ht="18.600000000000001" customHeight="1" thickBot="1">
      <c r="B1815" s="52"/>
      <c r="D1815" s="273" t="s">
        <v>70</v>
      </c>
      <c r="E1815" s="274"/>
      <c r="F1815" s="275" t="s">
        <v>71</v>
      </c>
      <c r="G1815" s="276"/>
      <c r="H1815" s="263"/>
      <c r="I1815" s="273" t="s">
        <v>72</v>
      </c>
      <c r="J1815" s="274"/>
      <c r="K1815" s="275" t="s">
        <v>73</v>
      </c>
      <c r="L1815" s="276"/>
      <c r="M1815" s="55"/>
      <c r="N1815" s="269" t="s">
        <v>74</v>
      </c>
      <c r="O1815" s="270"/>
      <c r="P1815" s="271" t="s">
        <v>75</v>
      </c>
      <c r="Q1815" s="272"/>
      <c r="R1815" s="55"/>
      <c r="S1815" s="273" t="s">
        <v>76</v>
      </c>
      <c r="T1815" s="274"/>
      <c r="U1815" s="275" t="s">
        <v>77</v>
      </c>
      <c r="V1815" s="276"/>
      <c r="W1815" s="10"/>
      <c r="X1815" s="269" t="s">
        <v>78</v>
      </c>
      <c r="Y1815" s="270"/>
      <c r="Z1815" s="271" t="s">
        <v>79</v>
      </c>
      <c r="AA1815" s="272"/>
      <c r="AB1815" s="10"/>
      <c r="AC1815" s="273" t="s">
        <v>80</v>
      </c>
      <c r="AD1815" s="274"/>
      <c r="AE1815" s="275" t="s">
        <v>81</v>
      </c>
      <c r="AF1815" s="276"/>
      <c r="AG1815" s="10"/>
      <c r="AH1815" s="269" t="s">
        <v>82</v>
      </c>
      <c r="AI1815" s="270"/>
      <c r="AJ1815" s="271" t="s">
        <v>83</v>
      </c>
      <c r="AK1815" s="272"/>
      <c r="AM1815" s="57" t="s">
        <v>10</v>
      </c>
      <c r="AO1815" s="109" t="s">
        <v>37</v>
      </c>
      <c r="AP1815" s="18"/>
      <c r="AQ1815" s="68"/>
      <c r="AR1815" s="68"/>
      <c r="AS1815" s="68"/>
      <c r="AT1815" s="68"/>
    </row>
    <row r="1816" spans="2:46" ht="18.600000000000001" customHeight="1" thickTop="1" thickBot="1">
      <c r="B1816" s="81">
        <v>5.2</v>
      </c>
      <c r="D1816" s="59">
        <v>1</v>
      </c>
      <c r="E1816" s="60">
        <v>0</v>
      </c>
      <c r="F1816" s="61">
        <v>0</v>
      </c>
      <c r="G1816" s="62">
        <f t="shared" ref="G1816" si="8203">$E$8*$B1816</f>
        <v>3.5275240000000001</v>
      </c>
      <c r="I1816" s="59">
        <v>1</v>
      </c>
      <c r="J1816" s="63">
        <v>0</v>
      </c>
      <c r="K1816" s="61">
        <v>0</v>
      </c>
      <c r="L1816" s="62">
        <v>0</v>
      </c>
      <c r="N1816" s="59">
        <f t="shared" ref="N1816" si="8204">D1816*I1816+F1816*I1819-E1816*J1816-G1816*J1819</f>
        <v>3.6776969720737691</v>
      </c>
      <c r="O1816" s="63">
        <f t="shared" ref="O1816" si="8205">(D1816*J1816+E1816*I1816+F1816*J1819+G1816*I1819)</f>
        <v>0</v>
      </c>
      <c r="P1816" s="61">
        <f t="shared" ref="P1816" si="8206">D1816*K1816+F1816*K1819-E1816*L1816-G1816*L1819</f>
        <v>0</v>
      </c>
      <c r="Q1816" s="62">
        <f t="shared" ref="Q1816" si="8207">(D1816*L1816+E1816*K1816+F1816*L1819+G1816*K1819)</f>
        <v>3.5275240000000001</v>
      </c>
      <c r="S1816" s="59">
        <v>1</v>
      </c>
      <c r="T1816" s="60">
        <v>0</v>
      </c>
      <c r="U1816" s="61">
        <v>0</v>
      </c>
      <c r="V1816" s="62">
        <f t="shared" ref="V1816" si="8208">$T$8*$B1816</f>
        <v>3.5275240000000001</v>
      </c>
      <c r="X1816" s="59">
        <f t="shared" ref="X1816" si="8209">N1816*S1816+P1816*S1819-O1816*T1816-Q1816*T1819</f>
        <v>3.6776969720737691</v>
      </c>
      <c r="Y1816" s="63">
        <f t="shared" ref="Y1816" si="8210">(N1816*T1816+O1816*S1816+P1816*T1819+Q1816*S1819)</f>
        <v>0</v>
      </c>
      <c r="Z1816" s="61">
        <f t="shared" ref="Z1816" si="8211">N1816*U1816+P1816*U1819-O1816*V1816-Q1816*V1819</f>
        <v>0</v>
      </c>
      <c r="AA1816" s="62">
        <f t="shared" ref="AA1816" si="8212">(N1816*V1816+O1816*U1816+P1816*V1819+Q1816*U1819)</f>
        <v>16.500688333717552</v>
      </c>
      <c r="AB1816" s="10"/>
      <c r="AC1816" s="64">
        <v>1</v>
      </c>
      <c r="AD1816" s="65">
        <v>0</v>
      </c>
      <c r="AE1816" s="23">
        <v>0</v>
      </c>
      <c r="AF1816" s="66">
        <v>0</v>
      </c>
      <c r="AH1816" s="59">
        <f t="shared" ref="AH1816" si="8213">X1816*AC1816+Z1816*AC1819-Y1816*AD1816-AA1816*AD1819</f>
        <v>3.6776969720737691</v>
      </c>
      <c r="AI1816" s="63">
        <f t="shared" ref="AI1816" si="8214">(X1816*AD1816+Y1816*AC1816+Z1816*AD1819+AA1816*AC1819)</f>
        <v>16.500688333717552</v>
      </c>
      <c r="AJ1816" s="61">
        <f t="shared" ref="AJ1816" si="8215">X1816*AE1816+Z1816*AE1819-Y1816*AF1816-AA1816*AF1819</f>
        <v>0</v>
      </c>
      <c r="AK1816" s="62">
        <f t="shared" ref="AK1816" si="8216">(X1816*AF1816+Y1816*AE1816+Z1816*AF1819+AA1816*AE1819)</f>
        <v>16.500688333717552</v>
      </c>
      <c r="AM1816" s="67">
        <f t="shared" ref="AM1816" si="8217">20*LOG(((1+$AD$8)/$AD$8)/((AH1816+AH1819)^2+(AI1816+AI1819)^2)^0.5)</f>
        <v>-18.778028891152722</v>
      </c>
      <c r="AO1816" s="110">
        <f t="shared" ref="AO1816" si="8218">((AH1816^2+AI1816^2)^0.5)/((AH1819^2+AI1819^2)^0.5)</f>
        <v>4.5018858845235554</v>
      </c>
      <c r="AP1816" s="18"/>
      <c r="AQ1816" s="68"/>
      <c r="AR1816" s="68"/>
      <c r="AS1816" s="68"/>
      <c r="AT1816" s="68"/>
    </row>
    <row r="1817" spans="2:46" ht="18.600000000000001" customHeight="1" thickBot="1">
      <c r="D1817" s="69"/>
      <c r="G1817" s="70"/>
      <c r="I1817" s="69"/>
      <c r="L1817" s="70"/>
      <c r="N1817" s="69"/>
      <c r="Q1817" s="70"/>
      <c r="S1817" s="69"/>
      <c r="V1817" s="70"/>
      <c r="X1817" s="69"/>
      <c r="AA1817" s="70"/>
      <c r="AC1817" s="64"/>
      <c r="AD1817" s="23"/>
      <c r="AE1817" s="23"/>
      <c r="AF1817" s="71"/>
      <c r="AH1817" s="69"/>
      <c r="AK1817" s="70"/>
      <c r="AO1817" s="111"/>
      <c r="AP1817" s="18"/>
      <c r="AQ1817" s="68"/>
      <c r="AR1817" s="68"/>
      <c r="AS1817" s="68"/>
      <c r="AT1817" s="68"/>
    </row>
    <row r="1818" spans="2:46" ht="18.600000000000001" customHeight="1" thickBot="1">
      <c r="D1818" s="265" t="s">
        <v>11</v>
      </c>
      <c r="E1818" s="266"/>
      <c r="F1818" s="267" t="s">
        <v>84</v>
      </c>
      <c r="G1818" s="268"/>
      <c r="H1818" s="263"/>
      <c r="I1818" s="265" t="s">
        <v>85</v>
      </c>
      <c r="J1818" s="266"/>
      <c r="K1818" s="267" t="s">
        <v>86</v>
      </c>
      <c r="L1818" s="268"/>
      <c r="N1818" s="269" t="s">
        <v>12</v>
      </c>
      <c r="O1818" s="270"/>
      <c r="P1818" s="271" t="s">
        <v>13</v>
      </c>
      <c r="Q1818" s="272"/>
      <c r="S1818" s="265" t="s">
        <v>87</v>
      </c>
      <c r="T1818" s="266"/>
      <c r="U1818" s="267" t="s">
        <v>88</v>
      </c>
      <c r="V1818" s="268"/>
      <c r="W1818" s="10"/>
      <c r="X1818" s="269" t="s">
        <v>89</v>
      </c>
      <c r="Y1818" s="270"/>
      <c r="Z1818" s="271" t="s">
        <v>90</v>
      </c>
      <c r="AA1818" s="272"/>
      <c r="AB1818" s="10"/>
      <c r="AC1818" s="265" t="s">
        <v>14</v>
      </c>
      <c r="AD1818" s="266"/>
      <c r="AE1818" s="267" t="s">
        <v>15</v>
      </c>
      <c r="AF1818" s="268"/>
      <c r="AG1818" s="10"/>
      <c r="AH1818" s="269" t="s">
        <v>91</v>
      </c>
      <c r="AI1818" s="270"/>
      <c r="AJ1818" s="271" t="s">
        <v>92</v>
      </c>
      <c r="AK1818" s="272"/>
      <c r="AM1818" s="76" t="s">
        <v>16</v>
      </c>
      <c r="AO1818" s="112" t="s">
        <v>38</v>
      </c>
      <c r="AP1818" s="18"/>
      <c r="AQ1818" s="68"/>
      <c r="AR1818" s="68"/>
      <c r="AS1818" s="68"/>
      <c r="AT1818" s="68"/>
    </row>
    <row r="1819" spans="2:46" ht="18.600000000000001" customHeight="1" thickTop="1" thickBot="1">
      <c r="D1819" s="59">
        <v>0</v>
      </c>
      <c r="E1819" s="63">
        <v>0</v>
      </c>
      <c r="F1819" s="61">
        <v>1</v>
      </c>
      <c r="G1819" s="62">
        <v>0</v>
      </c>
      <c r="I1819" s="59">
        <v>0</v>
      </c>
      <c r="J1819" s="63">
        <f t="shared" ref="J1819" si="8219">IF(0=(1-$J$8*$K$8*$B1816^2),10^14,$B1816*$K$8/(1-$J$8*$K$8*$B1816^2))</f>
        <v>-0.75908681899081876</v>
      </c>
      <c r="K1819" s="61">
        <v>1</v>
      </c>
      <c r="L1819" s="62">
        <v>0</v>
      </c>
      <c r="N1819" s="59">
        <f t="shared" ref="N1819" si="8220">D1819*I1816+F1819*I1819-E1819*J1816-G1819*J1819</f>
        <v>0</v>
      </c>
      <c r="O1819" s="63">
        <f t="shared" ref="O1819" si="8221">(D1819*J1816+E1819*I1816+F1819*J1819+G1819*I1819)</f>
        <v>-0.75908681899081876</v>
      </c>
      <c r="P1819" s="61">
        <f t="shared" ref="P1819" si="8222">D1819*K1816+F1819*K1819-E1819*L1816-G1819*L1819</f>
        <v>1</v>
      </c>
      <c r="Q1819" s="62">
        <f t="shared" ref="Q1819" si="8223">(D1819*L1816+E1819*K1816+F1819*L1819+G1819*K1819)</f>
        <v>0</v>
      </c>
      <c r="S1819" s="59">
        <v>0</v>
      </c>
      <c r="T1819" s="63">
        <v>0</v>
      </c>
      <c r="U1819" s="61">
        <v>1</v>
      </c>
      <c r="V1819" s="62">
        <v>0</v>
      </c>
      <c r="X1819" s="59">
        <f t="shared" ref="X1819" si="8224">N1819*S1816+P1819*S1819-O1819*T1816-Q1819*T1819</f>
        <v>0</v>
      </c>
      <c r="Y1819" s="63">
        <f t="shared" ref="Y1819" si="8225">(N1819*T1816+O1819*S1816+P1819*T1819+Q1819*S1819)</f>
        <v>-0.75908681899081876</v>
      </c>
      <c r="Z1819" s="61">
        <f t="shared" ref="Z1819" si="8226">N1819*U1816+P1819*U1819-O1819*V1816-Q1819*V1819</f>
        <v>3.6776969720737691</v>
      </c>
      <c r="AA1819" s="62">
        <f t="shared" ref="AA1819" si="8227">(N1819*V1816+O1819*U1816+P1819*V1819+Q1819*U1819)</f>
        <v>0</v>
      </c>
      <c r="AB1819" s="10"/>
      <c r="AC1819" s="46">
        <f t="shared" ref="AC1819" si="8228">1/$AD$8</f>
        <v>1</v>
      </c>
      <c r="AD1819" s="77">
        <v>0</v>
      </c>
      <c r="AE1819" s="78">
        <v>1</v>
      </c>
      <c r="AF1819" s="79">
        <v>0</v>
      </c>
      <c r="AH1819" s="59">
        <f t="shared" ref="AH1819" si="8229">X1819*AC1816+Z1819*AC1819-Y1819*AD1816-AA1819*AD1819</f>
        <v>3.6776969720737691</v>
      </c>
      <c r="AI1819" s="63">
        <f t="shared" ref="AI1819" si="8230">(X1819*AD1816+Y1819*AC1816+Z1819*AD1819+AA1819*AC1819)</f>
        <v>-0.75908681899081876</v>
      </c>
      <c r="AJ1819" s="61">
        <f t="shared" ref="AJ1819" si="8231">X1819*AE1816+Z1819*AE1819-Y1819*AF1816-AA1819*AF1819</f>
        <v>3.6776969720737691</v>
      </c>
      <c r="AK1819" s="62">
        <f t="shared" ref="AK1819" si="8232">(X1819*AF1816+Y1819*AE1816+Z1819*AF1819+AA1819*AE1819)</f>
        <v>0</v>
      </c>
      <c r="AM1819" s="80">
        <f t="shared" ref="AM1819" si="8233">(180/PI())*ATAN(-1*(AI1816+AI1819)/(AH1816+AH1819))</f>
        <v>-64.955276864841636</v>
      </c>
      <c r="AO1819" s="113">
        <f t="shared" ref="AO1819" si="8234">20*LOG(((1-(10^(AM1816/20)^2)*(1-((1-AO1816)/(1+AO1816))^2))^0.5))</f>
        <v>-3.4366073093965652E-2</v>
      </c>
      <c r="AP1819" s="18"/>
      <c r="AQ1819" s="68"/>
      <c r="AR1819" s="68"/>
      <c r="AS1819" s="68"/>
      <c r="AT1819" s="68"/>
    </row>
    <row r="1820" spans="2:46" ht="18.600000000000001" customHeight="1"/>
    <row r="1821" spans="2:46" ht="18.600000000000001" customHeight="1" thickBot="1">
      <c r="D1821" s="10" t="s">
        <v>63</v>
      </c>
      <c r="E1821" s="10"/>
      <c r="F1821" s="10"/>
      <c r="G1821" s="10"/>
      <c r="H1821" s="10"/>
      <c r="I1821" s="10" t="s">
        <v>64</v>
      </c>
      <c r="J1821" s="10"/>
      <c r="K1821" s="10"/>
      <c r="L1821" s="10"/>
      <c r="M1821" s="55"/>
      <c r="N1821" s="55"/>
      <c r="O1821" s="54" t="s">
        <v>65</v>
      </c>
      <c r="P1821" s="55"/>
      <c r="Q1821" s="55"/>
      <c r="R1821" s="55"/>
      <c r="S1821" s="10"/>
      <c r="T1821" s="10" t="s">
        <v>66</v>
      </c>
      <c r="U1821" s="55"/>
      <c r="V1821" s="55"/>
      <c r="W1821" s="55"/>
      <c r="X1821" s="55"/>
      <c r="Y1821" s="54" t="s">
        <v>67</v>
      </c>
      <c r="Z1821" s="55"/>
      <c r="AA1821" s="55"/>
      <c r="AB1821" s="55"/>
      <c r="AC1821" s="54" t="s">
        <v>68</v>
      </c>
      <c r="AD1821" s="10"/>
      <c r="AE1821" s="10"/>
      <c r="AF1821" s="10"/>
      <c r="AG1821" s="10"/>
      <c r="AH1821" s="55"/>
      <c r="AI1821" s="54" t="s">
        <v>69</v>
      </c>
      <c r="AJ1821" s="55"/>
      <c r="AK1821" s="55"/>
    </row>
    <row r="1822" spans="2:46" ht="18.600000000000001" customHeight="1" thickBot="1">
      <c r="B1822" s="52"/>
      <c r="D1822" s="273" t="s">
        <v>70</v>
      </c>
      <c r="E1822" s="274"/>
      <c r="F1822" s="275" t="s">
        <v>71</v>
      </c>
      <c r="G1822" s="276"/>
      <c r="H1822" s="263"/>
      <c r="I1822" s="273" t="s">
        <v>72</v>
      </c>
      <c r="J1822" s="274"/>
      <c r="K1822" s="275" t="s">
        <v>73</v>
      </c>
      <c r="L1822" s="276"/>
      <c r="M1822" s="55"/>
      <c r="N1822" s="269" t="s">
        <v>74</v>
      </c>
      <c r="O1822" s="270"/>
      <c r="P1822" s="271" t="s">
        <v>75</v>
      </c>
      <c r="Q1822" s="272"/>
      <c r="R1822" s="55"/>
      <c r="S1822" s="273" t="s">
        <v>76</v>
      </c>
      <c r="T1822" s="274"/>
      <c r="U1822" s="275" t="s">
        <v>77</v>
      </c>
      <c r="V1822" s="276"/>
      <c r="W1822" s="10"/>
      <c r="X1822" s="269" t="s">
        <v>78</v>
      </c>
      <c r="Y1822" s="270"/>
      <c r="Z1822" s="271" t="s">
        <v>79</v>
      </c>
      <c r="AA1822" s="272"/>
      <c r="AB1822" s="10"/>
      <c r="AC1822" s="273" t="s">
        <v>80</v>
      </c>
      <c r="AD1822" s="274"/>
      <c r="AE1822" s="275" t="s">
        <v>81</v>
      </c>
      <c r="AF1822" s="276"/>
      <c r="AG1822" s="10"/>
      <c r="AH1822" s="269" t="s">
        <v>82</v>
      </c>
      <c r="AI1822" s="270"/>
      <c r="AJ1822" s="271" t="s">
        <v>83</v>
      </c>
      <c r="AK1822" s="272"/>
      <c r="AM1822" s="57" t="s">
        <v>10</v>
      </c>
      <c r="AO1822" s="109" t="s">
        <v>37</v>
      </c>
      <c r="AP1822" s="18"/>
      <c r="AQ1822" s="68"/>
      <c r="AR1822" s="68"/>
      <c r="AS1822" s="68"/>
      <c r="AT1822" s="68"/>
    </row>
    <row r="1823" spans="2:46" ht="18.600000000000001" customHeight="1" thickTop="1" thickBot="1">
      <c r="B1823" s="81">
        <v>5.22</v>
      </c>
      <c r="D1823" s="59">
        <v>1</v>
      </c>
      <c r="E1823" s="60">
        <v>0</v>
      </c>
      <c r="F1823" s="61">
        <v>0</v>
      </c>
      <c r="G1823" s="62">
        <f t="shared" ref="G1823" si="8235">$E$8*$B1823</f>
        <v>3.5410914</v>
      </c>
      <c r="I1823" s="59">
        <v>1</v>
      </c>
      <c r="J1823" s="63">
        <v>0</v>
      </c>
      <c r="K1823" s="61">
        <v>0</v>
      </c>
      <c r="L1823" s="62">
        <v>0</v>
      </c>
      <c r="N1823" s="59">
        <f t="shared" ref="N1823" si="8236">D1823*I1823+F1823*I1826-E1823*J1823-G1823*J1826</f>
        <v>3.6740038245872695</v>
      </c>
      <c r="O1823" s="63">
        <f t="shared" ref="O1823" si="8237">(D1823*J1823+E1823*I1823+F1823*J1826+G1823*I1826)</f>
        <v>0</v>
      </c>
      <c r="P1823" s="61">
        <f t="shared" ref="P1823" si="8238">D1823*K1823+F1823*K1826-E1823*L1823-G1823*L1826</f>
        <v>0</v>
      </c>
      <c r="Q1823" s="62">
        <f t="shared" ref="Q1823" si="8239">(D1823*L1823+E1823*K1823+F1823*L1826+G1823*K1826)</f>
        <v>3.5410914</v>
      </c>
      <c r="S1823" s="59">
        <v>1</v>
      </c>
      <c r="T1823" s="60">
        <v>0</v>
      </c>
      <c r="U1823" s="61">
        <v>0</v>
      </c>
      <c r="V1823" s="62">
        <f t="shared" ref="V1823" si="8240">$T$8*$B1823</f>
        <v>3.5410914</v>
      </c>
      <c r="X1823" s="59">
        <f t="shared" ref="X1823" si="8241">N1823*S1823+P1823*S1826-O1823*T1823-Q1823*T1826</f>
        <v>3.6740038245872695</v>
      </c>
      <c r="Y1823" s="63">
        <f t="shared" ref="Y1823" si="8242">(N1823*T1823+O1823*S1823+P1823*T1826+Q1823*S1826)</f>
        <v>0</v>
      </c>
      <c r="Z1823" s="61">
        <f t="shared" ref="Z1823" si="8243">N1823*U1823+P1823*U1826-O1823*V1823-Q1823*V1826</f>
        <v>0</v>
      </c>
      <c r="AA1823" s="62">
        <f t="shared" ref="AA1823" si="8244">(N1823*V1823+O1823*U1823+P1823*V1826+Q1823*U1826)</f>
        <v>16.551074746813089</v>
      </c>
      <c r="AB1823" s="10"/>
      <c r="AC1823" s="64">
        <v>1</v>
      </c>
      <c r="AD1823" s="65">
        <v>0</v>
      </c>
      <c r="AE1823" s="23">
        <v>0</v>
      </c>
      <c r="AF1823" s="66">
        <v>0</v>
      </c>
      <c r="AH1823" s="59">
        <f t="shared" ref="AH1823" si="8245">X1823*AC1823+Z1823*AC1826-Y1823*AD1823-AA1823*AD1826</f>
        <v>3.6740038245872695</v>
      </c>
      <c r="AI1823" s="63">
        <f t="shared" ref="AI1823" si="8246">(X1823*AD1823+Y1823*AC1823+Z1823*AD1826+AA1823*AC1826)</f>
        <v>16.551074746813089</v>
      </c>
      <c r="AJ1823" s="61">
        <f t="shared" ref="AJ1823" si="8247">X1823*AE1823+Z1823*AE1826-Y1823*AF1823-AA1823*AF1826</f>
        <v>0</v>
      </c>
      <c r="AK1823" s="62">
        <f t="shared" ref="AK1823" si="8248">(X1823*AF1823+Y1823*AE1823+Z1823*AF1826+AA1823*AE1826)</f>
        <v>16.551074746813089</v>
      </c>
      <c r="AM1823" s="67">
        <f t="shared" ref="AM1823" si="8249">20*LOG(((1+$AD$8)/$AD$8)/((AH1823+AH1826)^2+(AI1823+AI1826)^2)^0.5)</f>
        <v>-18.801057344512941</v>
      </c>
      <c r="AO1823" s="110">
        <f t="shared" ref="AO1823" si="8250">((AH1823^2+AI1823^2)^0.5)/((AH1826^2+AI1826^2)^0.5)</f>
        <v>4.5200834083633454</v>
      </c>
      <c r="AP1823" s="18"/>
      <c r="AQ1823" s="68"/>
      <c r="AR1823" s="68"/>
      <c r="AS1823" s="68"/>
      <c r="AT1823" s="68"/>
    </row>
    <row r="1824" spans="2:46" ht="18.600000000000001" customHeight="1" thickBot="1">
      <c r="D1824" s="69"/>
      <c r="G1824" s="70"/>
      <c r="I1824" s="69"/>
      <c r="L1824" s="70"/>
      <c r="N1824" s="69"/>
      <c r="Q1824" s="70"/>
      <c r="S1824" s="69"/>
      <c r="V1824" s="70"/>
      <c r="X1824" s="69"/>
      <c r="AA1824" s="70"/>
      <c r="AC1824" s="64"/>
      <c r="AD1824" s="23"/>
      <c r="AE1824" s="23"/>
      <c r="AF1824" s="71"/>
      <c r="AH1824" s="69"/>
      <c r="AK1824" s="70"/>
      <c r="AO1824" s="111"/>
      <c r="AP1824" s="18"/>
      <c r="AQ1824" s="68"/>
      <c r="AR1824" s="68"/>
      <c r="AS1824" s="68"/>
      <c r="AT1824" s="68"/>
    </row>
    <row r="1825" spans="2:46" ht="18.600000000000001" customHeight="1" thickBot="1">
      <c r="D1825" s="265" t="s">
        <v>11</v>
      </c>
      <c r="E1825" s="266"/>
      <c r="F1825" s="267" t="s">
        <v>84</v>
      </c>
      <c r="G1825" s="268"/>
      <c r="H1825" s="263"/>
      <c r="I1825" s="265" t="s">
        <v>85</v>
      </c>
      <c r="J1825" s="266"/>
      <c r="K1825" s="267" t="s">
        <v>86</v>
      </c>
      <c r="L1825" s="268"/>
      <c r="N1825" s="269" t="s">
        <v>12</v>
      </c>
      <c r="O1825" s="270"/>
      <c r="P1825" s="271" t="s">
        <v>13</v>
      </c>
      <c r="Q1825" s="272"/>
      <c r="S1825" s="265" t="s">
        <v>87</v>
      </c>
      <c r="T1825" s="266"/>
      <c r="U1825" s="267" t="s">
        <v>88</v>
      </c>
      <c r="V1825" s="268"/>
      <c r="W1825" s="10"/>
      <c r="X1825" s="269" t="s">
        <v>89</v>
      </c>
      <c r="Y1825" s="270"/>
      <c r="Z1825" s="271" t="s">
        <v>90</v>
      </c>
      <c r="AA1825" s="272"/>
      <c r="AB1825" s="10"/>
      <c r="AC1825" s="265" t="s">
        <v>14</v>
      </c>
      <c r="AD1825" s="266"/>
      <c r="AE1825" s="267" t="s">
        <v>15</v>
      </c>
      <c r="AF1825" s="268"/>
      <c r="AG1825" s="10"/>
      <c r="AH1825" s="269" t="s">
        <v>91</v>
      </c>
      <c r="AI1825" s="270"/>
      <c r="AJ1825" s="271" t="s">
        <v>92</v>
      </c>
      <c r="AK1825" s="272"/>
      <c r="AM1825" s="76" t="s">
        <v>16</v>
      </c>
      <c r="AO1825" s="112" t="s">
        <v>38</v>
      </c>
      <c r="AP1825" s="18"/>
      <c r="AQ1825" s="68"/>
      <c r="AR1825" s="68"/>
      <c r="AS1825" s="68"/>
      <c r="AT1825" s="68"/>
    </row>
    <row r="1826" spans="2:46" ht="18.600000000000001" customHeight="1" thickTop="1" thickBot="1">
      <c r="D1826" s="59">
        <v>0</v>
      </c>
      <c r="E1826" s="63">
        <v>0</v>
      </c>
      <c r="F1826" s="61">
        <v>1</v>
      </c>
      <c r="G1826" s="62">
        <v>0</v>
      </c>
      <c r="I1826" s="59">
        <v>0</v>
      </c>
      <c r="J1826" s="63">
        <f t="shared" ref="J1826" si="8251">IF(0=(1-$J$8*$K$8*$B1823^2),10^14,$B1823*$K$8/(1-$J$8*$K$8*$B1823^2))</f>
        <v>-0.75513549991600604</v>
      </c>
      <c r="K1826" s="61">
        <v>1</v>
      </c>
      <c r="L1826" s="62">
        <v>0</v>
      </c>
      <c r="N1826" s="59">
        <f t="shared" ref="N1826" si="8252">D1826*I1823+F1826*I1826-E1826*J1823-G1826*J1826</f>
        <v>0</v>
      </c>
      <c r="O1826" s="63">
        <f t="shared" ref="O1826" si="8253">(D1826*J1823+E1826*I1823+F1826*J1826+G1826*I1826)</f>
        <v>-0.75513549991600604</v>
      </c>
      <c r="P1826" s="61">
        <f t="shared" ref="P1826" si="8254">D1826*K1823+F1826*K1826-E1826*L1823-G1826*L1826</f>
        <v>1</v>
      </c>
      <c r="Q1826" s="62">
        <f t="shared" ref="Q1826" si="8255">(D1826*L1823+E1826*K1823+F1826*L1826+G1826*K1826)</f>
        <v>0</v>
      </c>
      <c r="S1826" s="59">
        <v>0</v>
      </c>
      <c r="T1826" s="63">
        <v>0</v>
      </c>
      <c r="U1826" s="61">
        <v>1</v>
      </c>
      <c r="V1826" s="62">
        <v>0</v>
      </c>
      <c r="X1826" s="59">
        <f t="shared" ref="X1826" si="8256">N1826*S1823+P1826*S1826-O1826*T1823-Q1826*T1826</f>
        <v>0</v>
      </c>
      <c r="Y1826" s="63">
        <f t="shared" ref="Y1826" si="8257">(N1826*T1823+O1826*S1823+P1826*T1826+Q1826*S1826)</f>
        <v>-0.75513549991600604</v>
      </c>
      <c r="Z1826" s="61">
        <f t="shared" ref="Z1826" si="8258">N1826*U1823+P1826*U1826-O1826*V1823-Q1826*V1826</f>
        <v>3.6740038245872695</v>
      </c>
      <c r="AA1826" s="62">
        <f t="shared" ref="AA1826" si="8259">(N1826*V1823+O1826*U1823+P1826*V1826+Q1826*U1826)</f>
        <v>0</v>
      </c>
      <c r="AB1826" s="10"/>
      <c r="AC1826" s="46">
        <f t="shared" ref="AC1826" si="8260">1/$AD$8</f>
        <v>1</v>
      </c>
      <c r="AD1826" s="77">
        <v>0</v>
      </c>
      <c r="AE1826" s="78">
        <v>1</v>
      </c>
      <c r="AF1826" s="79">
        <v>0</v>
      </c>
      <c r="AH1826" s="59">
        <f t="shared" ref="AH1826" si="8261">X1826*AC1823+Z1826*AC1826-Y1826*AD1823-AA1826*AD1826</f>
        <v>3.6740038245872695</v>
      </c>
      <c r="AI1826" s="63">
        <f t="shared" ref="AI1826" si="8262">(X1826*AD1823+Y1826*AC1823+Z1826*AD1826+AA1826*AC1826)</f>
        <v>-0.75513549991600604</v>
      </c>
      <c r="AJ1826" s="61">
        <f t="shared" ref="AJ1826" si="8263">X1826*AE1823+Z1826*AE1826-Y1826*AF1823-AA1826*AF1826</f>
        <v>3.6740038245872695</v>
      </c>
      <c r="AK1826" s="62">
        <f t="shared" ref="AK1826" si="8264">(X1826*AF1823+Y1826*AE1823+Z1826*AF1826+AA1826*AE1826)</f>
        <v>0</v>
      </c>
      <c r="AM1826" s="80">
        <f t="shared" ref="AM1826" si="8265">(180/PI())*ATAN(-1*(AI1823+AI1826)/(AH1823+AH1826))</f>
        <v>-65.052936272152536</v>
      </c>
      <c r="AO1826" s="113">
        <f t="shared" ref="AO1826" si="8266">20*LOG(((1-(10^(AM1823/20)^2)*(1-((1-AO1823)/(1+AO1823))^2))^0.5))</f>
        <v>-3.4095526259173552E-2</v>
      </c>
      <c r="AP1826" s="18"/>
      <c r="AQ1826" s="68"/>
      <c r="AR1826" s="68"/>
      <c r="AS1826" s="68"/>
      <c r="AT1826" s="68"/>
    </row>
    <row r="1827" spans="2:46" ht="18.600000000000001" customHeight="1"/>
    <row r="1828" spans="2:46" ht="18.600000000000001" customHeight="1" thickBot="1">
      <c r="D1828" s="10" t="s">
        <v>63</v>
      </c>
      <c r="E1828" s="10"/>
      <c r="F1828" s="10"/>
      <c r="G1828" s="10"/>
      <c r="H1828" s="10"/>
      <c r="I1828" s="10" t="s">
        <v>64</v>
      </c>
      <c r="J1828" s="10"/>
      <c r="K1828" s="10"/>
      <c r="L1828" s="10"/>
      <c r="M1828" s="55"/>
      <c r="N1828" s="55"/>
      <c r="O1828" s="54" t="s">
        <v>65</v>
      </c>
      <c r="P1828" s="55"/>
      <c r="Q1828" s="55"/>
      <c r="R1828" s="55"/>
      <c r="S1828" s="10"/>
      <c r="T1828" s="10" t="s">
        <v>66</v>
      </c>
      <c r="U1828" s="55"/>
      <c r="V1828" s="55"/>
      <c r="W1828" s="55"/>
      <c r="X1828" s="55"/>
      <c r="Y1828" s="54" t="s">
        <v>67</v>
      </c>
      <c r="Z1828" s="55"/>
      <c r="AA1828" s="55"/>
      <c r="AB1828" s="55"/>
      <c r="AC1828" s="54" t="s">
        <v>68</v>
      </c>
      <c r="AD1828" s="10"/>
      <c r="AE1828" s="10"/>
      <c r="AF1828" s="10"/>
      <c r="AG1828" s="10"/>
      <c r="AH1828" s="55"/>
      <c r="AI1828" s="54" t="s">
        <v>69</v>
      </c>
      <c r="AJ1828" s="55"/>
      <c r="AK1828" s="55"/>
    </row>
    <row r="1829" spans="2:46" ht="18.600000000000001" customHeight="1" thickBot="1">
      <c r="B1829" s="52"/>
      <c r="D1829" s="273" t="s">
        <v>70</v>
      </c>
      <c r="E1829" s="274"/>
      <c r="F1829" s="275" t="s">
        <v>71</v>
      </c>
      <c r="G1829" s="276"/>
      <c r="H1829" s="263"/>
      <c r="I1829" s="273" t="s">
        <v>72</v>
      </c>
      <c r="J1829" s="274"/>
      <c r="K1829" s="275" t="s">
        <v>73</v>
      </c>
      <c r="L1829" s="276"/>
      <c r="M1829" s="55"/>
      <c r="N1829" s="269" t="s">
        <v>74</v>
      </c>
      <c r="O1829" s="270"/>
      <c r="P1829" s="271" t="s">
        <v>75</v>
      </c>
      <c r="Q1829" s="272"/>
      <c r="R1829" s="55"/>
      <c r="S1829" s="273" t="s">
        <v>76</v>
      </c>
      <c r="T1829" s="274"/>
      <c r="U1829" s="275" t="s">
        <v>77</v>
      </c>
      <c r="V1829" s="276"/>
      <c r="W1829" s="10"/>
      <c r="X1829" s="269" t="s">
        <v>78</v>
      </c>
      <c r="Y1829" s="270"/>
      <c r="Z1829" s="271" t="s">
        <v>79</v>
      </c>
      <c r="AA1829" s="272"/>
      <c r="AB1829" s="10"/>
      <c r="AC1829" s="273" t="s">
        <v>80</v>
      </c>
      <c r="AD1829" s="274"/>
      <c r="AE1829" s="275" t="s">
        <v>81</v>
      </c>
      <c r="AF1829" s="276"/>
      <c r="AG1829" s="10"/>
      <c r="AH1829" s="269" t="s">
        <v>82</v>
      </c>
      <c r="AI1829" s="270"/>
      <c r="AJ1829" s="271" t="s">
        <v>83</v>
      </c>
      <c r="AK1829" s="272"/>
      <c r="AM1829" s="57" t="s">
        <v>10</v>
      </c>
      <c r="AO1829" s="109" t="s">
        <v>37</v>
      </c>
      <c r="AP1829" s="18"/>
      <c r="AQ1829" s="68"/>
      <c r="AR1829" s="68"/>
      <c r="AS1829" s="68"/>
      <c r="AT1829" s="68"/>
    </row>
    <row r="1830" spans="2:46" ht="18.600000000000001" customHeight="1" thickTop="1" thickBot="1">
      <c r="B1830" s="81">
        <v>5.24</v>
      </c>
      <c r="D1830" s="59">
        <v>1</v>
      </c>
      <c r="E1830" s="60">
        <v>0</v>
      </c>
      <c r="F1830" s="61">
        <v>0</v>
      </c>
      <c r="G1830" s="62">
        <f t="shared" ref="G1830" si="8267">$E$8*$B1830</f>
        <v>3.5546588000000003</v>
      </c>
      <c r="I1830" s="59">
        <v>1</v>
      </c>
      <c r="J1830" s="63">
        <v>0</v>
      </c>
      <c r="K1830" s="61">
        <v>0</v>
      </c>
      <c r="L1830" s="62">
        <v>0</v>
      </c>
      <c r="N1830" s="59">
        <f t="shared" ref="N1830" si="8268">D1830*I1830+F1830*I1833-E1830*J1830-G1830*J1833</f>
        <v>3.6703628840516753</v>
      </c>
      <c r="O1830" s="63">
        <f t="shared" ref="O1830" si="8269">(D1830*J1830+E1830*I1830+F1830*J1833+G1830*I1833)</f>
        <v>0</v>
      </c>
      <c r="P1830" s="61">
        <f t="shared" ref="P1830" si="8270">D1830*K1830+F1830*K1833-E1830*L1830-G1830*L1833</f>
        <v>0</v>
      </c>
      <c r="Q1830" s="62">
        <f t="shared" ref="Q1830" si="8271">(D1830*L1830+E1830*K1830+F1830*L1833+G1830*K1833)</f>
        <v>3.5546588000000003</v>
      </c>
      <c r="S1830" s="59">
        <v>1</v>
      </c>
      <c r="T1830" s="60">
        <v>0</v>
      </c>
      <c r="U1830" s="61">
        <v>0</v>
      </c>
      <c r="V1830" s="62">
        <f t="shared" ref="V1830" si="8272">$T$8*$B1830</f>
        <v>3.5546588000000003</v>
      </c>
      <c r="X1830" s="59">
        <f t="shared" ref="X1830" si="8273">N1830*S1830+P1830*S1833-O1830*T1830-Q1830*T1833</f>
        <v>3.6703628840516753</v>
      </c>
      <c r="Y1830" s="63">
        <f t="shared" ref="Y1830" si="8274">(N1830*T1830+O1830*S1830+P1830*T1833+Q1830*S1833)</f>
        <v>0</v>
      </c>
      <c r="Z1830" s="61">
        <f t="shared" ref="Z1830" si="8275">N1830*U1830+P1830*U1833-O1830*V1830-Q1830*V1833</f>
        <v>0</v>
      </c>
      <c r="AA1830" s="62">
        <f t="shared" ref="AA1830" si="8276">(N1830*V1830+O1830*U1830+P1830*V1833+Q1830*U1833)</f>
        <v>16.601546524987668</v>
      </c>
      <c r="AB1830" s="10"/>
      <c r="AC1830" s="64">
        <v>1</v>
      </c>
      <c r="AD1830" s="65">
        <v>0</v>
      </c>
      <c r="AE1830" s="23">
        <v>0</v>
      </c>
      <c r="AF1830" s="66">
        <v>0</v>
      </c>
      <c r="AH1830" s="59">
        <f t="shared" ref="AH1830" si="8277">X1830*AC1830+Z1830*AC1833-Y1830*AD1830-AA1830*AD1833</f>
        <v>3.6703628840516753</v>
      </c>
      <c r="AI1830" s="63">
        <f t="shared" ref="AI1830" si="8278">(X1830*AD1830+Y1830*AC1830+Z1830*AD1833+AA1830*AC1833)</f>
        <v>16.601546524987668</v>
      </c>
      <c r="AJ1830" s="61">
        <f t="shared" ref="AJ1830" si="8279">X1830*AE1830+Z1830*AE1833-Y1830*AF1830-AA1830*AF1833</f>
        <v>0</v>
      </c>
      <c r="AK1830" s="62">
        <f t="shared" ref="AK1830" si="8280">(X1830*AF1830+Y1830*AE1830+Z1830*AF1833+AA1830*AE1833)</f>
        <v>16.601546524987668</v>
      </c>
      <c r="AM1830" s="67">
        <f t="shared" ref="AM1830" si="8281">20*LOG(((1+$AD$8)/$AD$8)/((AH1830+AH1833)^2+(AI1830+AI1833)^2)^0.5)</f>
        <v>-18.824090040684453</v>
      </c>
      <c r="AO1830" s="110">
        <f t="shared" ref="AO1830" si="8282">((AH1830^2+AI1830^2)^0.5)/((AH1833^2+AI1833^2)^0.5)</f>
        <v>4.5382763851273316</v>
      </c>
      <c r="AP1830" s="18"/>
      <c r="AQ1830" s="68"/>
      <c r="AR1830" s="68"/>
      <c r="AS1830" s="68"/>
      <c r="AT1830" s="68"/>
    </row>
    <row r="1831" spans="2:46" ht="18.600000000000001" customHeight="1" thickBot="1">
      <c r="D1831" s="69"/>
      <c r="G1831" s="70"/>
      <c r="I1831" s="69"/>
      <c r="L1831" s="70"/>
      <c r="N1831" s="69"/>
      <c r="Q1831" s="70"/>
      <c r="S1831" s="69"/>
      <c r="V1831" s="70"/>
      <c r="X1831" s="69"/>
      <c r="AA1831" s="70"/>
      <c r="AC1831" s="64"/>
      <c r="AD1831" s="23"/>
      <c r="AE1831" s="23"/>
      <c r="AF1831" s="71"/>
      <c r="AH1831" s="69"/>
      <c r="AK1831" s="70"/>
      <c r="AO1831" s="111"/>
      <c r="AP1831" s="18"/>
      <c r="AQ1831" s="68"/>
      <c r="AR1831" s="68"/>
      <c r="AS1831" s="68"/>
      <c r="AT1831" s="68"/>
    </row>
    <row r="1832" spans="2:46" ht="18.600000000000001" customHeight="1" thickBot="1">
      <c r="D1832" s="265" t="s">
        <v>11</v>
      </c>
      <c r="E1832" s="266"/>
      <c r="F1832" s="267" t="s">
        <v>84</v>
      </c>
      <c r="G1832" s="268"/>
      <c r="H1832" s="263"/>
      <c r="I1832" s="265" t="s">
        <v>85</v>
      </c>
      <c r="J1832" s="266"/>
      <c r="K1832" s="267" t="s">
        <v>86</v>
      </c>
      <c r="L1832" s="268"/>
      <c r="N1832" s="269" t="s">
        <v>12</v>
      </c>
      <c r="O1832" s="270"/>
      <c r="P1832" s="271" t="s">
        <v>13</v>
      </c>
      <c r="Q1832" s="272"/>
      <c r="S1832" s="265" t="s">
        <v>87</v>
      </c>
      <c r="T1832" s="266"/>
      <c r="U1832" s="267" t="s">
        <v>88</v>
      </c>
      <c r="V1832" s="268"/>
      <c r="W1832" s="10"/>
      <c r="X1832" s="269" t="s">
        <v>89</v>
      </c>
      <c r="Y1832" s="270"/>
      <c r="Z1832" s="271" t="s">
        <v>90</v>
      </c>
      <c r="AA1832" s="272"/>
      <c r="AB1832" s="10"/>
      <c r="AC1832" s="265" t="s">
        <v>14</v>
      </c>
      <c r="AD1832" s="266"/>
      <c r="AE1832" s="267" t="s">
        <v>15</v>
      </c>
      <c r="AF1832" s="268"/>
      <c r="AG1832" s="10"/>
      <c r="AH1832" s="269" t="s">
        <v>91</v>
      </c>
      <c r="AI1832" s="270"/>
      <c r="AJ1832" s="271" t="s">
        <v>92</v>
      </c>
      <c r="AK1832" s="272"/>
      <c r="AM1832" s="76" t="s">
        <v>16</v>
      </c>
      <c r="AO1832" s="112" t="s">
        <v>38</v>
      </c>
      <c r="AP1832" s="18"/>
      <c r="AQ1832" s="68"/>
      <c r="AR1832" s="68"/>
      <c r="AS1832" s="68"/>
      <c r="AT1832" s="68"/>
    </row>
    <row r="1833" spans="2:46" ht="18.600000000000001" customHeight="1" thickTop="1" thickBot="1">
      <c r="D1833" s="59">
        <v>0</v>
      </c>
      <c r="E1833" s="63">
        <v>0</v>
      </c>
      <c r="F1833" s="61">
        <v>1</v>
      </c>
      <c r="G1833" s="62">
        <v>0</v>
      </c>
      <c r="I1833" s="59">
        <v>0</v>
      </c>
      <c r="J1833" s="63">
        <f t="shared" ref="J1833" si="8283">IF(0=(1-$J$8*$K$8*$B1830^2),10^14,$B1830*$K$8/(1-$J$8*$K$8*$B1830^2))</f>
        <v>-0.75122903049138645</v>
      </c>
      <c r="K1833" s="61">
        <v>1</v>
      </c>
      <c r="L1833" s="62">
        <v>0</v>
      </c>
      <c r="N1833" s="59">
        <f t="shared" ref="N1833" si="8284">D1833*I1830+F1833*I1833-E1833*J1830-G1833*J1833</f>
        <v>0</v>
      </c>
      <c r="O1833" s="63">
        <f t="shared" ref="O1833" si="8285">(D1833*J1830+E1833*I1830+F1833*J1833+G1833*I1833)</f>
        <v>-0.75122903049138645</v>
      </c>
      <c r="P1833" s="61">
        <f t="shared" ref="P1833" si="8286">D1833*K1830+F1833*K1833-E1833*L1830-G1833*L1833</f>
        <v>1</v>
      </c>
      <c r="Q1833" s="62">
        <f t="shared" ref="Q1833" si="8287">(D1833*L1830+E1833*K1830+F1833*L1833+G1833*K1833)</f>
        <v>0</v>
      </c>
      <c r="S1833" s="59">
        <v>0</v>
      </c>
      <c r="T1833" s="63">
        <v>0</v>
      </c>
      <c r="U1833" s="61">
        <v>1</v>
      </c>
      <c r="V1833" s="62">
        <v>0</v>
      </c>
      <c r="X1833" s="59">
        <f t="shared" ref="X1833" si="8288">N1833*S1830+P1833*S1833-O1833*T1830-Q1833*T1833</f>
        <v>0</v>
      </c>
      <c r="Y1833" s="63">
        <f t="shared" ref="Y1833" si="8289">(N1833*T1830+O1833*S1830+P1833*T1833+Q1833*S1833)</f>
        <v>-0.75122903049138645</v>
      </c>
      <c r="Z1833" s="61">
        <f t="shared" ref="Z1833" si="8290">N1833*U1830+P1833*U1833-O1833*V1830-Q1833*V1833</f>
        <v>3.6703628840516753</v>
      </c>
      <c r="AA1833" s="62">
        <f t="shared" ref="AA1833" si="8291">(N1833*V1830+O1833*U1830+P1833*V1833+Q1833*U1833)</f>
        <v>0</v>
      </c>
      <c r="AB1833" s="10"/>
      <c r="AC1833" s="46">
        <f t="shared" ref="AC1833" si="8292">1/$AD$8</f>
        <v>1</v>
      </c>
      <c r="AD1833" s="77">
        <v>0</v>
      </c>
      <c r="AE1833" s="78">
        <v>1</v>
      </c>
      <c r="AF1833" s="79">
        <v>0</v>
      </c>
      <c r="AH1833" s="59">
        <f t="shared" ref="AH1833" si="8293">X1833*AC1830+Z1833*AC1833-Y1833*AD1830-AA1833*AD1833</f>
        <v>3.6703628840516753</v>
      </c>
      <c r="AI1833" s="63">
        <f t="shared" ref="AI1833" si="8294">(X1833*AD1830+Y1833*AC1830+Z1833*AD1833+AA1833*AC1833)</f>
        <v>-0.75122903049138645</v>
      </c>
      <c r="AJ1833" s="61">
        <f t="shared" ref="AJ1833" si="8295">X1833*AE1830+Z1833*AE1833-Y1833*AF1830-AA1833*AF1833</f>
        <v>3.6703628840516753</v>
      </c>
      <c r="AK1833" s="62">
        <f t="shared" ref="AK1833" si="8296">(X1833*AF1830+Y1833*AE1830+Z1833*AF1833+AA1833*AE1833)</f>
        <v>0</v>
      </c>
      <c r="AM1833" s="80">
        <f t="shared" ref="AM1833" si="8297">(180/PI())*ATAN(-1*(AI1830+AI1833)/(AH1830+AH1833))</f>
        <v>-65.149824681516577</v>
      </c>
      <c r="AO1833" s="113">
        <f t="shared" ref="AO1833" si="8298">20*LOG(((1-(10^(AM1830/20)^2)*(1-((1-AO1830)/(1+AO1830))^2))^0.5))</f>
        <v>-3.3827293866586283E-2</v>
      </c>
      <c r="AP1833" s="18"/>
      <c r="AQ1833" s="68"/>
      <c r="AR1833" s="68"/>
      <c r="AS1833" s="68"/>
      <c r="AT1833" s="68"/>
    </row>
    <row r="1834" spans="2:46" ht="18.600000000000001" customHeight="1"/>
    <row r="1835" spans="2:46" ht="18.600000000000001" customHeight="1" thickBot="1">
      <c r="D1835" s="10" t="s">
        <v>63</v>
      </c>
      <c r="E1835" s="10"/>
      <c r="F1835" s="10"/>
      <c r="G1835" s="10"/>
      <c r="H1835" s="10"/>
      <c r="I1835" s="10" t="s">
        <v>64</v>
      </c>
      <c r="J1835" s="10"/>
      <c r="K1835" s="10"/>
      <c r="L1835" s="10"/>
      <c r="M1835" s="55"/>
      <c r="N1835" s="55"/>
      <c r="O1835" s="54" t="s">
        <v>65</v>
      </c>
      <c r="P1835" s="55"/>
      <c r="Q1835" s="55"/>
      <c r="R1835" s="55"/>
      <c r="S1835" s="10"/>
      <c r="T1835" s="10" t="s">
        <v>66</v>
      </c>
      <c r="U1835" s="55"/>
      <c r="V1835" s="55"/>
      <c r="W1835" s="55"/>
      <c r="X1835" s="55"/>
      <c r="Y1835" s="54" t="s">
        <v>67</v>
      </c>
      <c r="Z1835" s="55"/>
      <c r="AA1835" s="55"/>
      <c r="AB1835" s="55"/>
      <c r="AC1835" s="54" t="s">
        <v>68</v>
      </c>
      <c r="AD1835" s="10"/>
      <c r="AE1835" s="10"/>
      <c r="AF1835" s="10"/>
      <c r="AG1835" s="10"/>
      <c r="AH1835" s="55"/>
      <c r="AI1835" s="54" t="s">
        <v>69</v>
      </c>
      <c r="AJ1835" s="55"/>
      <c r="AK1835" s="55"/>
    </row>
    <row r="1836" spans="2:46" ht="18.600000000000001" customHeight="1" thickBot="1">
      <c r="B1836" s="52"/>
      <c r="D1836" s="273" t="s">
        <v>70</v>
      </c>
      <c r="E1836" s="274"/>
      <c r="F1836" s="275" t="s">
        <v>71</v>
      </c>
      <c r="G1836" s="276"/>
      <c r="H1836" s="263"/>
      <c r="I1836" s="273" t="s">
        <v>72</v>
      </c>
      <c r="J1836" s="274"/>
      <c r="K1836" s="275" t="s">
        <v>73</v>
      </c>
      <c r="L1836" s="276"/>
      <c r="M1836" s="55"/>
      <c r="N1836" s="269" t="s">
        <v>74</v>
      </c>
      <c r="O1836" s="270"/>
      <c r="P1836" s="271" t="s">
        <v>75</v>
      </c>
      <c r="Q1836" s="272"/>
      <c r="R1836" s="55"/>
      <c r="S1836" s="273" t="s">
        <v>76</v>
      </c>
      <c r="T1836" s="274"/>
      <c r="U1836" s="275" t="s">
        <v>77</v>
      </c>
      <c r="V1836" s="276"/>
      <c r="W1836" s="10"/>
      <c r="X1836" s="269" t="s">
        <v>78</v>
      </c>
      <c r="Y1836" s="270"/>
      <c r="Z1836" s="271" t="s">
        <v>79</v>
      </c>
      <c r="AA1836" s="272"/>
      <c r="AB1836" s="10"/>
      <c r="AC1836" s="273" t="s">
        <v>80</v>
      </c>
      <c r="AD1836" s="274"/>
      <c r="AE1836" s="275" t="s">
        <v>81</v>
      </c>
      <c r="AF1836" s="276"/>
      <c r="AG1836" s="10"/>
      <c r="AH1836" s="269" t="s">
        <v>82</v>
      </c>
      <c r="AI1836" s="270"/>
      <c r="AJ1836" s="271" t="s">
        <v>83</v>
      </c>
      <c r="AK1836" s="272"/>
      <c r="AM1836" s="57" t="s">
        <v>10</v>
      </c>
      <c r="AO1836" s="109" t="s">
        <v>37</v>
      </c>
      <c r="AP1836" s="18"/>
      <c r="AQ1836" s="68"/>
      <c r="AR1836" s="68"/>
      <c r="AS1836" s="68"/>
      <c r="AT1836" s="68"/>
    </row>
    <row r="1837" spans="2:46" ht="18.600000000000001" customHeight="1" thickTop="1" thickBot="1">
      <c r="B1837" s="81">
        <v>5.26</v>
      </c>
      <c r="D1837" s="59">
        <v>1</v>
      </c>
      <c r="E1837" s="60">
        <v>0</v>
      </c>
      <c r="F1837" s="61">
        <v>0</v>
      </c>
      <c r="G1837" s="62">
        <f t="shared" ref="G1837" si="8299">$E$8*$B1837</f>
        <v>3.5682261999999998</v>
      </c>
      <c r="I1837" s="59">
        <v>1</v>
      </c>
      <c r="J1837" s="63">
        <v>0</v>
      </c>
      <c r="K1837" s="61">
        <v>0</v>
      </c>
      <c r="L1837" s="62">
        <v>0</v>
      </c>
      <c r="N1837" s="59">
        <f t="shared" ref="N1837" si="8300">D1837*I1837+F1837*I1840-E1837*J1837-G1837*J1840</f>
        <v>3.6667731294188251</v>
      </c>
      <c r="O1837" s="63">
        <f t="shared" ref="O1837" si="8301">(D1837*J1837+E1837*I1837+F1837*J1840+G1837*I1840)</f>
        <v>0</v>
      </c>
      <c r="P1837" s="61">
        <f t="shared" ref="P1837" si="8302">D1837*K1837+F1837*K1840-E1837*L1837-G1837*L1840</f>
        <v>0</v>
      </c>
      <c r="Q1837" s="62">
        <f t="shared" ref="Q1837" si="8303">(D1837*L1837+E1837*K1837+F1837*L1840+G1837*K1840)</f>
        <v>3.5682261999999998</v>
      </c>
      <c r="S1837" s="59">
        <v>1</v>
      </c>
      <c r="T1837" s="60">
        <v>0</v>
      </c>
      <c r="U1837" s="61">
        <v>0</v>
      </c>
      <c r="V1837" s="62">
        <f t="shared" ref="V1837" si="8304">$T$8*$B1837</f>
        <v>3.5682261999999998</v>
      </c>
      <c r="X1837" s="59">
        <f t="shared" ref="X1837" si="8305">N1837*S1837+P1837*S1840-O1837*T1837-Q1837*T1840</f>
        <v>3.6667731294188251</v>
      </c>
      <c r="Y1837" s="63">
        <f t="shared" ref="Y1837" si="8306">(N1837*T1837+O1837*S1837+P1837*T1840+Q1837*S1840)</f>
        <v>0</v>
      </c>
      <c r="Z1837" s="61">
        <f t="shared" ref="Z1837" si="8307">N1837*U1837+P1837*U1840-O1837*V1837-Q1837*V1840</f>
        <v>0</v>
      </c>
      <c r="AA1837" s="62">
        <f t="shared" ref="AA1837" si="8308">(N1837*V1837+O1837*U1837+P1837*V1840+Q1837*U1840)</f>
        <v>16.65210214984824</v>
      </c>
      <c r="AB1837" s="10"/>
      <c r="AC1837" s="64">
        <v>1</v>
      </c>
      <c r="AD1837" s="65">
        <v>0</v>
      </c>
      <c r="AE1837" s="23">
        <v>0</v>
      </c>
      <c r="AF1837" s="66">
        <v>0</v>
      </c>
      <c r="AH1837" s="59">
        <f t="shared" ref="AH1837" si="8309">X1837*AC1837+Z1837*AC1840-Y1837*AD1837-AA1837*AD1840</f>
        <v>3.6667731294188251</v>
      </c>
      <c r="AI1837" s="63">
        <f t="shared" ref="AI1837" si="8310">(X1837*AD1837+Y1837*AC1837+Z1837*AD1840+AA1837*AC1840)</f>
        <v>16.65210214984824</v>
      </c>
      <c r="AJ1837" s="61">
        <f t="shared" ref="AJ1837" si="8311">X1837*AE1837+Z1837*AE1840-Y1837*AF1837-AA1837*AF1840</f>
        <v>0</v>
      </c>
      <c r="AK1837" s="62">
        <f t="shared" ref="AK1837" si="8312">(X1837*AF1837+Y1837*AE1837+Z1837*AF1840+AA1837*AE1840)</f>
        <v>16.65210214984824</v>
      </c>
      <c r="AM1837" s="67">
        <f t="shared" ref="AM1837" si="8313">20*LOG(((1+$AD$8)/$AD$8)/((AH1837+AH1840)^2+(AI1837+AI1840)^2)^0.5)</f>
        <v>-18.847125643936486</v>
      </c>
      <c r="AO1837" s="110">
        <f t="shared" ref="AO1837" si="8314">((AH1837^2+AI1837^2)^0.5)/((AH1840^2+AI1840^2)^0.5)</f>
        <v>4.5564648806281243</v>
      </c>
      <c r="AP1837" s="18"/>
      <c r="AQ1837" s="68"/>
      <c r="AR1837" s="68"/>
      <c r="AS1837" s="68"/>
      <c r="AT1837" s="68"/>
    </row>
    <row r="1838" spans="2:46" ht="18.600000000000001" customHeight="1" thickBot="1">
      <c r="D1838" s="69"/>
      <c r="G1838" s="70"/>
      <c r="I1838" s="69"/>
      <c r="L1838" s="70"/>
      <c r="N1838" s="69"/>
      <c r="Q1838" s="70"/>
      <c r="S1838" s="69"/>
      <c r="V1838" s="70"/>
      <c r="X1838" s="69"/>
      <c r="AA1838" s="70"/>
      <c r="AC1838" s="64"/>
      <c r="AD1838" s="23"/>
      <c r="AE1838" s="23"/>
      <c r="AF1838" s="71"/>
      <c r="AH1838" s="69"/>
      <c r="AK1838" s="70"/>
      <c r="AO1838" s="111"/>
      <c r="AP1838" s="18"/>
      <c r="AQ1838" s="68"/>
      <c r="AR1838" s="68"/>
      <c r="AS1838" s="68"/>
      <c r="AT1838" s="68"/>
    </row>
    <row r="1839" spans="2:46" ht="18.600000000000001" customHeight="1" thickBot="1">
      <c r="D1839" s="265" t="s">
        <v>11</v>
      </c>
      <c r="E1839" s="266"/>
      <c r="F1839" s="267" t="s">
        <v>84</v>
      </c>
      <c r="G1839" s="268"/>
      <c r="H1839" s="263"/>
      <c r="I1839" s="265" t="s">
        <v>85</v>
      </c>
      <c r="J1839" s="266"/>
      <c r="K1839" s="267" t="s">
        <v>86</v>
      </c>
      <c r="L1839" s="268"/>
      <c r="N1839" s="269" t="s">
        <v>12</v>
      </c>
      <c r="O1839" s="270"/>
      <c r="P1839" s="271" t="s">
        <v>13</v>
      </c>
      <c r="Q1839" s="272"/>
      <c r="S1839" s="265" t="s">
        <v>87</v>
      </c>
      <c r="T1839" s="266"/>
      <c r="U1839" s="267" t="s">
        <v>88</v>
      </c>
      <c r="V1839" s="268"/>
      <c r="W1839" s="10"/>
      <c r="X1839" s="269" t="s">
        <v>89</v>
      </c>
      <c r="Y1839" s="270"/>
      <c r="Z1839" s="271" t="s">
        <v>90</v>
      </c>
      <c r="AA1839" s="272"/>
      <c r="AB1839" s="10"/>
      <c r="AC1839" s="265" t="s">
        <v>14</v>
      </c>
      <c r="AD1839" s="266"/>
      <c r="AE1839" s="267" t="s">
        <v>15</v>
      </c>
      <c r="AF1839" s="268"/>
      <c r="AG1839" s="10"/>
      <c r="AH1839" s="269" t="s">
        <v>91</v>
      </c>
      <c r="AI1839" s="270"/>
      <c r="AJ1839" s="271" t="s">
        <v>92</v>
      </c>
      <c r="AK1839" s="272"/>
      <c r="AM1839" s="76" t="s">
        <v>16</v>
      </c>
      <c r="AO1839" s="112" t="s">
        <v>38</v>
      </c>
      <c r="AP1839" s="18"/>
      <c r="AQ1839" s="68"/>
      <c r="AR1839" s="68"/>
      <c r="AS1839" s="68"/>
      <c r="AT1839" s="68"/>
    </row>
    <row r="1840" spans="2:46" ht="18.600000000000001" customHeight="1" thickTop="1" thickBot="1">
      <c r="D1840" s="59">
        <v>0</v>
      </c>
      <c r="E1840" s="63">
        <v>0</v>
      </c>
      <c r="F1840" s="61">
        <v>1</v>
      </c>
      <c r="G1840" s="62">
        <v>0</v>
      </c>
      <c r="I1840" s="59">
        <v>0</v>
      </c>
      <c r="J1840" s="63">
        <f t="shared" ref="J1840" si="8315">IF(0=(1-$J$8*$K$8*$B1837^2),10^14,$B1837*$K$8/(1-$J$8*$K$8*$B1837^2))</f>
        <v>-0.7473666129739267</v>
      </c>
      <c r="K1840" s="61">
        <v>1</v>
      </c>
      <c r="L1840" s="62">
        <v>0</v>
      </c>
      <c r="N1840" s="59">
        <f t="shared" ref="N1840" si="8316">D1840*I1837+F1840*I1840-E1840*J1837-G1840*J1840</f>
        <v>0</v>
      </c>
      <c r="O1840" s="63">
        <f t="shared" ref="O1840" si="8317">(D1840*J1837+E1840*I1837+F1840*J1840+G1840*I1840)</f>
        <v>-0.7473666129739267</v>
      </c>
      <c r="P1840" s="61">
        <f t="shared" ref="P1840" si="8318">D1840*K1837+F1840*K1840-E1840*L1837-G1840*L1840</f>
        <v>1</v>
      </c>
      <c r="Q1840" s="62">
        <f t="shared" ref="Q1840" si="8319">(D1840*L1837+E1840*K1837+F1840*L1840+G1840*K1840)</f>
        <v>0</v>
      </c>
      <c r="S1840" s="59">
        <v>0</v>
      </c>
      <c r="T1840" s="63">
        <v>0</v>
      </c>
      <c r="U1840" s="61">
        <v>1</v>
      </c>
      <c r="V1840" s="62">
        <v>0</v>
      </c>
      <c r="X1840" s="59">
        <f t="shared" ref="X1840" si="8320">N1840*S1837+P1840*S1840-O1840*T1837-Q1840*T1840</f>
        <v>0</v>
      </c>
      <c r="Y1840" s="63">
        <f t="shared" ref="Y1840" si="8321">(N1840*T1837+O1840*S1837+P1840*T1840+Q1840*S1840)</f>
        <v>-0.7473666129739267</v>
      </c>
      <c r="Z1840" s="61">
        <f t="shared" ref="Z1840" si="8322">N1840*U1837+P1840*U1840-O1840*V1837-Q1840*V1840</f>
        <v>3.6667731294188251</v>
      </c>
      <c r="AA1840" s="62">
        <f t="shared" ref="AA1840" si="8323">(N1840*V1837+O1840*U1837+P1840*V1840+Q1840*U1840)</f>
        <v>0</v>
      </c>
      <c r="AB1840" s="10"/>
      <c r="AC1840" s="46">
        <f t="shared" ref="AC1840" si="8324">1/$AD$8</f>
        <v>1</v>
      </c>
      <c r="AD1840" s="77">
        <v>0</v>
      </c>
      <c r="AE1840" s="78">
        <v>1</v>
      </c>
      <c r="AF1840" s="79">
        <v>0</v>
      </c>
      <c r="AH1840" s="59">
        <f t="shared" ref="AH1840" si="8325">X1840*AC1837+Z1840*AC1840-Y1840*AD1837-AA1840*AD1840</f>
        <v>3.6667731294188251</v>
      </c>
      <c r="AI1840" s="63">
        <f t="shared" ref="AI1840" si="8326">(X1840*AD1837+Y1840*AC1837+Z1840*AD1840+AA1840*AC1840)</f>
        <v>-0.7473666129739267</v>
      </c>
      <c r="AJ1840" s="61">
        <f t="shared" ref="AJ1840" si="8327">X1840*AE1837+Z1840*AE1840-Y1840*AF1837-AA1840*AF1840</f>
        <v>3.6667731294188251</v>
      </c>
      <c r="AK1840" s="62">
        <f t="shared" ref="AK1840" si="8328">(X1840*AF1837+Y1840*AE1837+Z1840*AF1840+AA1840*AE1840)</f>
        <v>0</v>
      </c>
      <c r="AM1840" s="80">
        <f t="shared" ref="AM1840" si="8329">(180/PI())*ATAN(-1*(AI1837+AI1840)/(AH1837+AH1840))</f>
        <v>-65.245951390164819</v>
      </c>
      <c r="AO1840" s="113">
        <f t="shared" ref="AO1840" si="8330">20*LOG(((1-(10^(AM1837/20)^2)*(1-((1-AO1837)/(1+AO1837))^2))^0.5))</f>
        <v>-3.3561364189106886E-2</v>
      </c>
      <c r="AP1840" s="18"/>
      <c r="AQ1840" s="68"/>
      <c r="AR1840" s="68"/>
      <c r="AS1840" s="68"/>
      <c r="AT1840" s="68"/>
    </row>
    <row r="1841" spans="2:46" ht="18.600000000000001" customHeight="1"/>
    <row r="1842" spans="2:46" ht="18.600000000000001" customHeight="1" thickBot="1">
      <c r="D1842" s="10" t="s">
        <v>63</v>
      </c>
      <c r="E1842" s="10"/>
      <c r="F1842" s="10"/>
      <c r="G1842" s="10"/>
      <c r="H1842" s="10"/>
      <c r="I1842" s="10" t="s">
        <v>64</v>
      </c>
      <c r="J1842" s="10"/>
      <c r="K1842" s="10"/>
      <c r="L1842" s="10"/>
      <c r="M1842" s="55"/>
      <c r="N1842" s="55"/>
      <c r="O1842" s="54" t="s">
        <v>65</v>
      </c>
      <c r="P1842" s="55"/>
      <c r="Q1842" s="55"/>
      <c r="R1842" s="55"/>
      <c r="S1842" s="10"/>
      <c r="T1842" s="10" t="s">
        <v>66</v>
      </c>
      <c r="U1842" s="55"/>
      <c r="V1842" s="55"/>
      <c r="W1842" s="55"/>
      <c r="X1842" s="55"/>
      <c r="Y1842" s="54" t="s">
        <v>67</v>
      </c>
      <c r="Z1842" s="55"/>
      <c r="AA1842" s="55"/>
      <c r="AB1842" s="55"/>
      <c r="AC1842" s="54" t="s">
        <v>68</v>
      </c>
      <c r="AD1842" s="10"/>
      <c r="AE1842" s="10"/>
      <c r="AF1842" s="10"/>
      <c r="AG1842" s="10"/>
      <c r="AH1842" s="55"/>
      <c r="AI1842" s="54" t="s">
        <v>69</v>
      </c>
      <c r="AJ1842" s="55"/>
      <c r="AK1842" s="55"/>
    </row>
    <row r="1843" spans="2:46" ht="18.600000000000001" customHeight="1" thickBot="1">
      <c r="B1843" s="52"/>
      <c r="D1843" s="273" t="s">
        <v>70</v>
      </c>
      <c r="E1843" s="274"/>
      <c r="F1843" s="275" t="s">
        <v>71</v>
      </c>
      <c r="G1843" s="276"/>
      <c r="H1843" s="263"/>
      <c r="I1843" s="273" t="s">
        <v>72</v>
      </c>
      <c r="J1843" s="274"/>
      <c r="K1843" s="275" t="s">
        <v>73</v>
      </c>
      <c r="L1843" s="276"/>
      <c r="M1843" s="55"/>
      <c r="N1843" s="269" t="s">
        <v>74</v>
      </c>
      <c r="O1843" s="270"/>
      <c r="P1843" s="271" t="s">
        <v>75</v>
      </c>
      <c r="Q1843" s="272"/>
      <c r="R1843" s="55"/>
      <c r="S1843" s="273" t="s">
        <v>76</v>
      </c>
      <c r="T1843" s="274"/>
      <c r="U1843" s="275" t="s">
        <v>77</v>
      </c>
      <c r="V1843" s="276"/>
      <c r="W1843" s="10"/>
      <c r="X1843" s="269" t="s">
        <v>78</v>
      </c>
      <c r="Y1843" s="270"/>
      <c r="Z1843" s="271" t="s">
        <v>79</v>
      </c>
      <c r="AA1843" s="272"/>
      <c r="AB1843" s="10"/>
      <c r="AC1843" s="273" t="s">
        <v>80</v>
      </c>
      <c r="AD1843" s="274"/>
      <c r="AE1843" s="275" t="s">
        <v>81</v>
      </c>
      <c r="AF1843" s="276"/>
      <c r="AG1843" s="10"/>
      <c r="AH1843" s="269" t="s">
        <v>82</v>
      </c>
      <c r="AI1843" s="270"/>
      <c r="AJ1843" s="271" t="s">
        <v>83</v>
      </c>
      <c r="AK1843" s="272"/>
      <c r="AM1843" s="57" t="s">
        <v>10</v>
      </c>
      <c r="AO1843" s="109" t="s">
        <v>37</v>
      </c>
      <c r="AP1843" s="18"/>
      <c r="AQ1843" s="68"/>
      <c r="AR1843" s="68"/>
      <c r="AS1843" s="68"/>
      <c r="AT1843" s="68"/>
    </row>
    <row r="1844" spans="2:46" ht="18.600000000000001" customHeight="1" thickTop="1" thickBot="1">
      <c r="B1844" s="81">
        <v>5.28</v>
      </c>
      <c r="D1844" s="59">
        <v>1</v>
      </c>
      <c r="E1844" s="60">
        <v>0</v>
      </c>
      <c r="F1844" s="61">
        <v>0</v>
      </c>
      <c r="G1844" s="62">
        <f t="shared" ref="G1844" si="8331">$E$8*$B1844</f>
        <v>3.5817936000000001</v>
      </c>
      <c r="I1844" s="59">
        <v>1</v>
      </c>
      <c r="J1844" s="63">
        <v>0</v>
      </c>
      <c r="K1844" s="61">
        <v>0</v>
      </c>
      <c r="L1844" s="62">
        <v>0</v>
      </c>
      <c r="N1844" s="59">
        <f t="shared" ref="N1844" si="8332">D1844*I1844+F1844*I1847-E1844*J1844-G1844*J1847</f>
        <v>3.6632335653479902</v>
      </c>
      <c r="O1844" s="63">
        <f t="shared" ref="O1844" si="8333">(D1844*J1844+E1844*I1844+F1844*J1847+G1844*I1847)</f>
        <v>0</v>
      </c>
      <c r="P1844" s="61">
        <f t="shared" ref="P1844" si="8334">D1844*K1844+F1844*K1847-E1844*L1844-G1844*L1847</f>
        <v>0</v>
      </c>
      <c r="Q1844" s="62">
        <f t="shared" ref="Q1844" si="8335">(D1844*L1844+E1844*K1844+F1844*L1847+G1844*K1847)</f>
        <v>3.5817936000000001</v>
      </c>
      <c r="S1844" s="59">
        <v>1</v>
      </c>
      <c r="T1844" s="60">
        <v>0</v>
      </c>
      <c r="U1844" s="61">
        <v>0</v>
      </c>
      <c r="V1844" s="62">
        <f t="shared" ref="V1844" si="8336">$T$8*$B1844</f>
        <v>3.5817936000000001</v>
      </c>
      <c r="X1844" s="59">
        <f t="shared" ref="X1844" si="8337">N1844*S1844+P1844*S1847-O1844*T1844-Q1844*T1847</f>
        <v>3.6632335653479902</v>
      </c>
      <c r="Y1844" s="63">
        <f t="shared" ref="Y1844" si="8338">(N1844*T1844+O1844*S1844+P1844*T1847+Q1844*S1847)</f>
        <v>0</v>
      </c>
      <c r="Z1844" s="61">
        <f t="shared" ref="Z1844" si="8339">N1844*U1844+P1844*U1847-O1844*V1844-Q1844*V1847</f>
        <v>0</v>
      </c>
      <c r="AA1844" s="62">
        <f t="shared" ref="AA1844" si="8340">(N1844*V1844+O1844*U1844+P1844*V1847+Q1844*U1847)</f>
        <v>16.702740139668613</v>
      </c>
      <c r="AB1844" s="10"/>
      <c r="AC1844" s="64">
        <v>1</v>
      </c>
      <c r="AD1844" s="65">
        <v>0</v>
      </c>
      <c r="AE1844" s="23">
        <v>0</v>
      </c>
      <c r="AF1844" s="66">
        <v>0</v>
      </c>
      <c r="AH1844" s="59">
        <f t="shared" ref="AH1844" si="8341">X1844*AC1844+Z1844*AC1847-Y1844*AD1844-AA1844*AD1847</f>
        <v>3.6632335653479902</v>
      </c>
      <c r="AI1844" s="63">
        <f t="shared" ref="AI1844" si="8342">(X1844*AD1844+Y1844*AC1844+Z1844*AD1847+AA1844*AC1847)</f>
        <v>16.702740139668613</v>
      </c>
      <c r="AJ1844" s="61">
        <f t="shared" ref="AJ1844" si="8343">X1844*AE1844+Z1844*AE1847-Y1844*AF1844-AA1844*AF1847</f>
        <v>0</v>
      </c>
      <c r="AK1844" s="62">
        <f t="shared" ref="AK1844" si="8344">(X1844*AF1844+Y1844*AE1844+Z1844*AF1847+AA1844*AE1847)</f>
        <v>16.702740139668613</v>
      </c>
      <c r="AM1844" s="67">
        <f t="shared" ref="AM1844" si="8345">20*LOG(((1+$AD$8)/$AD$8)/((AH1844+AH1847)^2+(AI1844+AI1847)^2)^0.5)</f>
        <v>-18.870162859384866</v>
      </c>
      <c r="AO1844" s="110">
        <f t="shared" ref="AO1844" si="8346">((AH1844^2+AI1844^2)^0.5)/((AH1847^2+AI1847^2)^0.5)</f>
        <v>4.5746489594091155</v>
      </c>
      <c r="AP1844" s="18"/>
      <c r="AQ1844" s="68"/>
      <c r="AR1844" s="68"/>
      <c r="AS1844" s="68"/>
      <c r="AT1844" s="68"/>
    </row>
    <row r="1845" spans="2:46" ht="18.600000000000001" customHeight="1" thickBot="1">
      <c r="D1845" s="69"/>
      <c r="G1845" s="70"/>
      <c r="I1845" s="69"/>
      <c r="L1845" s="70"/>
      <c r="N1845" s="69"/>
      <c r="Q1845" s="70"/>
      <c r="S1845" s="69"/>
      <c r="V1845" s="70"/>
      <c r="X1845" s="69"/>
      <c r="AA1845" s="70"/>
      <c r="AC1845" s="64"/>
      <c r="AD1845" s="23"/>
      <c r="AE1845" s="23"/>
      <c r="AF1845" s="71"/>
      <c r="AH1845" s="69"/>
      <c r="AK1845" s="70"/>
      <c r="AO1845" s="111"/>
      <c r="AP1845" s="18"/>
      <c r="AQ1845" s="68"/>
      <c r="AR1845" s="68"/>
      <c r="AS1845" s="68"/>
      <c r="AT1845" s="68"/>
    </row>
    <row r="1846" spans="2:46" ht="18.600000000000001" customHeight="1" thickBot="1">
      <c r="D1846" s="265" t="s">
        <v>11</v>
      </c>
      <c r="E1846" s="266"/>
      <c r="F1846" s="267" t="s">
        <v>84</v>
      </c>
      <c r="G1846" s="268"/>
      <c r="H1846" s="263"/>
      <c r="I1846" s="265" t="s">
        <v>85</v>
      </c>
      <c r="J1846" s="266"/>
      <c r="K1846" s="267" t="s">
        <v>86</v>
      </c>
      <c r="L1846" s="268"/>
      <c r="N1846" s="269" t="s">
        <v>12</v>
      </c>
      <c r="O1846" s="270"/>
      <c r="P1846" s="271" t="s">
        <v>13</v>
      </c>
      <c r="Q1846" s="272"/>
      <c r="S1846" s="265" t="s">
        <v>87</v>
      </c>
      <c r="T1846" s="266"/>
      <c r="U1846" s="267" t="s">
        <v>88</v>
      </c>
      <c r="V1846" s="268"/>
      <c r="W1846" s="10"/>
      <c r="X1846" s="269" t="s">
        <v>89</v>
      </c>
      <c r="Y1846" s="270"/>
      <c r="Z1846" s="271" t="s">
        <v>90</v>
      </c>
      <c r="AA1846" s="272"/>
      <c r="AB1846" s="10"/>
      <c r="AC1846" s="265" t="s">
        <v>14</v>
      </c>
      <c r="AD1846" s="266"/>
      <c r="AE1846" s="267" t="s">
        <v>15</v>
      </c>
      <c r="AF1846" s="268"/>
      <c r="AG1846" s="10"/>
      <c r="AH1846" s="269" t="s">
        <v>91</v>
      </c>
      <c r="AI1846" s="270"/>
      <c r="AJ1846" s="271" t="s">
        <v>92</v>
      </c>
      <c r="AK1846" s="272"/>
      <c r="AM1846" s="76" t="s">
        <v>16</v>
      </c>
      <c r="AO1846" s="112" t="s">
        <v>38</v>
      </c>
      <c r="AP1846" s="18"/>
      <c r="AQ1846" s="68"/>
      <c r="AR1846" s="68"/>
      <c r="AS1846" s="68"/>
      <c r="AT1846" s="68"/>
    </row>
    <row r="1847" spans="2:46" ht="18.600000000000001" customHeight="1" thickTop="1" thickBot="1">
      <c r="D1847" s="59">
        <v>0</v>
      </c>
      <c r="E1847" s="63">
        <v>0</v>
      </c>
      <c r="F1847" s="61">
        <v>1</v>
      </c>
      <c r="G1847" s="62">
        <v>0</v>
      </c>
      <c r="I1847" s="59">
        <v>0</v>
      </c>
      <c r="J1847" s="63">
        <f t="shared" ref="J1847" si="8347">IF(0=(1-$J$8*$K$8*$B1844^2),10^14,$B1844*$K$8/(1-$J$8*$K$8*$B1844^2))</f>
        <v>-0.74354746888485979</v>
      </c>
      <c r="K1847" s="61">
        <v>1</v>
      </c>
      <c r="L1847" s="62">
        <v>0</v>
      </c>
      <c r="N1847" s="59">
        <f t="shared" ref="N1847" si="8348">D1847*I1844+F1847*I1847-E1847*J1844-G1847*J1847</f>
        <v>0</v>
      </c>
      <c r="O1847" s="63">
        <f t="shared" ref="O1847" si="8349">(D1847*J1844+E1847*I1844+F1847*J1847+G1847*I1847)</f>
        <v>-0.74354746888485979</v>
      </c>
      <c r="P1847" s="61">
        <f t="shared" ref="P1847" si="8350">D1847*K1844+F1847*K1847-E1847*L1844-G1847*L1847</f>
        <v>1</v>
      </c>
      <c r="Q1847" s="62">
        <f t="shared" ref="Q1847" si="8351">(D1847*L1844+E1847*K1844+F1847*L1847+G1847*K1847)</f>
        <v>0</v>
      </c>
      <c r="S1847" s="59">
        <v>0</v>
      </c>
      <c r="T1847" s="63">
        <v>0</v>
      </c>
      <c r="U1847" s="61">
        <v>1</v>
      </c>
      <c r="V1847" s="62">
        <v>0</v>
      </c>
      <c r="X1847" s="59">
        <f t="shared" ref="X1847" si="8352">N1847*S1844+P1847*S1847-O1847*T1844-Q1847*T1847</f>
        <v>0</v>
      </c>
      <c r="Y1847" s="63">
        <f t="shared" ref="Y1847" si="8353">(N1847*T1844+O1847*S1844+P1847*T1847+Q1847*S1847)</f>
        <v>-0.74354746888485979</v>
      </c>
      <c r="Z1847" s="61">
        <f t="shared" ref="Z1847" si="8354">N1847*U1844+P1847*U1847-O1847*V1844-Q1847*V1847</f>
        <v>3.6632335653479902</v>
      </c>
      <c r="AA1847" s="62">
        <f t="shared" ref="AA1847" si="8355">(N1847*V1844+O1847*U1844+P1847*V1847+Q1847*U1847)</f>
        <v>0</v>
      </c>
      <c r="AB1847" s="10"/>
      <c r="AC1847" s="46">
        <f t="shared" ref="AC1847" si="8356">1/$AD$8</f>
        <v>1</v>
      </c>
      <c r="AD1847" s="77">
        <v>0</v>
      </c>
      <c r="AE1847" s="78">
        <v>1</v>
      </c>
      <c r="AF1847" s="79">
        <v>0</v>
      </c>
      <c r="AH1847" s="59">
        <f t="shared" ref="AH1847" si="8357">X1847*AC1844+Z1847*AC1847-Y1847*AD1844-AA1847*AD1847</f>
        <v>3.6632335653479902</v>
      </c>
      <c r="AI1847" s="63">
        <f t="shared" ref="AI1847" si="8358">(X1847*AD1844+Y1847*AC1844+Z1847*AD1847+AA1847*AC1847)</f>
        <v>-0.74354746888485979</v>
      </c>
      <c r="AJ1847" s="61">
        <f t="shared" ref="AJ1847" si="8359">X1847*AE1844+Z1847*AE1847-Y1847*AF1844-AA1847*AF1847</f>
        <v>3.6632335653479902</v>
      </c>
      <c r="AK1847" s="62">
        <f t="shared" ref="AK1847" si="8360">(X1847*AF1844+Y1847*AE1844+Z1847*AF1847+AA1847*AE1847)</f>
        <v>0</v>
      </c>
      <c r="AM1847" s="80">
        <f t="shared" ref="AM1847" si="8361">(180/PI())*ATAN(-1*(AI1844+AI1847)/(AH1844+AH1847))</f>
        <v>-65.341325542316952</v>
      </c>
      <c r="AO1847" s="113">
        <f t="shared" ref="AO1847" si="8362">20*LOG(((1-(10^(AM1844/20)^2)*(1-((1-AO1844)/(1+AO1844))^2))^0.5))</f>
        <v>-3.3297725097351918E-2</v>
      </c>
      <c r="AP1847" s="18"/>
      <c r="AQ1847" s="68"/>
      <c r="AR1847" s="68"/>
      <c r="AS1847" s="68"/>
      <c r="AT1847" s="68"/>
    </row>
    <row r="1848" spans="2:46" ht="18.600000000000001" customHeight="1"/>
    <row r="1849" spans="2:46" ht="18.600000000000001" customHeight="1" thickBot="1">
      <c r="D1849" s="10" t="s">
        <v>63</v>
      </c>
      <c r="E1849" s="10"/>
      <c r="F1849" s="10"/>
      <c r="G1849" s="10"/>
      <c r="H1849" s="10"/>
      <c r="I1849" s="10" t="s">
        <v>64</v>
      </c>
      <c r="J1849" s="10"/>
      <c r="K1849" s="10"/>
      <c r="L1849" s="10"/>
      <c r="M1849" s="55"/>
      <c r="N1849" s="55"/>
      <c r="O1849" s="54" t="s">
        <v>65</v>
      </c>
      <c r="P1849" s="55"/>
      <c r="Q1849" s="55"/>
      <c r="R1849" s="55"/>
      <c r="S1849" s="10"/>
      <c r="T1849" s="10" t="s">
        <v>66</v>
      </c>
      <c r="U1849" s="55"/>
      <c r="V1849" s="55"/>
      <c r="W1849" s="55"/>
      <c r="X1849" s="55"/>
      <c r="Y1849" s="54" t="s">
        <v>67</v>
      </c>
      <c r="Z1849" s="55"/>
      <c r="AA1849" s="55"/>
      <c r="AB1849" s="55"/>
      <c r="AC1849" s="54" t="s">
        <v>68</v>
      </c>
      <c r="AD1849" s="10"/>
      <c r="AE1849" s="10"/>
      <c r="AF1849" s="10"/>
      <c r="AG1849" s="10"/>
      <c r="AH1849" s="55"/>
      <c r="AI1849" s="54" t="s">
        <v>69</v>
      </c>
      <c r="AJ1849" s="55"/>
      <c r="AK1849" s="55"/>
    </row>
    <row r="1850" spans="2:46" ht="18.600000000000001" customHeight="1" thickBot="1">
      <c r="B1850" s="52"/>
      <c r="D1850" s="273" t="s">
        <v>70</v>
      </c>
      <c r="E1850" s="274"/>
      <c r="F1850" s="275" t="s">
        <v>71</v>
      </c>
      <c r="G1850" s="276"/>
      <c r="H1850" s="263"/>
      <c r="I1850" s="273" t="s">
        <v>72</v>
      </c>
      <c r="J1850" s="274"/>
      <c r="K1850" s="275" t="s">
        <v>73</v>
      </c>
      <c r="L1850" s="276"/>
      <c r="M1850" s="55"/>
      <c r="N1850" s="269" t="s">
        <v>74</v>
      </c>
      <c r="O1850" s="270"/>
      <c r="P1850" s="271" t="s">
        <v>75</v>
      </c>
      <c r="Q1850" s="272"/>
      <c r="R1850" s="55"/>
      <c r="S1850" s="273" t="s">
        <v>76</v>
      </c>
      <c r="T1850" s="274"/>
      <c r="U1850" s="275" t="s">
        <v>77</v>
      </c>
      <c r="V1850" s="276"/>
      <c r="W1850" s="10"/>
      <c r="X1850" s="269" t="s">
        <v>78</v>
      </c>
      <c r="Y1850" s="270"/>
      <c r="Z1850" s="271" t="s">
        <v>79</v>
      </c>
      <c r="AA1850" s="272"/>
      <c r="AB1850" s="10"/>
      <c r="AC1850" s="273" t="s">
        <v>80</v>
      </c>
      <c r="AD1850" s="274"/>
      <c r="AE1850" s="275" t="s">
        <v>81</v>
      </c>
      <c r="AF1850" s="276"/>
      <c r="AG1850" s="10"/>
      <c r="AH1850" s="269" t="s">
        <v>82</v>
      </c>
      <c r="AI1850" s="270"/>
      <c r="AJ1850" s="271" t="s">
        <v>83</v>
      </c>
      <c r="AK1850" s="272"/>
      <c r="AM1850" s="57" t="s">
        <v>10</v>
      </c>
      <c r="AO1850" s="109" t="s">
        <v>37</v>
      </c>
      <c r="AP1850" s="18"/>
      <c r="AQ1850" s="68"/>
      <c r="AR1850" s="68"/>
      <c r="AS1850" s="68"/>
      <c r="AT1850" s="68"/>
    </row>
    <row r="1851" spans="2:46" ht="18.600000000000001" customHeight="1" thickTop="1" thickBot="1">
      <c r="B1851" s="81">
        <v>5.3</v>
      </c>
      <c r="D1851" s="59">
        <v>1</v>
      </c>
      <c r="E1851" s="60">
        <v>0</v>
      </c>
      <c r="F1851" s="61">
        <v>0</v>
      </c>
      <c r="G1851" s="62">
        <f t="shared" ref="G1851" si="8363">$E$8*$B1851</f>
        <v>3.595361</v>
      </c>
      <c r="I1851" s="59">
        <v>1</v>
      </c>
      <c r="J1851" s="63">
        <v>0</v>
      </c>
      <c r="K1851" s="61">
        <v>0</v>
      </c>
      <c r="L1851" s="62">
        <v>0</v>
      </c>
      <c r="N1851" s="59">
        <f t="shared" ref="N1851" si="8364">D1851*I1851+F1851*I1854-E1851*J1851-G1851*J1854</f>
        <v>3.6597432214114387</v>
      </c>
      <c r="O1851" s="63">
        <f t="shared" ref="O1851" si="8365">(D1851*J1851+E1851*I1851+F1851*J1854+G1851*I1854)</f>
        <v>0</v>
      </c>
      <c r="P1851" s="61">
        <f t="shared" ref="P1851" si="8366">D1851*K1851+F1851*K1854-E1851*L1851-G1851*L1854</f>
        <v>0</v>
      </c>
      <c r="Q1851" s="62">
        <f t="shared" ref="Q1851" si="8367">(D1851*L1851+E1851*K1851+F1851*L1854+G1851*K1854)</f>
        <v>3.595361</v>
      </c>
      <c r="S1851" s="59">
        <v>1</v>
      </c>
      <c r="T1851" s="60">
        <v>0</v>
      </c>
      <c r="U1851" s="61">
        <v>0</v>
      </c>
      <c r="V1851" s="62">
        <f t="shared" ref="V1851" si="8368">$T$8*$B1851</f>
        <v>3.595361</v>
      </c>
      <c r="X1851" s="59">
        <f t="shared" ref="X1851" si="8369">N1851*S1851+P1851*S1854-O1851*T1851-Q1851*T1854</f>
        <v>3.6597432214114387</v>
      </c>
      <c r="Y1851" s="63">
        <f t="shared" ref="Y1851" si="8370">(N1851*T1851+O1851*S1851+P1851*T1854+Q1851*S1854)</f>
        <v>0</v>
      </c>
      <c r="Z1851" s="61">
        <f t="shared" ref="Z1851" si="8371">N1851*U1851+P1851*U1854-O1851*V1851-Q1851*V1854</f>
        <v>0</v>
      </c>
      <c r="AA1851" s="62">
        <f t="shared" ref="AA1851" si="8372">(N1851*V1851+O1851*U1851+P1851*V1854+Q1851*U1854)</f>
        <v>16.753459048277051</v>
      </c>
      <c r="AB1851" s="10"/>
      <c r="AC1851" s="64">
        <v>1</v>
      </c>
      <c r="AD1851" s="65">
        <v>0</v>
      </c>
      <c r="AE1851" s="23">
        <v>0</v>
      </c>
      <c r="AF1851" s="66">
        <v>0</v>
      </c>
      <c r="AH1851" s="59">
        <f t="shared" ref="AH1851" si="8373">X1851*AC1851+Z1851*AC1854-Y1851*AD1851-AA1851*AD1854</f>
        <v>3.6597432214114387</v>
      </c>
      <c r="AI1851" s="63">
        <f t="shared" ref="AI1851" si="8374">(X1851*AD1851+Y1851*AC1851+Z1851*AD1854+AA1851*AC1854)</f>
        <v>16.753459048277051</v>
      </c>
      <c r="AJ1851" s="61">
        <f t="shared" ref="AJ1851" si="8375">X1851*AE1851+Z1851*AE1854-Y1851*AF1851-AA1851*AF1854</f>
        <v>0</v>
      </c>
      <c r="AK1851" s="62">
        <f t="shared" ref="AK1851" si="8376">(X1851*AF1851+Y1851*AE1851+Z1851*AF1854+AA1851*AE1854)</f>
        <v>16.753459048277051</v>
      </c>
      <c r="AM1851" s="67">
        <f t="shared" ref="AM1851" si="8377">20*LOG(((1+$AD$8)/$AD$8)/((AH1851+AH1854)^2+(AI1851+AI1854)^2)^0.5)</f>
        <v>-18.893200431721645</v>
      </c>
      <c r="AO1851" s="110">
        <f t="shared" ref="AO1851" si="8378">((AH1851^2+AI1851^2)^0.5)/((AH1854^2+AI1854^2)^0.5)</f>
        <v>4.5928286847747675</v>
      </c>
      <c r="AP1851" s="18"/>
      <c r="AQ1851" s="68"/>
      <c r="AR1851" s="68"/>
      <c r="AS1851" s="68"/>
      <c r="AT1851" s="68"/>
    </row>
    <row r="1852" spans="2:46" ht="18.600000000000001" customHeight="1" thickBot="1">
      <c r="D1852" s="69"/>
      <c r="G1852" s="70"/>
      <c r="I1852" s="69"/>
      <c r="L1852" s="70"/>
      <c r="N1852" s="69"/>
      <c r="Q1852" s="70"/>
      <c r="S1852" s="69"/>
      <c r="V1852" s="70"/>
      <c r="X1852" s="69"/>
      <c r="AA1852" s="70"/>
      <c r="AC1852" s="64"/>
      <c r="AD1852" s="23"/>
      <c r="AE1852" s="23"/>
      <c r="AF1852" s="71"/>
      <c r="AH1852" s="69"/>
      <c r="AK1852" s="70"/>
      <c r="AO1852" s="111"/>
      <c r="AP1852" s="18"/>
      <c r="AQ1852" s="68"/>
      <c r="AR1852" s="68"/>
      <c r="AS1852" s="68"/>
      <c r="AT1852" s="68"/>
    </row>
    <row r="1853" spans="2:46" ht="18.600000000000001" customHeight="1" thickBot="1">
      <c r="D1853" s="265" t="s">
        <v>11</v>
      </c>
      <c r="E1853" s="266"/>
      <c r="F1853" s="267" t="s">
        <v>84</v>
      </c>
      <c r="G1853" s="268"/>
      <c r="H1853" s="263"/>
      <c r="I1853" s="265" t="s">
        <v>85</v>
      </c>
      <c r="J1853" s="266"/>
      <c r="K1853" s="267" t="s">
        <v>86</v>
      </c>
      <c r="L1853" s="268"/>
      <c r="N1853" s="269" t="s">
        <v>12</v>
      </c>
      <c r="O1853" s="270"/>
      <c r="P1853" s="271" t="s">
        <v>13</v>
      </c>
      <c r="Q1853" s="272"/>
      <c r="S1853" s="265" t="s">
        <v>87</v>
      </c>
      <c r="T1853" s="266"/>
      <c r="U1853" s="267" t="s">
        <v>88</v>
      </c>
      <c r="V1853" s="268"/>
      <c r="W1853" s="10"/>
      <c r="X1853" s="269" t="s">
        <v>89</v>
      </c>
      <c r="Y1853" s="270"/>
      <c r="Z1853" s="271" t="s">
        <v>90</v>
      </c>
      <c r="AA1853" s="272"/>
      <c r="AB1853" s="10"/>
      <c r="AC1853" s="265" t="s">
        <v>14</v>
      </c>
      <c r="AD1853" s="266"/>
      <c r="AE1853" s="267" t="s">
        <v>15</v>
      </c>
      <c r="AF1853" s="268"/>
      <c r="AG1853" s="10"/>
      <c r="AH1853" s="269" t="s">
        <v>91</v>
      </c>
      <c r="AI1853" s="270"/>
      <c r="AJ1853" s="271" t="s">
        <v>92</v>
      </c>
      <c r="AK1853" s="272"/>
      <c r="AM1853" s="76" t="s">
        <v>16</v>
      </c>
      <c r="AO1853" s="112" t="s">
        <v>38</v>
      </c>
      <c r="AP1853" s="18"/>
      <c r="AQ1853" s="68"/>
      <c r="AR1853" s="68"/>
      <c r="AS1853" s="68"/>
      <c r="AT1853" s="68"/>
    </row>
    <row r="1854" spans="2:46" ht="18.600000000000001" customHeight="1" thickTop="1" thickBot="1">
      <c r="D1854" s="59">
        <v>0</v>
      </c>
      <c r="E1854" s="63">
        <v>0</v>
      </c>
      <c r="F1854" s="61">
        <v>1</v>
      </c>
      <c r="G1854" s="62">
        <v>0</v>
      </c>
      <c r="I1854" s="59">
        <v>0</v>
      </c>
      <c r="J1854" s="63">
        <f t="shared" ref="J1854" si="8379">IF(0=(1-$J$8*$K$8*$B1851^2),10^14,$B1851*$K$8/(1-$J$8*$K$8*$B1851^2))</f>
        <v>-0.73977083842524816</v>
      </c>
      <c r="K1854" s="61">
        <v>1</v>
      </c>
      <c r="L1854" s="62">
        <v>0</v>
      </c>
      <c r="N1854" s="59">
        <f t="shared" ref="N1854" si="8380">D1854*I1851+F1854*I1854-E1854*J1851-G1854*J1854</f>
        <v>0</v>
      </c>
      <c r="O1854" s="63">
        <f t="shared" ref="O1854" si="8381">(D1854*J1851+E1854*I1851+F1854*J1854+G1854*I1854)</f>
        <v>-0.73977083842524816</v>
      </c>
      <c r="P1854" s="61">
        <f t="shared" ref="P1854" si="8382">D1854*K1851+F1854*K1854-E1854*L1851-G1854*L1854</f>
        <v>1</v>
      </c>
      <c r="Q1854" s="62">
        <f t="shared" ref="Q1854" si="8383">(D1854*L1851+E1854*K1851+F1854*L1854+G1854*K1854)</f>
        <v>0</v>
      </c>
      <c r="S1854" s="59">
        <v>0</v>
      </c>
      <c r="T1854" s="63">
        <v>0</v>
      </c>
      <c r="U1854" s="61">
        <v>1</v>
      </c>
      <c r="V1854" s="62">
        <v>0</v>
      </c>
      <c r="X1854" s="59">
        <f t="shared" ref="X1854" si="8384">N1854*S1851+P1854*S1854-O1854*T1851-Q1854*T1854</f>
        <v>0</v>
      </c>
      <c r="Y1854" s="63">
        <f t="shared" ref="Y1854" si="8385">(N1854*T1851+O1854*S1851+P1854*T1854+Q1854*S1854)</f>
        <v>-0.73977083842524816</v>
      </c>
      <c r="Z1854" s="61">
        <f t="shared" ref="Z1854" si="8386">N1854*U1851+P1854*U1854-O1854*V1851-Q1854*V1854</f>
        <v>3.6597432214114387</v>
      </c>
      <c r="AA1854" s="62">
        <f t="shared" ref="AA1854" si="8387">(N1854*V1851+O1854*U1851+P1854*V1854+Q1854*U1854)</f>
        <v>0</v>
      </c>
      <c r="AB1854" s="10"/>
      <c r="AC1854" s="46">
        <f t="shared" ref="AC1854" si="8388">1/$AD$8</f>
        <v>1</v>
      </c>
      <c r="AD1854" s="77">
        <v>0</v>
      </c>
      <c r="AE1854" s="78">
        <v>1</v>
      </c>
      <c r="AF1854" s="79">
        <v>0</v>
      </c>
      <c r="AH1854" s="59">
        <f t="shared" ref="AH1854" si="8389">X1854*AC1851+Z1854*AC1854-Y1854*AD1851-AA1854*AD1854</f>
        <v>3.6597432214114387</v>
      </c>
      <c r="AI1854" s="63">
        <f t="shared" ref="AI1854" si="8390">(X1854*AD1851+Y1854*AC1851+Z1854*AD1854+AA1854*AC1854)</f>
        <v>-0.73977083842524816</v>
      </c>
      <c r="AJ1854" s="61">
        <f t="shared" ref="AJ1854" si="8391">X1854*AE1851+Z1854*AE1854-Y1854*AF1851-AA1854*AF1854</f>
        <v>3.6597432214114387</v>
      </c>
      <c r="AK1854" s="62">
        <f t="shared" ref="AK1854" si="8392">(X1854*AF1851+Y1854*AE1851+Z1854*AF1854+AA1854*AE1854)</f>
        <v>0</v>
      </c>
      <c r="AM1854" s="80">
        <f t="shared" ref="AM1854" si="8393">(180/PI())*ATAN(-1*(AI1851+AI1854)/(AH1851+AH1854))</f>
        <v>-65.435956132413324</v>
      </c>
      <c r="AO1854" s="113">
        <f t="shared" ref="AO1854" si="8394">20*LOG(((1-(10^(AM1851/20)^2)*(1-((1-AO1851)/(1+AO1851))^2))^0.5))</f>
        <v>-3.3036364085891931E-2</v>
      </c>
      <c r="AP1854" s="18"/>
      <c r="AQ1854" s="68"/>
      <c r="AR1854" s="68"/>
      <c r="AS1854" s="68"/>
      <c r="AT1854" s="68"/>
    </row>
    <row r="1855" spans="2:46" ht="18.600000000000001" customHeight="1"/>
    <row r="1856" spans="2:46" ht="18.600000000000001" customHeight="1" thickBot="1">
      <c r="D1856" s="10" t="s">
        <v>63</v>
      </c>
      <c r="E1856" s="10"/>
      <c r="F1856" s="10"/>
      <c r="G1856" s="10"/>
      <c r="H1856" s="10"/>
      <c r="I1856" s="10" t="s">
        <v>64</v>
      </c>
      <c r="J1856" s="10"/>
      <c r="K1856" s="10"/>
      <c r="L1856" s="10"/>
      <c r="M1856" s="55"/>
      <c r="N1856" s="55"/>
      <c r="O1856" s="54" t="s">
        <v>65</v>
      </c>
      <c r="P1856" s="55"/>
      <c r="Q1856" s="55"/>
      <c r="R1856" s="55"/>
      <c r="S1856" s="10"/>
      <c r="T1856" s="10" t="s">
        <v>66</v>
      </c>
      <c r="U1856" s="55"/>
      <c r="V1856" s="55"/>
      <c r="W1856" s="55"/>
      <c r="X1856" s="55"/>
      <c r="Y1856" s="54" t="s">
        <v>67</v>
      </c>
      <c r="Z1856" s="55"/>
      <c r="AA1856" s="55"/>
      <c r="AB1856" s="55"/>
      <c r="AC1856" s="54" t="s">
        <v>68</v>
      </c>
      <c r="AD1856" s="10"/>
      <c r="AE1856" s="10"/>
      <c r="AF1856" s="10"/>
      <c r="AG1856" s="10"/>
      <c r="AH1856" s="55"/>
      <c r="AI1856" s="54" t="s">
        <v>69</v>
      </c>
      <c r="AJ1856" s="55"/>
      <c r="AK1856" s="55"/>
    </row>
    <row r="1857" spans="2:46" ht="18.600000000000001" customHeight="1" thickBot="1">
      <c r="B1857" s="52"/>
      <c r="D1857" s="273" t="s">
        <v>70</v>
      </c>
      <c r="E1857" s="274"/>
      <c r="F1857" s="275" t="s">
        <v>71</v>
      </c>
      <c r="G1857" s="276"/>
      <c r="H1857" s="263"/>
      <c r="I1857" s="273" t="s">
        <v>72</v>
      </c>
      <c r="J1857" s="274"/>
      <c r="K1857" s="275" t="s">
        <v>73</v>
      </c>
      <c r="L1857" s="276"/>
      <c r="M1857" s="55"/>
      <c r="N1857" s="269" t="s">
        <v>74</v>
      </c>
      <c r="O1857" s="270"/>
      <c r="P1857" s="271" t="s">
        <v>75</v>
      </c>
      <c r="Q1857" s="272"/>
      <c r="R1857" s="55"/>
      <c r="S1857" s="273" t="s">
        <v>76</v>
      </c>
      <c r="T1857" s="274"/>
      <c r="U1857" s="275" t="s">
        <v>77</v>
      </c>
      <c r="V1857" s="276"/>
      <c r="W1857" s="10"/>
      <c r="X1857" s="269" t="s">
        <v>78</v>
      </c>
      <c r="Y1857" s="270"/>
      <c r="Z1857" s="271" t="s">
        <v>79</v>
      </c>
      <c r="AA1857" s="272"/>
      <c r="AB1857" s="10"/>
      <c r="AC1857" s="273" t="s">
        <v>80</v>
      </c>
      <c r="AD1857" s="274"/>
      <c r="AE1857" s="275" t="s">
        <v>81</v>
      </c>
      <c r="AF1857" s="276"/>
      <c r="AG1857" s="10"/>
      <c r="AH1857" s="269" t="s">
        <v>82</v>
      </c>
      <c r="AI1857" s="270"/>
      <c r="AJ1857" s="271" t="s">
        <v>83</v>
      </c>
      <c r="AK1857" s="272"/>
      <c r="AM1857" s="57" t="s">
        <v>10</v>
      </c>
      <c r="AO1857" s="109" t="s">
        <v>37</v>
      </c>
      <c r="AP1857" s="18"/>
      <c r="AQ1857" s="68"/>
      <c r="AR1857" s="68"/>
      <c r="AS1857" s="68"/>
      <c r="AT1857" s="68"/>
    </row>
    <row r="1858" spans="2:46" ht="18.600000000000001" customHeight="1" thickTop="1" thickBot="1">
      <c r="B1858" s="81">
        <v>5.32</v>
      </c>
      <c r="D1858" s="59">
        <v>1</v>
      </c>
      <c r="E1858" s="60">
        <v>0</v>
      </c>
      <c r="F1858" s="61">
        <v>0</v>
      </c>
      <c r="G1858" s="62">
        <f t="shared" ref="G1858" si="8395">$E$8*$B1858</f>
        <v>3.6089284000000004</v>
      </c>
      <c r="I1858" s="59">
        <v>1</v>
      </c>
      <c r="J1858" s="63">
        <v>0</v>
      </c>
      <c r="K1858" s="61">
        <v>0</v>
      </c>
      <c r="L1858" s="62">
        <v>0</v>
      </c>
      <c r="N1858" s="59">
        <f t="shared" ref="N1858" si="8396">D1858*I1858+F1858*I1861-E1858*J1858-G1858*J1861</f>
        <v>3.6563011513291119</v>
      </c>
      <c r="O1858" s="63">
        <f t="shared" ref="O1858" si="8397">(D1858*J1858+E1858*I1858+F1858*J1861+G1858*I1861)</f>
        <v>0</v>
      </c>
      <c r="P1858" s="61">
        <f t="shared" ref="P1858" si="8398">D1858*K1858+F1858*K1861-E1858*L1858-G1858*L1861</f>
        <v>0</v>
      </c>
      <c r="Q1858" s="62">
        <f t="shared" ref="Q1858" si="8399">(D1858*L1858+E1858*K1858+F1858*L1861+G1858*K1861)</f>
        <v>3.6089284000000004</v>
      </c>
      <c r="S1858" s="59">
        <v>1</v>
      </c>
      <c r="T1858" s="60">
        <v>0</v>
      </c>
      <c r="U1858" s="61">
        <v>0</v>
      </c>
      <c r="V1858" s="62">
        <f t="shared" ref="V1858" si="8400">$T$8*$B1858</f>
        <v>3.6089284000000004</v>
      </c>
      <c r="X1858" s="59">
        <f t="shared" ref="X1858" si="8401">N1858*S1858+P1858*S1861-O1858*T1858-Q1858*T1861</f>
        <v>3.6563011513291119</v>
      </c>
      <c r="Y1858" s="63">
        <f t="shared" ref="Y1858" si="8402">(N1858*T1858+O1858*S1858+P1858*T1861+Q1858*S1861)</f>
        <v>0</v>
      </c>
      <c r="Z1858" s="61">
        <f t="shared" ref="Z1858" si="8403">N1858*U1858+P1858*U1861-O1858*V1858-Q1858*V1861</f>
        <v>0</v>
      </c>
      <c r="AA1858" s="62">
        <f t="shared" ref="AA1858" si="8404">(N1858*V1858+O1858*U1858+P1858*V1861+Q1858*U1861)</f>
        <v>16.804257463984332</v>
      </c>
      <c r="AB1858" s="10"/>
      <c r="AC1858" s="64">
        <v>1</v>
      </c>
      <c r="AD1858" s="65">
        <v>0</v>
      </c>
      <c r="AE1858" s="23">
        <v>0</v>
      </c>
      <c r="AF1858" s="66">
        <v>0</v>
      </c>
      <c r="AH1858" s="59">
        <f t="shared" ref="AH1858" si="8405">X1858*AC1858+Z1858*AC1861-Y1858*AD1858-AA1858*AD1861</f>
        <v>3.6563011513291119</v>
      </c>
      <c r="AI1858" s="63">
        <f t="shared" ref="AI1858" si="8406">(X1858*AD1858+Y1858*AC1858+Z1858*AD1861+AA1858*AC1861)</f>
        <v>16.804257463984332</v>
      </c>
      <c r="AJ1858" s="61">
        <f t="shared" ref="AJ1858" si="8407">X1858*AE1858+Z1858*AE1861-Y1858*AF1858-AA1858*AF1861</f>
        <v>0</v>
      </c>
      <c r="AK1858" s="62">
        <f t="shared" ref="AK1858" si="8408">(X1858*AF1858+Y1858*AE1858+Z1858*AF1861+AA1858*AE1861)</f>
        <v>16.804257463984332</v>
      </c>
      <c r="AM1858" s="67">
        <f t="shared" ref="AM1858" si="8409">20*LOG(((1+$AD$8)/$AD$8)/((AH1858+AH1861)^2+(AI1858+AI1861)^2)^0.5)</f>
        <v>-18.916237143989118</v>
      </c>
      <c r="AO1858" s="110">
        <f t="shared" ref="AO1858" si="8410">((AH1858^2+AI1858^2)^0.5)/((AH1861^2+AI1861^2)^0.5)</f>
        <v>4.6110041188200785</v>
      </c>
      <c r="AP1858" s="18"/>
      <c r="AQ1858" s="68"/>
      <c r="AR1858" s="68"/>
      <c r="AS1858" s="68"/>
      <c r="AT1858" s="68"/>
    </row>
    <row r="1859" spans="2:46" ht="18.600000000000001" customHeight="1" thickBot="1">
      <c r="D1859" s="69"/>
      <c r="G1859" s="70"/>
      <c r="I1859" s="69"/>
      <c r="L1859" s="70"/>
      <c r="N1859" s="69"/>
      <c r="Q1859" s="70"/>
      <c r="S1859" s="69"/>
      <c r="V1859" s="70"/>
      <c r="X1859" s="69"/>
      <c r="AA1859" s="70"/>
      <c r="AC1859" s="64"/>
      <c r="AD1859" s="23"/>
      <c r="AE1859" s="23"/>
      <c r="AF1859" s="71"/>
      <c r="AH1859" s="69"/>
      <c r="AK1859" s="70"/>
      <c r="AO1859" s="111"/>
      <c r="AP1859" s="18"/>
      <c r="AQ1859" s="68"/>
      <c r="AR1859" s="68"/>
      <c r="AS1859" s="68"/>
      <c r="AT1859" s="68"/>
    </row>
    <row r="1860" spans="2:46" ht="18.600000000000001" customHeight="1" thickBot="1">
      <c r="D1860" s="265" t="s">
        <v>11</v>
      </c>
      <c r="E1860" s="266"/>
      <c r="F1860" s="267" t="s">
        <v>84</v>
      </c>
      <c r="G1860" s="268"/>
      <c r="H1860" s="263"/>
      <c r="I1860" s="265" t="s">
        <v>85</v>
      </c>
      <c r="J1860" s="266"/>
      <c r="K1860" s="267" t="s">
        <v>86</v>
      </c>
      <c r="L1860" s="268"/>
      <c r="N1860" s="269" t="s">
        <v>12</v>
      </c>
      <c r="O1860" s="270"/>
      <c r="P1860" s="271" t="s">
        <v>13</v>
      </c>
      <c r="Q1860" s="272"/>
      <c r="S1860" s="265" t="s">
        <v>87</v>
      </c>
      <c r="T1860" s="266"/>
      <c r="U1860" s="267" t="s">
        <v>88</v>
      </c>
      <c r="V1860" s="268"/>
      <c r="W1860" s="10"/>
      <c r="X1860" s="269" t="s">
        <v>89</v>
      </c>
      <c r="Y1860" s="270"/>
      <c r="Z1860" s="271" t="s">
        <v>90</v>
      </c>
      <c r="AA1860" s="272"/>
      <c r="AB1860" s="10"/>
      <c r="AC1860" s="265" t="s">
        <v>14</v>
      </c>
      <c r="AD1860" s="266"/>
      <c r="AE1860" s="267" t="s">
        <v>15</v>
      </c>
      <c r="AF1860" s="268"/>
      <c r="AG1860" s="10"/>
      <c r="AH1860" s="269" t="s">
        <v>91</v>
      </c>
      <c r="AI1860" s="270"/>
      <c r="AJ1860" s="271" t="s">
        <v>92</v>
      </c>
      <c r="AK1860" s="272"/>
      <c r="AM1860" s="76" t="s">
        <v>16</v>
      </c>
      <c r="AO1860" s="112" t="s">
        <v>38</v>
      </c>
      <c r="AP1860" s="18"/>
      <c r="AQ1860" s="68"/>
      <c r="AR1860" s="68"/>
      <c r="AS1860" s="68"/>
      <c r="AT1860" s="68"/>
    </row>
    <row r="1861" spans="2:46" ht="18.600000000000001" customHeight="1" thickTop="1" thickBot="1">
      <c r="D1861" s="59">
        <v>0</v>
      </c>
      <c r="E1861" s="63">
        <v>0</v>
      </c>
      <c r="F1861" s="61">
        <v>1</v>
      </c>
      <c r="G1861" s="62">
        <v>0</v>
      </c>
      <c r="I1861" s="59">
        <v>0</v>
      </c>
      <c r="J1861" s="63">
        <f t="shared" ref="J1861" si="8411">IF(0=(1-$J$8*$K$8*$B1858^2),10^14,$B1858*$K$8/(1-$J$8*$K$8*$B1858^2))</f>
        <v>-0.73603597991279401</v>
      </c>
      <c r="K1861" s="61">
        <v>1</v>
      </c>
      <c r="L1861" s="62">
        <v>0</v>
      </c>
      <c r="N1861" s="59">
        <f t="shared" ref="N1861" si="8412">D1861*I1858+F1861*I1861-E1861*J1858-G1861*J1861</f>
        <v>0</v>
      </c>
      <c r="O1861" s="63">
        <f t="shared" ref="O1861" si="8413">(D1861*J1858+E1861*I1858+F1861*J1861+G1861*I1861)</f>
        <v>-0.73603597991279401</v>
      </c>
      <c r="P1861" s="61">
        <f t="shared" ref="P1861" si="8414">D1861*K1858+F1861*K1861-E1861*L1858-G1861*L1861</f>
        <v>1</v>
      </c>
      <c r="Q1861" s="62">
        <f t="shared" ref="Q1861" si="8415">(D1861*L1858+E1861*K1858+F1861*L1861+G1861*K1861)</f>
        <v>0</v>
      </c>
      <c r="S1861" s="59">
        <v>0</v>
      </c>
      <c r="T1861" s="63">
        <v>0</v>
      </c>
      <c r="U1861" s="61">
        <v>1</v>
      </c>
      <c r="V1861" s="62">
        <v>0</v>
      </c>
      <c r="X1861" s="59">
        <f t="shared" ref="X1861" si="8416">N1861*S1858+P1861*S1861-O1861*T1858-Q1861*T1861</f>
        <v>0</v>
      </c>
      <c r="Y1861" s="63">
        <f t="shared" ref="Y1861" si="8417">(N1861*T1858+O1861*S1858+P1861*T1861+Q1861*S1861)</f>
        <v>-0.73603597991279401</v>
      </c>
      <c r="Z1861" s="61">
        <f t="shared" ref="Z1861" si="8418">N1861*U1858+P1861*U1861-O1861*V1858-Q1861*V1861</f>
        <v>3.6563011513291119</v>
      </c>
      <c r="AA1861" s="62">
        <f t="shared" ref="AA1861" si="8419">(N1861*V1858+O1861*U1858+P1861*V1861+Q1861*U1861)</f>
        <v>0</v>
      </c>
      <c r="AB1861" s="10"/>
      <c r="AC1861" s="46">
        <f t="shared" ref="AC1861" si="8420">1/$AD$8</f>
        <v>1</v>
      </c>
      <c r="AD1861" s="77">
        <v>0</v>
      </c>
      <c r="AE1861" s="78">
        <v>1</v>
      </c>
      <c r="AF1861" s="79">
        <v>0</v>
      </c>
      <c r="AH1861" s="59">
        <f t="shared" ref="AH1861" si="8421">X1861*AC1858+Z1861*AC1861-Y1861*AD1858-AA1861*AD1861</f>
        <v>3.6563011513291119</v>
      </c>
      <c r="AI1861" s="63">
        <f t="shared" ref="AI1861" si="8422">(X1861*AD1858+Y1861*AC1858+Z1861*AD1861+AA1861*AC1861)</f>
        <v>-0.73603597991279401</v>
      </c>
      <c r="AJ1861" s="61">
        <f t="shared" ref="AJ1861" si="8423">X1861*AE1858+Z1861*AE1861-Y1861*AF1858-AA1861*AF1861</f>
        <v>3.6563011513291119</v>
      </c>
      <c r="AK1861" s="62">
        <f t="shared" ref="AK1861" si="8424">(X1861*AF1858+Y1861*AE1858+Z1861*AF1861+AA1861*AE1861)</f>
        <v>0</v>
      </c>
      <c r="AM1861" s="80">
        <f t="shared" ref="AM1861" si="8425">(180/PI())*ATAN(-1*(AI1858+AI1861)/(AH1858+AH1861))</f>
        <v>-65.529852008263163</v>
      </c>
      <c r="AO1861" s="113">
        <f t="shared" ref="AO1861" si="8426">20*LOG(((1-(10^(AM1858/20)^2)*(1-((1-AO1858)/(1+AO1858))^2))^0.5))</f>
        <v>-3.2777268298301077E-2</v>
      </c>
      <c r="AP1861" s="18"/>
      <c r="AQ1861" s="68"/>
      <c r="AR1861" s="68"/>
      <c r="AS1861" s="68"/>
      <c r="AT1861" s="68"/>
    </row>
    <row r="1862" spans="2:46" ht="18.600000000000001" customHeight="1"/>
    <row r="1863" spans="2:46" ht="18.600000000000001" customHeight="1" thickBot="1">
      <c r="D1863" s="10" t="s">
        <v>63</v>
      </c>
      <c r="E1863" s="10"/>
      <c r="F1863" s="10"/>
      <c r="G1863" s="10"/>
      <c r="H1863" s="10"/>
      <c r="I1863" s="10" t="s">
        <v>64</v>
      </c>
      <c r="J1863" s="10"/>
      <c r="K1863" s="10"/>
      <c r="L1863" s="10"/>
      <c r="M1863" s="55"/>
      <c r="N1863" s="55"/>
      <c r="O1863" s="54" t="s">
        <v>65</v>
      </c>
      <c r="P1863" s="55"/>
      <c r="Q1863" s="55"/>
      <c r="R1863" s="55"/>
      <c r="S1863" s="10"/>
      <c r="T1863" s="10" t="s">
        <v>66</v>
      </c>
      <c r="U1863" s="55"/>
      <c r="V1863" s="55"/>
      <c r="W1863" s="55"/>
      <c r="X1863" s="55"/>
      <c r="Y1863" s="54" t="s">
        <v>67</v>
      </c>
      <c r="Z1863" s="55"/>
      <c r="AA1863" s="55"/>
      <c r="AB1863" s="55"/>
      <c r="AC1863" s="54" t="s">
        <v>68</v>
      </c>
      <c r="AD1863" s="10"/>
      <c r="AE1863" s="10"/>
      <c r="AF1863" s="10"/>
      <c r="AG1863" s="10"/>
      <c r="AH1863" s="55"/>
      <c r="AI1863" s="54" t="s">
        <v>69</v>
      </c>
      <c r="AJ1863" s="55"/>
      <c r="AK1863" s="55"/>
    </row>
    <row r="1864" spans="2:46" ht="18.600000000000001" customHeight="1" thickBot="1">
      <c r="B1864" s="52"/>
      <c r="D1864" s="273" t="s">
        <v>70</v>
      </c>
      <c r="E1864" s="274"/>
      <c r="F1864" s="275" t="s">
        <v>71</v>
      </c>
      <c r="G1864" s="276"/>
      <c r="H1864" s="263"/>
      <c r="I1864" s="273" t="s">
        <v>72</v>
      </c>
      <c r="J1864" s="274"/>
      <c r="K1864" s="275" t="s">
        <v>73</v>
      </c>
      <c r="L1864" s="276"/>
      <c r="M1864" s="55"/>
      <c r="N1864" s="269" t="s">
        <v>74</v>
      </c>
      <c r="O1864" s="270"/>
      <c r="P1864" s="271" t="s">
        <v>75</v>
      </c>
      <c r="Q1864" s="272"/>
      <c r="R1864" s="55"/>
      <c r="S1864" s="273" t="s">
        <v>76</v>
      </c>
      <c r="T1864" s="274"/>
      <c r="U1864" s="275" t="s">
        <v>77</v>
      </c>
      <c r="V1864" s="276"/>
      <c r="W1864" s="10"/>
      <c r="X1864" s="269" t="s">
        <v>78</v>
      </c>
      <c r="Y1864" s="270"/>
      <c r="Z1864" s="271" t="s">
        <v>79</v>
      </c>
      <c r="AA1864" s="272"/>
      <c r="AB1864" s="10"/>
      <c r="AC1864" s="273" t="s">
        <v>80</v>
      </c>
      <c r="AD1864" s="274"/>
      <c r="AE1864" s="275" t="s">
        <v>81</v>
      </c>
      <c r="AF1864" s="276"/>
      <c r="AG1864" s="10"/>
      <c r="AH1864" s="269" t="s">
        <v>82</v>
      </c>
      <c r="AI1864" s="270"/>
      <c r="AJ1864" s="271" t="s">
        <v>83</v>
      </c>
      <c r="AK1864" s="272"/>
      <c r="AM1864" s="57" t="s">
        <v>10</v>
      </c>
      <c r="AO1864" s="109" t="s">
        <v>37</v>
      </c>
      <c r="AP1864" s="18"/>
      <c r="AQ1864" s="68"/>
      <c r="AR1864" s="68"/>
      <c r="AS1864" s="68"/>
      <c r="AT1864" s="68"/>
    </row>
    <row r="1865" spans="2:46" ht="18.600000000000001" customHeight="1" thickTop="1" thickBot="1">
      <c r="B1865" s="81">
        <v>5.34</v>
      </c>
      <c r="D1865" s="59">
        <v>1</v>
      </c>
      <c r="E1865" s="60">
        <v>0</v>
      </c>
      <c r="F1865" s="61">
        <v>0</v>
      </c>
      <c r="G1865" s="62">
        <f t="shared" ref="G1865" si="8427">$E$8*$B1865</f>
        <v>3.6224958000000003</v>
      </c>
      <c r="I1865" s="59">
        <v>1</v>
      </c>
      <c r="J1865" s="63">
        <v>0</v>
      </c>
      <c r="K1865" s="61">
        <v>0</v>
      </c>
      <c r="L1865" s="62">
        <v>0</v>
      </c>
      <c r="N1865" s="59">
        <f t="shared" ref="N1865" si="8428">D1865*I1865+F1865*I1868-E1865*J1865-G1865*J1868</f>
        <v>3.6529064322312066</v>
      </c>
      <c r="O1865" s="63">
        <f t="shared" ref="O1865" si="8429">(D1865*J1865+E1865*I1865+F1865*J1868+G1865*I1868)</f>
        <v>0</v>
      </c>
      <c r="P1865" s="61">
        <f t="shared" ref="P1865" si="8430">D1865*K1865+F1865*K1868-E1865*L1865-G1865*L1868</f>
        <v>0</v>
      </c>
      <c r="Q1865" s="62">
        <f t="shared" ref="Q1865" si="8431">(D1865*L1865+E1865*K1865+F1865*L1868+G1865*K1868)</f>
        <v>3.6224958000000003</v>
      </c>
      <c r="S1865" s="59">
        <v>1</v>
      </c>
      <c r="T1865" s="60">
        <v>0</v>
      </c>
      <c r="U1865" s="61">
        <v>0</v>
      </c>
      <c r="V1865" s="62">
        <f t="shared" ref="V1865" si="8432">$T$8*$B1865</f>
        <v>3.6224958000000003</v>
      </c>
      <c r="X1865" s="59">
        <f t="shared" ref="X1865" si="8433">N1865*S1865+P1865*S1868-O1865*T1865-Q1865*T1868</f>
        <v>3.6529064322312066</v>
      </c>
      <c r="Y1865" s="63">
        <f t="shared" ref="Y1865" si="8434">(N1865*T1865+O1865*S1865+P1865*T1868+Q1865*S1868)</f>
        <v>0</v>
      </c>
      <c r="Z1865" s="61">
        <f t="shared" ref="Z1865" si="8435">N1865*U1865+P1865*U1868-O1865*V1865-Q1865*V1868</f>
        <v>0</v>
      </c>
      <c r="AA1865" s="62">
        <f t="shared" ref="AA1865" si="8436">(N1865*V1865+O1865*U1865+P1865*V1868+Q1865*U1868)</f>
        <v>16.855134008550532</v>
      </c>
      <c r="AB1865" s="10"/>
      <c r="AC1865" s="64">
        <v>1</v>
      </c>
      <c r="AD1865" s="65">
        <v>0</v>
      </c>
      <c r="AE1865" s="23">
        <v>0</v>
      </c>
      <c r="AF1865" s="66">
        <v>0</v>
      </c>
      <c r="AH1865" s="59">
        <f t="shared" ref="AH1865" si="8437">X1865*AC1865+Z1865*AC1868-Y1865*AD1865-AA1865*AD1868</f>
        <v>3.6529064322312066</v>
      </c>
      <c r="AI1865" s="63">
        <f t="shared" ref="AI1865" si="8438">(X1865*AD1865+Y1865*AC1865+Z1865*AD1868+AA1865*AC1868)</f>
        <v>16.855134008550532</v>
      </c>
      <c r="AJ1865" s="61">
        <f t="shared" ref="AJ1865" si="8439">X1865*AE1865+Z1865*AE1868-Y1865*AF1865-AA1865*AF1868</f>
        <v>0</v>
      </c>
      <c r="AK1865" s="62">
        <f t="shared" ref="AK1865" si="8440">(X1865*AF1865+Y1865*AE1865+Z1865*AF1868+AA1865*AE1868)</f>
        <v>16.855134008550532</v>
      </c>
      <c r="AM1865" s="67">
        <f t="shared" ref="AM1865" si="8441">20*LOG(((1+$AD$8)/$AD$8)/((AH1865+AH1868)^2+(AI1865+AI1868)^2)^0.5)</f>
        <v>-18.939271816396431</v>
      </c>
      <c r="AO1865" s="110">
        <f t="shared" ref="AO1865" si="8442">((AH1865^2+AI1865^2)^0.5)/((AH1868^2+AI1868^2)^0.5)</f>
        <v>4.6291753224591901</v>
      </c>
      <c r="AP1865" s="18"/>
      <c r="AQ1865" s="68"/>
      <c r="AR1865" s="68"/>
      <c r="AS1865" s="68"/>
      <c r="AT1865" s="68"/>
    </row>
    <row r="1866" spans="2:46" ht="18.600000000000001" customHeight="1" thickBot="1">
      <c r="D1866" s="69"/>
      <c r="G1866" s="70"/>
      <c r="I1866" s="69"/>
      <c r="L1866" s="70"/>
      <c r="N1866" s="69"/>
      <c r="Q1866" s="70"/>
      <c r="S1866" s="69"/>
      <c r="V1866" s="70"/>
      <c r="X1866" s="69"/>
      <c r="AA1866" s="70"/>
      <c r="AC1866" s="64"/>
      <c r="AD1866" s="23"/>
      <c r="AE1866" s="23"/>
      <c r="AF1866" s="71"/>
      <c r="AH1866" s="69"/>
      <c r="AK1866" s="70"/>
      <c r="AO1866" s="111"/>
      <c r="AP1866" s="18"/>
      <c r="AQ1866" s="68"/>
      <c r="AR1866" s="68"/>
      <c r="AS1866" s="68"/>
      <c r="AT1866" s="68"/>
    </row>
    <row r="1867" spans="2:46" ht="18.600000000000001" customHeight="1" thickBot="1">
      <c r="D1867" s="265" t="s">
        <v>11</v>
      </c>
      <c r="E1867" s="266"/>
      <c r="F1867" s="267" t="s">
        <v>84</v>
      </c>
      <c r="G1867" s="268"/>
      <c r="H1867" s="263"/>
      <c r="I1867" s="265" t="s">
        <v>85</v>
      </c>
      <c r="J1867" s="266"/>
      <c r="K1867" s="267" t="s">
        <v>86</v>
      </c>
      <c r="L1867" s="268"/>
      <c r="N1867" s="269" t="s">
        <v>12</v>
      </c>
      <c r="O1867" s="270"/>
      <c r="P1867" s="271" t="s">
        <v>13</v>
      </c>
      <c r="Q1867" s="272"/>
      <c r="S1867" s="265" t="s">
        <v>87</v>
      </c>
      <c r="T1867" s="266"/>
      <c r="U1867" s="267" t="s">
        <v>88</v>
      </c>
      <c r="V1867" s="268"/>
      <c r="W1867" s="10"/>
      <c r="X1867" s="269" t="s">
        <v>89</v>
      </c>
      <c r="Y1867" s="270"/>
      <c r="Z1867" s="271" t="s">
        <v>90</v>
      </c>
      <c r="AA1867" s="272"/>
      <c r="AB1867" s="10"/>
      <c r="AC1867" s="265" t="s">
        <v>14</v>
      </c>
      <c r="AD1867" s="266"/>
      <c r="AE1867" s="267" t="s">
        <v>15</v>
      </c>
      <c r="AF1867" s="268"/>
      <c r="AG1867" s="10"/>
      <c r="AH1867" s="269" t="s">
        <v>91</v>
      </c>
      <c r="AI1867" s="270"/>
      <c r="AJ1867" s="271" t="s">
        <v>92</v>
      </c>
      <c r="AK1867" s="272"/>
      <c r="AM1867" s="76" t="s">
        <v>16</v>
      </c>
      <c r="AO1867" s="112" t="s">
        <v>38</v>
      </c>
      <c r="AP1867" s="18"/>
      <c r="AQ1867" s="68"/>
      <c r="AR1867" s="68"/>
      <c r="AS1867" s="68"/>
      <c r="AT1867" s="68"/>
    </row>
    <row r="1868" spans="2:46" ht="18.600000000000001" customHeight="1" thickTop="1" thickBot="1">
      <c r="D1868" s="59">
        <v>0</v>
      </c>
      <c r="E1868" s="63">
        <v>0</v>
      </c>
      <c r="F1868" s="61">
        <v>1</v>
      </c>
      <c r="G1868" s="62">
        <v>0</v>
      </c>
      <c r="I1868" s="59">
        <v>0</v>
      </c>
      <c r="J1868" s="63">
        <f t="shared" ref="J1868" si="8443">IF(0=(1-$J$8*$K$8*$B1865^2),10^14,$B1865*$K$8/(1-$J$8*$K$8*$B1865^2))</f>
        <v>-0.73234216923901096</v>
      </c>
      <c r="K1868" s="61">
        <v>1</v>
      </c>
      <c r="L1868" s="62">
        <v>0</v>
      </c>
      <c r="N1868" s="59">
        <f t="shared" ref="N1868" si="8444">D1868*I1865+F1868*I1868-E1868*J1865-G1868*J1868</f>
        <v>0</v>
      </c>
      <c r="O1868" s="63">
        <f t="shared" ref="O1868" si="8445">(D1868*J1865+E1868*I1865+F1868*J1868+G1868*I1868)</f>
        <v>-0.73234216923901096</v>
      </c>
      <c r="P1868" s="61">
        <f t="shared" ref="P1868" si="8446">D1868*K1865+F1868*K1868-E1868*L1865-G1868*L1868</f>
        <v>1</v>
      </c>
      <c r="Q1868" s="62">
        <f t="shared" ref="Q1868" si="8447">(D1868*L1865+E1868*K1865+F1868*L1868+G1868*K1868)</f>
        <v>0</v>
      </c>
      <c r="S1868" s="59">
        <v>0</v>
      </c>
      <c r="T1868" s="63">
        <v>0</v>
      </c>
      <c r="U1868" s="61">
        <v>1</v>
      </c>
      <c r="V1868" s="62">
        <v>0</v>
      </c>
      <c r="X1868" s="59">
        <f t="shared" ref="X1868" si="8448">N1868*S1865+P1868*S1868-O1868*T1865-Q1868*T1868</f>
        <v>0</v>
      </c>
      <c r="Y1868" s="63">
        <f t="shared" ref="Y1868" si="8449">(N1868*T1865+O1868*S1865+P1868*T1868+Q1868*S1868)</f>
        <v>-0.73234216923901096</v>
      </c>
      <c r="Z1868" s="61">
        <f t="shared" ref="Z1868" si="8450">N1868*U1865+P1868*U1868-O1868*V1865-Q1868*V1868</f>
        <v>3.6529064322312066</v>
      </c>
      <c r="AA1868" s="62">
        <f t="shared" ref="AA1868" si="8451">(N1868*V1865+O1868*U1865+P1868*V1868+Q1868*U1868)</f>
        <v>0</v>
      </c>
      <c r="AB1868" s="10"/>
      <c r="AC1868" s="46">
        <f t="shared" ref="AC1868" si="8452">1/$AD$8</f>
        <v>1</v>
      </c>
      <c r="AD1868" s="77">
        <v>0</v>
      </c>
      <c r="AE1868" s="78">
        <v>1</v>
      </c>
      <c r="AF1868" s="79">
        <v>0</v>
      </c>
      <c r="AH1868" s="59">
        <f t="shared" ref="AH1868" si="8453">X1868*AC1865+Z1868*AC1868-Y1868*AD1865-AA1868*AD1868</f>
        <v>3.6529064322312066</v>
      </c>
      <c r="AI1868" s="63">
        <f t="shared" ref="AI1868" si="8454">(X1868*AD1865+Y1868*AC1865+Z1868*AD1868+AA1868*AC1868)</f>
        <v>-0.73234216923901096</v>
      </c>
      <c r="AJ1868" s="61">
        <f t="shared" ref="AJ1868" si="8455">X1868*AE1865+Z1868*AE1868-Y1868*AF1865-AA1868*AF1868</f>
        <v>3.6529064322312066</v>
      </c>
      <c r="AK1868" s="62">
        <f t="shared" ref="AK1868" si="8456">(X1868*AF1865+Y1868*AE1865+Z1868*AF1868+AA1868*AE1868)</f>
        <v>0</v>
      </c>
      <c r="AM1868" s="80">
        <f t="shared" ref="AM1868" si="8457">(180/PI())*ATAN(-1*(AI1865+AI1868)/(AH1865+AH1868))</f>
        <v>-65.62302187411116</v>
      </c>
      <c r="AO1868" s="113">
        <f t="shared" ref="AO1868" si="8458">20*LOG(((1-(10^(AM1865/20)^2)*(1-((1-AO1865)/(1+AO1865))^2))^0.5))</f>
        <v>-3.2520424551081971E-2</v>
      </c>
      <c r="AP1868" s="18"/>
      <c r="AQ1868" s="68"/>
      <c r="AR1868" s="68"/>
      <c r="AS1868" s="68"/>
      <c r="AT1868" s="68"/>
    </row>
    <row r="1869" spans="2:46" ht="18.600000000000001" customHeight="1"/>
    <row r="1870" spans="2:46" ht="18.600000000000001" customHeight="1" thickBot="1">
      <c r="D1870" s="10" t="s">
        <v>63</v>
      </c>
      <c r="E1870" s="10"/>
      <c r="F1870" s="10"/>
      <c r="G1870" s="10"/>
      <c r="H1870" s="10"/>
      <c r="I1870" s="10" t="s">
        <v>64</v>
      </c>
      <c r="J1870" s="10"/>
      <c r="K1870" s="10"/>
      <c r="L1870" s="10"/>
      <c r="M1870" s="55"/>
      <c r="N1870" s="55"/>
      <c r="O1870" s="54" t="s">
        <v>65</v>
      </c>
      <c r="P1870" s="55"/>
      <c r="Q1870" s="55"/>
      <c r="R1870" s="55"/>
      <c r="S1870" s="10"/>
      <c r="T1870" s="10" t="s">
        <v>66</v>
      </c>
      <c r="U1870" s="55"/>
      <c r="V1870" s="55"/>
      <c r="W1870" s="55"/>
      <c r="X1870" s="55"/>
      <c r="Y1870" s="54" t="s">
        <v>67</v>
      </c>
      <c r="Z1870" s="55"/>
      <c r="AA1870" s="55"/>
      <c r="AB1870" s="55"/>
      <c r="AC1870" s="54" t="s">
        <v>68</v>
      </c>
      <c r="AD1870" s="10"/>
      <c r="AE1870" s="10"/>
      <c r="AF1870" s="10"/>
      <c r="AG1870" s="10"/>
      <c r="AH1870" s="55"/>
      <c r="AI1870" s="54" t="s">
        <v>69</v>
      </c>
      <c r="AJ1870" s="55"/>
      <c r="AK1870" s="55"/>
    </row>
    <row r="1871" spans="2:46" ht="18.600000000000001" customHeight="1" thickBot="1">
      <c r="B1871" s="52"/>
      <c r="D1871" s="273" t="s">
        <v>70</v>
      </c>
      <c r="E1871" s="274"/>
      <c r="F1871" s="275" t="s">
        <v>71</v>
      </c>
      <c r="G1871" s="276"/>
      <c r="H1871" s="263"/>
      <c r="I1871" s="273" t="s">
        <v>72</v>
      </c>
      <c r="J1871" s="274"/>
      <c r="K1871" s="275" t="s">
        <v>73</v>
      </c>
      <c r="L1871" s="276"/>
      <c r="M1871" s="55"/>
      <c r="N1871" s="269" t="s">
        <v>74</v>
      </c>
      <c r="O1871" s="270"/>
      <c r="P1871" s="271" t="s">
        <v>75</v>
      </c>
      <c r="Q1871" s="272"/>
      <c r="R1871" s="55"/>
      <c r="S1871" s="273" t="s">
        <v>76</v>
      </c>
      <c r="T1871" s="274"/>
      <c r="U1871" s="275" t="s">
        <v>77</v>
      </c>
      <c r="V1871" s="276"/>
      <c r="W1871" s="10"/>
      <c r="X1871" s="269" t="s">
        <v>78</v>
      </c>
      <c r="Y1871" s="270"/>
      <c r="Z1871" s="271" t="s">
        <v>79</v>
      </c>
      <c r="AA1871" s="272"/>
      <c r="AB1871" s="10"/>
      <c r="AC1871" s="273" t="s">
        <v>80</v>
      </c>
      <c r="AD1871" s="274"/>
      <c r="AE1871" s="275" t="s">
        <v>81</v>
      </c>
      <c r="AF1871" s="276"/>
      <c r="AG1871" s="10"/>
      <c r="AH1871" s="269" t="s">
        <v>82</v>
      </c>
      <c r="AI1871" s="270"/>
      <c r="AJ1871" s="271" t="s">
        <v>83</v>
      </c>
      <c r="AK1871" s="272"/>
      <c r="AM1871" s="57" t="s">
        <v>10</v>
      </c>
      <c r="AO1871" s="109" t="s">
        <v>37</v>
      </c>
      <c r="AP1871" s="18"/>
      <c r="AQ1871" s="68"/>
      <c r="AR1871" s="68"/>
      <c r="AS1871" s="68"/>
      <c r="AT1871" s="68"/>
    </row>
    <row r="1872" spans="2:46" ht="18.600000000000001" customHeight="1" thickTop="1" thickBot="1">
      <c r="B1872" s="81">
        <v>5.36</v>
      </c>
      <c r="D1872" s="59">
        <v>1</v>
      </c>
      <c r="E1872" s="60">
        <v>0</v>
      </c>
      <c r="F1872" s="61">
        <v>0</v>
      </c>
      <c r="G1872" s="62">
        <f t="shared" ref="G1872" si="8459">$E$8*$B1872</f>
        <v>3.6360632000000002</v>
      </c>
      <c r="I1872" s="59">
        <v>1</v>
      </c>
      <c r="J1872" s="63">
        <v>0</v>
      </c>
      <c r="K1872" s="61">
        <v>0</v>
      </c>
      <c r="L1872" s="62">
        <v>0</v>
      </c>
      <c r="N1872" s="59">
        <f t="shared" ref="N1872" si="8460">D1872*I1872+F1872*I1875-E1872*J1872-G1872*J1875</f>
        <v>3.6495581639474688</v>
      </c>
      <c r="O1872" s="63">
        <f t="shared" ref="O1872" si="8461">(D1872*J1872+E1872*I1872+F1872*J1875+G1872*I1875)</f>
        <v>0</v>
      </c>
      <c r="P1872" s="61">
        <f t="shared" ref="P1872" si="8462">D1872*K1872+F1872*K1875-E1872*L1872-G1872*L1875</f>
        <v>0</v>
      </c>
      <c r="Q1872" s="62">
        <f t="shared" ref="Q1872" si="8463">(D1872*L1872+E1872*K1872+F1872*L1875+G1872*K1875)</f>
        <v>3.6360632000000002</v>
      </c>
      <c r="S1872" s="59">
        <v>1</v>
      </c>
      <c r="T1872" s="60">
        <v>0</v>
      </c>
      <c r="U1872" s="61">
        <v>0</v>
      </c>
      <c r="V1872" s="62">
        <f t="shared" ref="V1872" si="8464">$T$8*$B1872</f>
        <v>3.6360632000000002</v>
      </c>
      <c r="X1872" s="59">
        <f t="shared" ref="X1872" si="8465">N1872*S1872+P1872*S1875-O1872*T1872-Q1872*T1875</f>
        <v>3.6495581639474688</v>
      </c>
      <c r="Y1872" s="63">
        <f t="shared" ref="Y1872" si="8466">(N1872*T1872+O1872*S1872+P1872*T1875+Q1872*S1875)</f>
        <v>0</v>
      </c>
      <c r="Z1872" s="61">
        <f t="shared" ref="Z1872" si="8467">N1872*U1872+P1872*U1875-O1872*V1872-Q1872*V1875</f>
        <v>0</v>
      </c>
      <c r="AA1872" s="62">
        <f t="shared" ref="AA1872" si="8468">(N1872*V1872+O1872*U1872+P1872*V1875+Q1872*U1875)</f>
        <v>16.906087336188957</v>
      </c>
      <c r="AB1872" s="10"/>
      <c r="AC1872" s="64">
        <v>1</v>
      </c>
      <c r="AD1872" s="65">
        <v>0</v>
      </c>
      <c r="AE1872" s="23">
        <v>0</v>
      </c>
      <c r="AF1872" s="66">
        <v>0</v>
      </c>
      <c r="AH1872" s="59">
        <f t="shared" ref="AH1872" si="8469">X1872*AC1872+Z1872*AC1875-Y1872*AD1872-AA1872*AD1875</f>
        <v>3.6495581639474688</v>
      </c>
      <c r="AI1872" s="63">
        <f t="shared" ref="AI1872" si="8470">(X1872*AD1872+Y1872*AC1872+Z1872*AD1875+AA1872*AC1875)</f>
        <v>16.906087336188957</v>
      </c>
      <c r="AJ1872" s="61">
        <f t="shared" ref="AJ1872" si="8471">X1872*AE1872+Z1872*AE1875-Y1872*AF1872-AA1872*AF1875</f>
        <v>0</v>
      </c>
      <c r="AK1872" s="62">
        <f t="shared" ref="AK1872" si="8472">(X1872*AF1872+Y1872*AE1872+Z1872*AF1875+AA1872*AE1875)</f>
        <v>16.906087336188957</v>
      </c>
      <c r="AM1872" s="67">
        <f t="shared" ref="AM1872" si="8473">20*LOG(((1+$AD$8)/$AD$8)/((AH1872+AH1875)^2+(AI1872+AI1875)^2)^0.5)</f>
        <v>-18.962303305177134</v>
      </c>
      <c r="AO1872" s="110">
        <f t="shared" ref="AO1872" si="8474">((AH1872^2+AI1872^2)^0.5)/((AH1875^2+AI1875^2)^0.5)</f>
        <v>4.6473423554532136</v>
      </c>
      <c r="AP1872" s="18"/>
      <c r="AQ1872" s="68"/>
      <c r="AR1872" s="68"/>
      <c r="AS1872" s="68"/>
      <c r="AT1872" s="68"/>
    </row>
    <row r="1873" spans="2:46" ht="18.600000000000001" customHeight="1" thickBot="1">
      <c r="D1873" s="69"/>
      <c r="G1873" s="70"/>
      <c r="I1873" s="69"/>
      <c r="L1873" s="70"/>
      <c r="N1873" s="69"/>
      <c r="Q1873" s="70"/>
      <c r="S1873" s="69"/>
      <c r="V1873" s="70"/>
      <c r="X1873" s="69"/>
      <c r="AA1873" s="70"/>
      <c r="AC1873" s="64"/>
      <c r="AD1873" s="23"/>
      <c r="AE1873" s="23"/>
      <c r="AF1873" s="71"/>
      <c r="AH1873" s="69"/>
      <c r="AK1873" s="70"/>
      <c r="AO1873" s="111"/>
      <c r="AP1873" s="18"/>
      <c r="AQ1873" s="68"/>
      <c r="AR1873" s="68"/>
      <c r="AS1873" s="68"/>
      <c r="AT1873" s="68"/>
    </row>
    <row r="1874" spans="2:46" ht="18.600000000000001" customHeight="1" thickBot="1">
      <c r="D1874" s="265" t="s">
        <v>11</v>
      </c>
      <c r="E1874" s="266"/>
      <c r="F1874" s="267" t="s">
        <v>84</v>
      </c>
      <c r="G1874" s="268"/>
      <c r="H1874" s="263"/>
      <c r="I1874" s="265" t="s">
        <v>85</v>
      </c>
      <c r="J1874" s="266"/>
      <c r="K1874" s="267" t="s">
        <v>86</v>
      </c>
      <c r="L1874" s="268"/>
      <c r="N1874" s="269" t="s">
        <v>12</v>
      </c>
      <c r="O1874" s="270"/>
      <c r="P1874" s="271" t="s">
        <v>13</v>
      </c>
      <c r="Q1874" s="272"/>
      <c r="S1874" s="265" t="s">
        <v>87</v>
      </c>
      <c r="T1874" s="266"/>
      <c r="U1874" s="267" t="s">
        <v>88</v>
      </c>
      <c r="V1874" s="268"/>
      <c r="W1874" s="10"/>
      <c r="X1874" s="269" t="s">
        <v>89</v>
      </c>
      <c r="Y1874" s="270"/>
      <c r="Z1874" s="271" t="s">
        <v>90</v>
      </c>
      <c r="AA1874" s="272"/>
      <c r="AB1874" s="10"/>
      <c r="AC1874" s="265" t="s">
        <v>14</v>
      </c>
      <c r="AD1874" s="266"/>
      <c r="AE1874" s="267" t="s">
        <v>15</v>
      </c>
      <c r="AF1874" s="268"/>
      <c r="AG1874" s="10"/>
      <c r="AH1874" s="269" t="s">
        <v>91</v>
      </c>
      <c r="AI1874" s="270"/>
      <c r="AJ1874" s="271" t="s">
        <v>92</v>
      </c>
      <c r="AK1874" s="272"/>
      <c r="AM1874" s="76" t="s">
        <v>16</v>
      </c>
      <c r="AO1874" s="112" t="s">
        <v>38</v>
      </c>
      <c r="AP1874" s="18"/>
      <c r="AQ1874" s="68"/>
      <c r="AR1874" s="68"/>
      <c r="AS1874" s="68"/>
      <c r="AT1874" s="68"/>
    </row>
    <row r="1875" spans="2:46" ht="18.600000000000001" customHeight="1" thickTop="1" thickBot="1">
      <c r="D1875" s="59">
        <v>0</v>
      </c>
      <c r="E1875" s="63">
        <v>0</v>
      </c>
      <c r="F1875" s="61">
        <v>1</v>
      </c>
      <c r="G1875" s="62">
        <v>0</v>
      </c>
      <c r="I1875" s="59">
        <v>0</v>
      </c>
      <c r="J1875" s="63">
        <f t="shared" ref="J1875" si="8475">IF(0=(1-$J$8*$K$8*$B1872^2),10^14,$B1872*$K$8/(1-$J$8*$K$8*$B1872^2))</f>
        <v>-0.72868869934589386</v>
      </c>
      <c r="K1875" s="61">
        <v>1</v>
      </c>
      <c r="L1875" s="62">
        <v>0</v>
      </c>
      <c r="N1875" s="59">
        <f t="shared" ref="N1875" si="8476">D1875*I1872+F1875*I1875-E1875*J1872-G1875*J1875</f>
        <v>0</v>
      </c>
      <c r="O1875" s="63">
        <f t="shared" ref="O1875" si="8477">(D1875*J1872+E1875*I1872+F1875*J1875+G1875*I1875)</f>
        <v>-0.72868869934589386</v>
      </c>
      <c r="P1875" s="61">
        <f t="shared" ref="P1875" si="8478">D1875*K1872+F1875*K1875-E1875*L1872-G1875*L1875</f>
        <v>1</v>
      </c>
      <c r="Q1875" s="62">
        <f t="shared" ref="Q1875" si="8479">(D1875*L1872+E1875*K1872+F1875*L1875+G1875*K1875)</f>
        <v>0</v>
      </c>
      <c r="S1875" s="59">
        <v>0</v>
      </c>
      <c r="T1875" s="63">
        <v>0</v>
      </c>
      <c r="U1875" s="61">
        <v>1</v>
      </c>
      <c r="V1875" s="62">
        <v>0</v>
      </c>
      <c r="X1875" s="59">
        <f t="shared" ref="X1875" si="8480">N1875*S1872+P1875*S1875-O1875*T1872-Q1875*T1875</f>
        <v>0</v>
      </c>
      <c r="Y1875" s="63">
        <f t="shared" ref="Y1875" si="8481">(N1875*T1872+O1875*S1872+P1875*T1875+Q1875*S1875)</f>
        <v>-0.72868869934589386</v>
      </c>
      <c r="Z1875" s="61">
        <f t="shared" ref="Z1875" si="8482">N1875*U1872+P1875*U1875-O1875*V1872-Q1875*V1875</f>
        <v>3.6495581639474688</v>
      </c>
      <c r="AA1875" s="62">
        <f t="shared" ref="AA1875" si="8483">(N1875*V1872+O1875*U1872+P1875*V1875+Q1875*U1875)</f>
        <v>0</v>
      </c>
      <c r="AB1875" s="10"/>
      <c r="AC1875" s="46">
        <f t="shared" ref="AC1875" si="8484">1/$AD$8</f>
        <v>1</v>
      </c>
      <c r="AD1875" s="77">
        <v>0</v>
      </c>
      <c r="AE1875" s="78">
        <v>1</v>
      </c>
      <c r="AF1875" s="79">
        <v>0</v>
      </c>
      <c r="AH1875" s="59">
        <f t="shared" ref="AH1875" si="8485">X1875*AC1872+Z1875*AC1875-Y1875*AD1872-AA1875*AD1875</f>
        <v>3.6495581639474688</v>
      </c>
      <c r="AI1875" s="63">
        <f t="shared" ref="AI1875" si="8486">(X1875*AD1872+Y1875*AC1872+Z1875*AD1875+AA1875*AC1875)</f>
        <v>-0.72868869934589386</v>
      </c>
      <c r="AJ1875" s="61">
        <f t="shared" ref="AJ1875" si="8487">X1875*AE1872+Z1875*AE1875-Y1875*AF1872-AA1875*AF1875</f>
        <v>3.6495581639474688</v>
      </c>
      <c r="AK1875" s="62">
        <f t="shared" ref="AK1875" si="8488">(X1875*AF1872+Y1875*AE1872+Z1875*AF1875+AA1875*AE1875)</f>
        <v>0</v>
      </c>
      <c r="AM1875" s="80">
        <f t="shared" ref="AM1875" si="8489">(180/PI())*ATAN(-1*(AI1872+AI1875)/(AH1872+AH1875))</f>
        <v>-65.715474293624936</v>
      </c>
      <c r="AO1875" s="113">
        <f t="shared" ref="AO1875" si="8490">20*LOG(((1-(10^(AM1872/20)^2)*(1-((1-AO1872)/(1+AO1872))^2))^0.5))</f>
        <v>-3.2265819356493447E-2</v>
      </c>
      <c r="AP1875" s="18"/>
      <c r="AQ1875" s="68"/>
      <c r="AR1875" s="68"/>
      <c r="AS1875" s="68"/>
      <c r="AT1875" s="68"/>
    </row>
    <row r="1876" spans="2:46" ht="18.600000000000001" customHeight="1"/>
    <row r="1877" spans="2:46" ht="18.600000000000001" customHeight="1" thickBot="1">
      <c r="D1877" s="10" t="s">
        <v>63</v>
      </c>
      <c r="E1877" s="10"/>
      <c r="F1877" s="10"/>
      <c r="G1877" s="10"/>
      <c r="H1877" s="10"/>
      <c r="I1877" s="10" t="s">
        <v>64</v>
      </c>
      <c r="J1877" s="10"/>
      <c r="K1877" s="10"/>
      <c r="L1877" s="10"/>
      <c r="M1877" s="55"/>
      <c r="N1877" s="55"/>
      <c r="O1877" s="54" t="s">
        <v>65</v>
      </c>
      <c r="P1877" s="55"/>
      <c r="Q1877" s="55"/>
      <c r="R1877" s="55"/>
      <c r="S1877" s="10"/>
      <c r="T1877" s="10" t="s">
        <v>66</v>
      </c>
      <c r="U1877" s="55"/>
      <c r="V1877" s="55"/>
      <c r="W1877" s="55"/>
      <c r="X1877" s="55"/>
      <c r="Y1877" s="54" t="s">
        <v>67</v>
      </c>
      <c r="Z1877" s="55"/>
      <c r="AA1877" s="55"/>
      <c r="AB1877" s="55"/>
      <c r="AC1877" s="54" t="s">
        <v>68</v>
      </c>
      <c r="AD1877" s="10"/>
      <c r="AE1877" s="10"/>
      <c r="AF1877" s="10"/>
      <c r="AG1877" s="10"/>
      <c r="AH1877" s="55"/>
      <c r="AI1877" s="54" t="s">
        <v>69</v>
      </c>
      <c r="AJ1877" s="55"/>
      <c r="AK1877" s="55"/>
    </row>
    <row r="1878" spans="2:46" ht="18.600000000000001" customHeight="1" thickBot="1">
      <c r="B1878" s="52"/>
      <c r="D1878" s="273" t="s">
        <v>70</v>
      </c>
      <c r="E1878" s="274"/>
      <c r="F1878" s="275" t="s">
        <v>71</v>
      </c>
      <c r="G1878" s="276"/>
      <c r="H1878" s="263"/>
      <c r="I1878" s="273" t="s">
        <v>72</v>
      </c>
      <c r="J1878" s="274"/>
      <c r="K1878" s="275" t="s">
        <v>73</v>
      </c>
      <c r="L1878" s="276"/>
      <c r="M1878" s="55"/>
      <c r="N1878" s="269" t="s">
        <v>74</v>
      </c>
      <c r="O1878" s="270"/>
      <c r="P1878" s="271" t="s">
        <v>75</v>
      </c>
      <c r="Q1878" s="272"/>
      <c r="R1878" s="55"/>
      <c r="S1878" s="273" t="s">
        <v>76</v>
      </c>
      <c r="T1878" s="274"/>
      <c r="U1878" s="275" t="s">
        <v>77</v>
      </c>
      <c r="V1878" s="276"/>
      <c r="W1878" s="10"/>
      <c r="X1878" s="269" t="s">
        <v>78</v>
      </c>
      <c r="Y1878" s="270"/>
      <c r="Z1878" s="271" t="s">
        <v>79</v>
      </c>
      <c r="AA1878" s="272"/>
      <c r="AB1878" s="10"/>
      <c r="AC1878" s="273" t="s">
        <v>80</v>
      </c>
      <c r="AD1878" s="274"/>
      <c r="AE1878" s="275" t="s">
        <v>81</v>
      </c>
      <c r="AF1878" s="276"/>
      <c r="AG1878" s="10"/>
      <c r="AH1878" s="269" t="s">
        <v>82</v>
      </c>
      <c r="AI1878" s="270"/>
      <c r="AJ1878" s="271" t="s">
        <v>83</v>
      </c>
      <c r="AK1878" s="272"/>
      <c r="AM1878" s="57" t="s">
        <v>10</v>
      </c>
      <c r="AO1878" s="109" t="s">
        <v>37</v>
      </c>
      <c r="AP1878" s="18"/>
      <c r="AQ1878" s="68"/>
      <c r="AR1878" s="68"/>
      <c r="AS1878" s="68"/>
      <c r="AT1878" s="68"/>
    </row>
    <row r="1879" spans="2:46" ht="18.600000000000001" customHeight="1" thickTop="1" thickBot="1">
      <c r="B1879" s="81">
        <v>5.38</v>
      </c>
      <c r="D1879" s="59">
        <v>1</v>
      </c>
      <c r="E1879" s="60">
        <v>0</v>
      </c>
      <c r="F1879" s="61">
        <v>0</v>
      </c>
      <c r="G1879" s="62">
        <f t="shared" ref="G1879" si="8491">$E$8*$B1879</f>
        <v>3.6496306000000001</v>
      </c>
      <c r="I1879" s="59">
        <v>1</v>
      </c>
      <c r="J1879" s="63">
        <v>0</v>
      </c>
      <c r="K1879" s="61">
        <v>0</v>
      </c>
      <c r="L1879" s="62">
        <v>0</v>
      </c>
      <c r="N1879" s="59">
        <f t="shared" ref="N1879" si="8492">D1879*I1879+F1879*I1882-E1879*J1879-G1879*J1882</f>
        <v>3.6462554683220887</v>
      </c>
      <c r="O1879" s="63">
        <f t="shared" ref="O1879" si="8493">(D1879*J1879+E1879*I1879+F1879*J1882+G1879*I1882)</f>
        <v>0</v>
      </c>
      <c r="P1879" s="61">
        <f t="shared" ref="P1879" si="8494">D1879*K1879+F1879*K1882-E1879*L1879-G1879*L1882</f>
        <v>0</v>
      </c>
      <c r="Q1879" s="62">
        <f t="shared" ref="Q1879" si="8495">(D1879*L1879+E1879*K1879+F1879*L1882+G1879*K1882)</f>
        <v>3.6496306000000001</v>
      </c>
      <c r="S1879" s="59">
        <v>1</v>
      </c>
      <c r="T1879" s="60">
        <v>0</v>
      </c>
      <c r="U1879" s="61">
        <v>0</v>
      </c>
      <c r="V1879" s="62">
        <f t="shared" ref="V1879" si="8496">$T$8*$B1879</f>
        <v>3.6496306000000001</v>
      </c>
      <c r="X1879" s="59">
        <f t="shared" ref="X1879" si="8497">N1879*S1879+P1879*S1882-O1879*T1879-Q1879*T1882</f>
        <v>3.6462554683220887</v>
      </c>
      <c r="Y1879" s="63">
        <f t="shared" ref="Y1879" si="8498">(N1879*T1879+O1879*S1879+P1879*T1882+Q1879*S1882)</f>
        <v>0</v>
      </c>
      <c r="Z1879" s="61">
        <f t="shared" ref="Z1879" si="8499">N1879*U1879+P1879*U1882-O1879*V1879-Q1879*V1882</f>
        <v>0</v>
      </c>
      <c r="AA1879" s="62">
        <f t="shared" ref="AA1879" si="8500">(N1879*V1879+O1879*U1879+P1879*V1882+Q1879*U1882)</f>
        <v>16.957116132605627</v>
      </c>
      <c r="AB1879" s="10"/>
      <c r="AC1879" s="64">
        <v>1</v>
      </c>
      <c r="AD1879" s="65">
        <v>0</v>
      </c>
      <c r="AE1879" s="23">
        <v>0</v>
      </c>
      <c r="AF1879" s="66">
        <v>0</v>
      </c>
      <c r="AH1879" s="59">
        <f t="shared" ref="AH1879" si="8501">X1879*AC1879+Z1879*AC1882-Y1879*AD1879-AA1879*AD1882</f>
        <v>3.6462554683220887</v>
      </c>
      <c r="AI1879" s="63">
        <f t="shared" ref="AI1879" si="8502">(X1879*AD1879+Y1879*AC1879+Z1879*AD1882+AA1879*AC1882)</f>
        <v>16.957116132605627</v>
      </c>
      <c r="AJ1879" s="61">
        <f t="shared" ref="AJ1879" si="8503">X1879*AE1879+Z1879*AE1882-Y1879*AF1879-AA1879*AF1882</f>
        <v>0</v>
      </c>
      <c r="AK1879" s="62">
        <f t="shared" ref="AK1879" si="8504">(X1879*AF1879+Y1879*AE1879+Z1879*AF1882+AA1879*AE1882)</f>
        <v>16.957116132605627</v>
      </c>
      <c r="AM1879" s="67">
        <f t="shared" ref="AM1879" si="8505">20*LOG(((1+$AD$8)/$AD$8)/((AH1879+AH1882)^2+(AI1879+AI1882)^2)^0.5)</f>
        <v>-18.985330501486043</v>
      </c>
      <c r="AO1879" s="110">
        <f t="shared" ref="AO1879" si="8506">((AH1879^2+AI1879^2)^0.5)/((AH1882^2+AI1882^2)^0.5)</f>
        <v>4.6655052764372735</v>
      </c>
      <c r="AP1879" s="18"/>
      <c r="AQ1879" s="68"/>
      <c r="AR1879" s="68"/>
      <c r="AS1879" s="68"/>
      <c r="AT1879" s="68"/>
    </row>
    <row r="1880" spans="2:46" ht="18.600000000000001" customHeight="1" thickBot="1">
      <c r="D1880" s="69"/>
      <c r="G1880" s="70"/>
      <c r="I1880" s="69"/>
      <c r="L1880" s="70"/>
      <c r="N1880" s="69"/>
      <c r="Q1880" s="70"/>
      <c r="S1880" s="69"/>
      <c r="V1880" s="70"/>
      <c r="X1880" s="69"/>
      <c r="AA1880" s="70"/>
      <c r="AC1880" s="64"/>
      <c r="AD1880" s="23"/>
      <c r="AE1880" s="23"/>
      <c r="AF1880" s="71"/>
      <c r="AH1880" s="69"/>
      <c r="AK1880" s="70"/>
      <c r="AO1880" s="111"/>
      <c r="AP1880" s="18"/>
      <c r="AQ1880" s="68"/>
      <c r="AR1880" s="68"/>
      <c r="AS1880" s="68"/>
      <c r="AT1880" s="68"/>
    </row>
    <row r="1881" spans="2:46" ht="18.600000000000001" customHeight="1" thickBot="1">
      <c r="D1881" s="265" t="s">
        <v>11</v>
      </c>
      <c r="E1881" s="266"/>
      <c r="F1881" s="267" t="s">
        <v>84</v>
      </c>
      <c r="G1881" s="268"/>
      <c r="H1881" s="263"/>
      <c r="I1881" s="265" t="s">
        <v>85</v>
      </c>
      <c r="J1881" s="266"/>
      <c r="K1881" s="267" t="s">
        <v>86</v>
      </c>
      <c r="L1881" s="268"/>
      <c r="N1881" s="269" t="s">
        <v>12</v>
      </c>
      <c r="O1881" s="270"/>
      <c r="P1881" s="271" t="s">
        <v>13</v>
      </c>
      <c r="Q1881" s="272"/>
      <c r="S1881" s="265" t="s">
        <v>87</v>
      </c>
      <c r="T1881" s="266"/>
      <c r="U1881" s="267" t="s">
        <v>88</v>
      </c>
      <c r="V1881" s="268"/>
      <c r="W1881" s="10"/>
      <c r="X1881" s="269" t="s">
        <v>89</v>
      </c>
      <c r="Y1881" s="270"/>
      <c r="Z1881" s="271" t="s">
        <v>90</v>
      </c>
      <c r="AA1881" s="272"/>
      <c r="AB1881" s="10"/>
      <c r="AC1881" s="265" t="s">
        <v>14</v>
      </c>
      <c r="AD1881" s="266"/>
      <c r="AE1881" s="267" t="s">
        <v>15</v>
      </c>
      <c r="AF1881" s="268"/>
      <c r="AG1881" s="10"/>
      <c r="AH1881" s="269" t="s">
        <v>91</v>
      </c>
      <c r="AI1881" s="270"/>
      <c r="AJ1881" s="271" t="s">
        <v>92</v>
      </c>
      <c r="AK1881" s="272"/>
      <c r="AM1881" s="76" t="s">
        <v>16</v>
      </c>
      <c r="AO1881" s="112" t="s">
        <v>38</v>
      </c>
      <c r="AP1881" s="18"/>
      <c r="AQ1881" s="68"/>
      <c r="AR1881" s="68"/>
      <c r="AS1881" s="68"/>
      <c r="AT1881" s="68"/>
    </row>
    <row r="1882" spans="2:46" ht="18.600000000000001" customHeight="1" thickTop="1" thickBot="1">
      <c r="D1882" s="59">
        <v>0</v>
      </c>
      <c r="E1882" s="63">
        <v>0</v>
      </c>
      <c r="F1882" s="61">
        <v>1</v>
      </c>
      <c r="G1882" s="62">
        <v>0</v>
      </c>
      <c r="I1882" s="59">
        <v>0</v>
      </c>
      <c r="J1882" s="63">
        <f t="shared" ref="J1882" si="8507">IF(0=(1-$J$8*$K$8*$B1879^2),10^14,$B1879*$K$8/(1-$J$8*$K$8*$B1879^2))</f>
        <v>-0.72507487972127604</v>
      </c>
      <c r="K1882" s="61">
        <v>1</v>
      </c>
      <c r="L1882" s="62">
        <v>0</v>
      </c>
      <c r="N1882" s="59">
        <f t="shared" ref="N1882" si="8508">D1882*I1879+F1882*I1882-E1882*J1879-G1882*J1882</f>
        <v>0</v>
      </c>
      <c r="O1882" s="63">
        <f t="shared" ref="O1882" si="8509">(D1882*J1879+E1882*I1879+F1882*J1882+G1882*I1882)</f>
        <v>-0.72507487972127604</v>
      </c>
      <c r="P1882" s="61">
        <f t="shared" ref="P1882" si="8510">D1882*K1879+F1882*K1882-E1882*L1879-G1882*L1882</f>
        <v>1</v>
      </c>
      <c r="Q1882" s="62">
        <f t="shared" ref="Q1882" si="8511">(D1882*L1879+E1882*K1879+F1882*L1882+G1882*K1882)</f>
        <v>0</v>
      </c>
      <c r="S1882" s="59">
        <v>0</v>
      </c>
      <c r="T1882" s="63">
        <v>0</v>
      </c>
      <c r="U1882" s="61">
        <v>1</v>
      </c>
      <c r="V1882" s="62">
        <v>0</v>
      </c>
      <c r="X1882" s="59">
        <f t="shared" ref="X1882" si="8512">N1882*S1879+P1882*S1882-O1882*T1879-Q1882*T1882</f>
        <v>0</v>
      </c>
      <c r="Y1882" s="63">
        <f t="shared" ref="Y1882" si="8513">(N1882*T1879+O1882*S1879+P1882*T1882+Q1882*S1882)</f>
        <v>-0.72507487972127604</v>
      </c>
      <c r="Z1882" s="61">
        <f t="shared" ref="Z1882" si="8514">N1882*U1879+P1882*U1882-O1882*V1879-Q1882*V1882</f>
        <v>3.6462554683220887</v>
      </c>
      <c r="AA1882" s="62">
        <f t="shared" ref="AA1882" si="8515">(N1882*V1879+O1882*U1879+P1882*V1882+Q1882*U1882)</f>
        <v>0</v>
      </c>
      <c r="AB1882" s="10"/>
      <c r="AC1882" s="46">
        <f t="shared" ref="AC1882" si="8516">1/$AD$8</f>
        <v>1</v>
      </c>
      <c r="AD1882" s="77">
        <v>0</v>
      </c>
      <c r="AE1882" s="78">
        <v>1</v>
      </c>
      <c r="AF1882" s="79">
        <v>0</v>
      </c>
      <c r="AH1882" s="59">
        <f t="shared" ref="AH1882" si="8517">X1882*AC1879+Z1882*AC1882-Y1882*AD1879-AA1882*AD1882</f>
        <v>3.6462554683220887</v>
      </c>
      <c r="AI1882" s="63">
        <f t="shared" ref="AI1882" si="8518">(X1882*AD1879+Y1882*AC1879+Z1882*AD1882+AA1882*AC1882)</f>
        <v>-0.72507487972127604</v>
      </c>
      <c r="AJ1882" s="61">
        <f t="shared" ref="AJ1882" si="8519">X1882*AE1879+Z1882*AE1882-Y1882*AF1879-AA1882*AF1882</f>
        <v>3.6462554683220887</v>
      </c>
      <c r="AK1882" s="62">
        <f t="shared" ref="AK1882" si="8520">(X1882*AF1879+Y1882*AE1879+Z1882*AF1882+AA1882*AE1882)</f>
        <v>0</v>
      </c>
      <c r="AM1882" s="80">
        <f t="shared" ref="AM1882" si="8521">(180/PI())*ATAN(-1*(AI1879+AI1882)/(AH1879+AH1882))</f>
        <v>-65.807217692806177</v>
      </c>
      <c r="AO1882" s="113">
        <f t="shared" ref="AO1882" si="8522">20*LOG(((1-(10^(AM1879/20)^2)*(1-((1-AO1879)/(1+AO1879))^2))^0.5))</f>
        <v>-3.2013438944338481E-2</v>
      </c>
      <c r="AP1882" s="18"/>
      <c r="AQ1882" s="68"/>
      <c r="AR1882" s="68"/>
      <c r="AS1882" s="68"/>
      <c r="AT1882" s="68"/>
    </row>
    <row r="1883" spans="2:46" ht="18.600000000000001" customHeight="1"/>
    <row r="1884" spans="2:46" ht="18.600000000000001" customHeight="1" thickBot="1">
      <c r="D1884" s="10" t="s">
        <v>63</v>
      </c>
      <c r="E1884" s="10"/>
      <c r="F1884" s="10"/>
      <c r="G1884" s="10"/>
      <c r="H1884" s="10"/>
      <c r="I1884" s="10" t="s">
        <v>64</v>
      </c>
      <c r="J1884" s="10"/>
      <c r="K1884" s="10"/>
      <c r="L1884" s="10"/>
      <c r="M1884" s="55"/>
      <c r="N1884" s="55"/>
      <c r="O1884" s="54" t="s">
        <v>65</v>
      </c>
      <c r="P1884" s="55"/>
      <c r="Q1884" s="55"/>
      <c r="R1884" s="55"/>
      <c r="S1884" s="10"/>
      <c r="T1884" s="10" t="s">
        <v>66</v>
      </c>
      <c r="U1884" s="55"/>
      <c r="V1884" s="55"/>
      <c r="W1884" s="55"/>
      <c r="X1884" s="55"/>
      <c r="Y1884" s="54" t="s">
        <v>67</v>
      </c>
      <c r="Z1884" s="55"/>
      <c r="AA1884" s="55"/>
      <c r="AB1884" s="55"/>
      <c r="AC1884" s="54" t="s">
        <v>68</v>
      </c>
      <c r="AD1884" s="10"/>
      <c r="AE1884" s="10"/>
      <c r="AF1884" s="10"/>
      <c r="AG1884" s="10"/>
      <c r="AH1884" s="55"/>
      <c r="AI1884" s="54" t="s">
        <v>69</v>
      </c>
      <c r="AJ1884" s="55"/>
      <c r="AK1884" s="55"/>
    </row>
    <row r="1885" spans="2:46" ht="18.600000000000001" customHeight="1" thickBot="1">
      <c r="B1885" s="52"/>
      <c r="D1885" s="273" t="s">
        <v>70</v>
      </c>
      <c r="E1885" s="274"/>
      <c r="F1885" s="275" t="s">
        <v>71</v>
      </c>
      <c r="G1885" s="276"/>
      <c r="H1885" s="263"/>
      <c r="I1885" s="273" t="s">
        <v>72</v>
      </c>
      <c r="J1885" s="274"/>
      <c r="K1885" s="275" t="s">
        <v>73</v>
      </c>
      <c r="L1885" s="276"/>
      <c r="M1885" s="55"/>
      <c r="N1885" s="269" t="s">
        <v>74</v>
      </c>
      <c r="O1885" s="270"/>
      <c r="P1885" s="271" t="s">
        <v>75</v>
      </c>
      <c r="Q1885" s="272"/>
      <c r="R1885" s="55"/>
      <c r="S1885" s="273" t="s">
        <v>76</v>
      </c>
      <c r="T1885" s="274"/>
      <c r="U1885" s="275" t="s">
        <v>77</v>
      </c>
      <c r="V1885" s="276"/>
      <c r="W1885" s="10"/>
      <c r="X1885" s="269" t="s">
        <v>78</v>
      </c>
      <c r="Y1885" s="270"/>
      <c r="Z1885" s="271" t="s">
        <v>79</v>
      </c>
      <c r="AA1885" s="272"/>
      <c r="AB1885" s="10"/>
      <c r="AC1885" s="273" t="s">
        <v>80</v>
      </c>
      <c r="AD1885" s="274"/>
      <c r="AE1885" s="275" t="s">
        <v>81</v>
      </c>
      <c r="AF1885" s="276"/>
      <c r="AG1885" s="10"/>
      <c r="AH1885" s="269" t="s">
        <v>82</v>
      </c>
      <c r="AI1885" s="270"/>
      <c r="AJ1885" s="271" t="s">
        <v>83</v>
      </c>
      <c r="AK1885" s="272"/>
      <c r="AM1885" s="57" t="s">
        <v>10</v>
      </c>
      <c r="AO1885" s="109" t="s">
        <v>37</v>
      </c>
      <c r="AP1885" s="18"/>
      <c r="AQ1885" s="68"/>
      <c r="AR1885" s="68"/>
      <c r="AS1885" s="68"/>
      <c r="AT1885" s="68"/>
    </row>
    <row r="1886" spans="2:46" ht="18.600000000000001" customHeight="1" thickTop="1" thickBot="1">
      <c r="B1886" s="81">
        <v>5.4</v>
      </c>
      <c r="D1886" s="59">
        <v>1</v>
      </c>
      <c r="E1886" s="60">
        <v>0</v>
      </c>
      <c r="F1886" s="61">
        <v>0</v>
      </c>
      <c r="G1886" s="62">
        <f t="shared" ref="G1886" si="8523">$E$8*$B1886</f>
        <v>3.6631980000000004</v>
      </c>
      <c r="I1886" s="59">
        <v>1</v>
      </c>
      <c r="J1886" s="63">
        <v>0</v>
      </c>
      <c r="K1886" s="61">
        <v>0</v>
      </c>
      <c r="L1886" s="62">
        <v>0</v>
      </c>
      <c r="N1886" s="59">
        <f t="shared" ref="N1886" si="8524">D1886*I1886+F1886*I1889-E1886*J1886-G1886*J1889</f>
        <v>3.6429974885531213</v>
      </c>
      <c r="O1886" s="63">
        <f t="shared" ref="O1886" si="8525">(D1886*J1886+E1886*I1886+F1886*J1889+G1886*I1889)</f>
        <v>0</v>
      </c>
      <c r="P1886" s="61">
        <f t="shared" ref="P1886" si="8526">D1886*K1886+F1886*K1889-E1886*L1886-G1886*L1889</f>
        <v>0</v>
      </c>
      <c r="Q1886" s="62">
        <f t="shared" ref="Q1886" si="8527">(D1886*L1886+E1886*K1886+F1886*L1889+G1886*K1889)</f>
        <v>3.6631980000000004</v>
      </c>
      <c r="S1886" s="59">
        <v>1</v>
      </c>
      <c r="T1886" s="60">
        <v>0</v>
      </c>
      <c r="U1886" s="61">
        <v>0</v>
      </c>
      <c r="V1886" s="62">
        <f t="shared" ref="V1886" si="8528">$T$8*$B1886</f>
        <v>3.6631980000000004</v>
      </c>
      <c r="X1886" s="59">
        <f t="shared" ref="X1886" si="8529">N1886*S1886+P1886*S1889-O1886*T1886-Q1886*T1889</f>
        <v>3.6429974885531213</v>
      </c>
      <c r="Y1886" s="63">
        <f t="shared" ref="Y1886" si="8530">(N1886*T1886+O1886*S1886+P1886*T1889+Q1886*S1889)</f>
        <v>0</v>
      </c>
      <c r="Z1886" s="61">
        <f t="shared" ref="Z1886" si="8531">N1886*U1886+P1886*U1889-O1886*V1886-Q1886*V1889</f>
        <v>0</v>
      </c>
      <c r="AA1886" s="62">
        <f t="shared" ref="AA1886" si="8532">(N1886*V1886+O1886*U1886+P1886*V1889+Q1886*U1889)</f>
        <v>17.008219114072819</v>
      </c>
      <c r="AB1886" s="10"/>
      <c r="AC1886" s="64">
        <v>1</v>
      </c>
      <c r="AD1886" s="65">
        <v>0</v>
      </c>
      <c r="AE1886" s="23">
        <v>0</v>
      </c>
      <c r="AF1886" s="66">
        <v>0</v>
      </c>
      <c r="AH1886" s="59">
        <f t="shared" ref="AH1886" si="8533">X1886*AC1886+Z1886*AC1889-Y1886*AD1886-AA1886*AD1889</f>
        <v>3.6429974885531213</v>
      </c>
      <c r="AI1886" s="63">
        <f t="shared" ref="AI1886" si="8534">(X1886*AD1886+Y1886*AC1886+Z1886*AD1889+AA1886*AC1889)</f>
        <v>17.008219114072819</v>
      </c>
      <c r="AJ1886" s="61">
        <f t="shared" ref="AJ1886" si="8535">X1886*AE1886+Z1886*AE1889-Y1886*AF1886-AA1886*AF1889</f>
        <v>0</v>
      </c>
      <c r="AK1886" s="62">
        <f t="shared" ref="AK1886" si="8536">(X1886*AF1886+Y1886*AE1886+Z1886*AF1889+AA1886*AE1889)</f>
        <v>17.008219114072819</v>
      </c>
      <c r="AM1886" s="67">
        <f t="shared" ref="AM1886" si="8537">20*LOG(((1+$AD$8)/$AD$8)/((AH1886+AH1889)^2+(AI1886+AI1889)^2)^0.5)</f>
        <v>-19.008352330333906</v>
      </c>
      <c r="AO1886" s="110">
        <f t="shared" ref="AO1886" si="8538">((AH1886^2+AI1886^2)^0.5)/((AH1889^2+AI1889^2)^0.5)</f>
        <v>4.6836641429467925</v>
      </c>
      <c r="AP1886" s="18"/>
      <c r="AQ1886" s="68"/>
      <c r="AR1886" s="68"/>
      <c r="AS1886" s="68"/>
      <c r="AT1886" s="68"/>
    </row>
    <row r="1887" spans="2:46" ht="18.600000000000001" customHeight="1" thickBot="1">
      <c r="D1887" s="69"/>
      <c r="G1887" s="70"/>
      <c r="I1887" s="69"/>
      <c r="L1887" s="70"/>
      <c r="N1887" s="69"/>
      <c r="Q1887" s="70"/>
      <c r="S1887" s="69"/>
      <c r="V1887" s="70"/>
      <c r="X1887" s="69"/>
      <c r="AA1887" s="70"/>
      <c r="AC1887" s="64"/>
      <c r="AD1887" s="23"/>
      <c r="AE1887" s="23"/>
      <c r="AF1887" s="71"/>
      <c r="AH1887" s="69"/>
      <c r="AK1887" s="70"/>
      <c r="AO1887" s="111"/>
      <c r="AP1887" s="18"/>
      <c r="AQ1887" s="68"/>
      <c r="AR1887" s="68"/>
      <c r="AS1887" s="68"/>
      <c r="AT1887" s="68"/>
    </row>
    <row r="1888" spans="2:46" ht="18.600000000000001" customHeight="1" thickBot="1">
      <c r="D1888" s="265" t="s">
        <v>11</v>
      </c>
      <c r="E1888" s="266"/>
      <c r="F1888" s="267" t="s">
        <v>84</v>
      </c>
      <c r="G1888" s="268"/>
      <c r="H1888" s="263"/>
      <c r="I1888" s="265" t="s">
        <v>85</v>
      </c>
      <c r="J1888" s="266"/>
      <c r="K1888" s="267" t="s">
        <v>86</v>
      </c>
      <c r="L1888" s="268"/>
      <c r="N1888" s="269" t="s">
        <v>12</v>
      </c>
      <c r="O1888" s="270"/>
      <c r="P1888" s="271" t="s">
        <v>13</v>
      </c>
      <c r="Q1888" s="272"/>
      <c r="S1888" s="265" t="s">
        <v>87</v>
      </c>
      <c r="T1888" s="266"/>
      <c r="U1888" s="267" t="s">
        <v>88</v>
      </c>
      <c r="V1888" s="268"/>
      <c r="W1888" s="10"/>
      <c r="X1888" s="269" t="s">
        <v>89</v>
      </c>
      <c r="Y1888" s="270"/>
      <c r="Z1888" s="271" t="s">
        <v>90</v>
      </c>
      <c r="AA1888" s="272"/>
      <c r="AB1888" s="10"/>
      <c r="AC1888" s="265" t="s">
        <v>14</v>
      </c>
      <c r="AD1888" s="266"/>
      <c r="AE1888" s="267" t="s">
        <v>15</v>
      </c>
      <c r="AF1888" s="268"/>
      <c r="AG1888" s="10"/>
      <c r="AH1888" s="269" t="s">
        <v>91</v>
      </c>
      <c r="AI1888" s="270"/>
      <c r="AJ1888" s="271" t="s">
        <v>92</v>
      </c>
      <c r="AK1888" s="272"/>
      <c r="AM1888" s="76" t="s">
        <v>16</v>
      </c>
      <c r="AO1888" s="112" t="s">
        <v>38</v>
      </c>
      <c r="AP1888" s="18"/>
      <c r="AQ1888" s="68"/>
      <c r="AR1888" s="68"/>
      <c r="AS1888" s="68"/>
      <c r="AT1888" s="68"/>
    </row>
    <row r="1889" spans="2:46" ht="18.600000000000001" customHeight="1" thickTop="1" thickBot="1">
      <c r="D1889" s="59">
        <v>0</v>
      </c>
      <c r="E1889" s="63">
        <v>0</v>
      </c>
      <c r="F1889" s="61">
        <v>1</v>
      </c>
      <c r="G1889" s="62">
        <v>0</v>
      </c>
      <c r="I1889" s="59">
        <v>0</v>
      </c>
      <c r="J1889" s="63">
        <f t="shared" ref="J1889" si="8539">IF(0=(1-$J$8*$K$8*$B1886^2),10^14,$B1886*$K$8/(1-$J$8*$K$8*$B1886^2))</f>
        <v>-0.72150003591209677</v>
      </c>
      <c r="K1889" s="61">
        <v>1</v>
      </c>
      <c r="L1889" s="62">
        <v>0</v>
      </c>
      <c r="N1889" s="59">
        <f t="shared" ref="N1889" si="8540">D1889*I1886+F1889*I1889-E1889*J1886-G1889*J1889</f>
        <v>0</v>
      </c>
      <c r="O1889" s="63">
        <f t="shared" ref="O1889" si="8541">(D1889*J1886+E1889*I1886+F1889*J1889+G1889*I1889)</f>
        <v>-0.72150003591209677</v>
      </c>
      <c r="P1889" s="61">
        <f t="shared" ref="P1889" si="8542">D1889*K1886+F1889*K1889-E1889*L1886-G1889*L1889</f>
        <v>1</v>
      </c>
      <c r="Q1889" s="62">
        <f t="shared" ref="Q1889" si="8543">(D1889*L1886+E1889*K1886+F1889*L1889+G1889*K1889)</f>
        <v>0</v>
      </c>
      <c r="S1889" s="59">
        <v>0</v>
      </c>
      <c r="T1889" s="63">
        <v>0</v>
      </c>
      <c r="U1889" s="61">
        <v>1</v>
      </c>
      <c r="V1889" s="62">
        <v>0</v>
      </c>
      <c r="X1889" s="59">
        <f t="shared" ref="X1889" si="8544">N1889*S1886+P1889*S1889-O1889*T1886-Q1889*T1889</f>
        <v>0</v>
      </c>
      <c r="Y1889" s="63">
        <f t="shared" ref="Y1889" si="8545">(N1889*T1886+O1889*S1886+P1889*T1889+Q1889*S1889)</f>
        <v>-0.72150003591209677</v>
      </c>
      <c r="Z1889" s="61">
        <f t="shared" ref="Z1889" si="8546">N1889*U1886+P1889*U1889-O1889*V1886-Q1889*V1889</f>
        <v>3.6429974885531213</v>
      </c>
      <c r="AA1889" s="62">
        <f t="shared" ref="AA1889" si="8547">(N1889*V1886+O1889*U1886+P1889*V1889+Q1889*U1889)</f>
        <v>0</v>
      </c>
      <c r="AB1889" s="10"/>
      <c r="AC1889" s="46">
        <f t="shared" ref="AC1889" si="8548">1/$AD$8</f>
        <v>1</v>
      </c>
      <c r="AD1889" s="77">
        <v>0</v>
      </c>
      <c r="AE1889" s="78">
        <v>1</v>
      </c>
      <c r="AF1889" s="79">
        <v>0</v>
      </c>
      <c r="AH1889" s="59">
        <f t="shared" ref="AH1889" si="8549">X1889*AC1886+Z1889*AC1889-Y1889*AD1886-AA1889*AD1889</f>
        <v>3.6429974885531213</v>
      </c>
      <c r="AI1889" s="63">
        <f t="shared" ref="AI1889" si="8550">(X1889*AD1886+Y1889*AC1886+Z1889*AD1889+AA1889*AC1889)</f>
        <v>-0.72150003591209677</v>
      </c>
      <c r="AJ1889" s="61">
        <f t="shared" ref="AJ1889" si="8551">X1889*AE1886+Z1889*AE1889-Y1889*AF1886-AA1889*AF1889</f>
        <v>3.6429974885531213</v>
      </c>
      <c r="AK1889" s="62">
        <f t="shared" ref="AK1889" si="8552">(X1889*AF1886+Y1889*AE1886+Z1889*AF1889+AA1889*AE1889)</f>
        <v>0</v>
      </c>
      <c r="AM1889" s="80">
        <f t="shared" ref="AM1889" si="8553">(180/PI())*ATAN(-1*(AI1886+AI1889)/(AH1886+AH1889))</f>
        <v>-65.898260362827202</v>
      </c>
      <c r="AO1889" s="113">
        <f t="shared" ref="AO1889" si="8554">20*LOG(((1-(10^(AM1886/20)^2)*(1-((1-AO1886)/(1+AO1886))^2))^0.5))</f>
        <v>-3.1763269282759285E-2</v>
      </c>
      <c r="AP1889" s="18"/>
      <c r="AQ1889" s="68"/>
      <c r="AR1889" s="68"/>
      <c r="AS1889" s="68"/>
      <c r="AT1889" s="68"/>
    </row>
    <row r="1890" spans="2:46" ht="18.600000000000001" customHeight="1"/>
    <row r="1891" spans="2:46" ht="18.600000000000001" customHeight="1" thickBot="1">
      <c r="D1891" s="10" t="s">
        <v>63</v>
      </c>
      <c r="E1891" s="10"/>
      <c r="F1891" s="10"/>
      <c r="G1891" s="10"/>
      <c r="H1891" s="10"/>
      <c r="I1891" s="10" t="s">
        <v>64</v>
      </c>
      <c r="J1891" s="10"/>
      <c r="K1891" s="10"/>
      <c r="L1891" s="10"/>
      <c r="M1891" s="55"/>
      <c r="N1891" s="55"/>
      <c r="O1891" s="54" t="s">
        <v>65</v>
      </c>
      <c r="P1891" s="55"/>
      <c r="Q1891" s="55"/>
      <c r="R1891" s="55"/>
      <c r="S1891" s="10"/>
      <c r="T1891" s="10" t="s">
        <v>66</v>
      </c>
      <c r="U1891" s="55"/>
      <c r="V1891" s="55"/>
      <c r="W1891" s="55"/>
      <c r="X1891" s="55"/>
      <c r="Y1891" s="54" t="s">
        <v>67</v>
      </c>
      <c r="Z1891" s="55"/>
      <c r="AA1891" s="55"/>
      <c r="AB1891" s="55"/>
      <c r="AC1891" s="54" t="s">
        <v>68</v>
      </c>
      <c r="AD1891" s="10"/>
      <c r="AE1891" s="10"/>
      <c r="AF1891" s="10"/>
      <c r="AG1891" s="10"/>
      <c r="AH1891" s="55"/>
      <c r="AI1891" s="54" t="s">
        <v>69</v>
      </c>
      <c r="AJ1891" s="55"/>
      <c r="AK1891" s="55"/>
    </row>
    <row r="1892" spans="2:46" ht="18.600000000000001" customHeight="1" thickBot="1">
      <c r="B1892" s="52"/>
      <c r="D1892" s="273" t="s">
        <v>70</v>
      </c>
      <c r="E1892" s="274"/>
      <c r="F1892" s="275" t="s">
        <v>71</v>
      </c>
      <c r="G1892" s="276"/>
      <c r="H1892" s="263"/>
      <c r="I1892" s="273" t="s">
        <v>72</v>
      </c>
      <c r="J1892" s="274"/>
      <c r="K1892" s="275" t="s">
        <v>73</v>
      </c>
      <c r="L1892" s="276"/>
      <c r="M1892" s="55"/>
      <c r="N1892" s="269" t="s">
        <v>74</v>
      </c>
      <c r="O1892" s="270"/>
      <c r="P1892" s="271" t="s">
        <v>75</v>
      </c>
      <c r="Q1892" s="272"/>
      <c r="R1892" s="55"/>
      <c r="S1892" s="273" t="s">
        <v>76</v>
      </c>
      <c r="T1892" s="274"/>
      <c r="U1892" s="275" t="s">
        <v>77</v>
      </c>
      <c r="V1892" s="276"/>
      <c r="W1892" s="10"/>
      <c r="X1892" s="269" t="s">
        <v>78</v>
      </c>
      <c r="Y1892" s="270"/>
      <c r="Z1892" s="271" t="s">
        <v>79</v>
      </c>
      <c r="AA1892" s="272"/>
      <c r="AB1892" s="10"/>
      <c r="AC1892" s="273" t="s">
        <v>80</v>
      </c>
      <c r="AD1892" s="274"/>
      <c r="AE1892" s="275" t="s">
        <v>81</v>
      </c>
      <c r="AF1892" s="276"/>
      <c r="AG1892" s="10"/>
      <c r="AH1892" s="269" t="s">
        <v>82</v>
      </c>
      <c r="AI1892" s="270"/>
      <c r="AJ1892" s="271" t="s">
        <v>83</v>
      </c>
      <c r="AK1892" s="272"/>
      <c r="AM1892" s="57" t="s">
        <v>10</v>
      </c>
      <c r="AO1892" s="109" t="s">
        <v>37</v>
      </c>
      <c r="AP1892" s="18"/>
      <c r="AQ1892" s="68"/>
      <c r="AR1892" s="68"/>
      <c r="AS1892" s="68"/>
      <c r="AT1892" s="68"/>
    </row>
    <row r="1893" spans="2:46" ht="18.600000000000001" customHeight="1" thickTop="1" thickBot="1">
      <c r="B1893" s="81">
        <v>5.42</v>
      </c>
      <c r="D1893" s="59">
        <v>1</v>
      </c>
      <c r="E1893" s="60">
        <v>0</v>
      </c>
      <c r="F1893" s="61">
        <v>0</v>
      </c>
      <c r="G1893" s="62">
        <f t="shared" ref="G1893" si="8555">$E$8*$B1893</f>
        <v>3.6767654000000003</v>
      </c>
      <c r="I1893" s="59">
        <v>1</v>
      </c>
      <c r="J1893" s="63">
        <v>0</v>
      </c>
      <c r="K1893" s="61">
        <v>0</v>
      </c>
      <c r="L1893" s="62">
        <v>0</v>
      </c>
      <c r="N1893" s="59">
        <f t="shared" ref="N1893" si="8556">D1893*I1893+F1893*I1896-E1893*J1893-G1893*J1896</f>
        <v>3.6397833885554296</v>
      </c>
      <c r="O1893" s="63">
        <f t="shared" ref="O1893" si="8557">(D1893*J1893+E1893*I1893+F1893*J1896+G1893*I1896)</f>
        <v>0</v>
      </c>
      <c r="P1893" s="61">
        <f t="shared" ref="P1893" si="8558">D1893*K1893+F1893*K1896-E1893*L1893-G1893*L1896</f>
        <v>0</v>
      </c>
      <c r="Q1893" s="62">
        <f t="shared" ref="Q1893" si="8559">(D1893*L1893+E1893*K1893+F1893*L1896+G1893*K1896)</f>
        <v>3.6767654000000003</v>
      </c>
      <c r="S1893" s="59">
        <v>1</v>
      </c>
      <c r="T1893" s="60">
        <v>0</v>
      </c>
      <c r="U1893" s="61">
        <v>0</v>
      </c>
      <c r="V1893" s="62">
        <f t="shared" ref="V1893" si="8560">$T$8*$B1893</f>
        <v>3.6767654000000003</v>
      </c>
      <c r="X1893" s="59">
        <f t="shared" ref="X1893" si="8561">N1893*S1893+P1893*S1896-O1893*T1893-Q1893*T1896</f>
        <v>3.6397833885554296</v>
      </c>
      <c r="Y1893" s="63">
        <f t="shared" ref="Y1893" si="8562">(N1893*T1893+O1893*S1893+P1893*T1896+Q1893*S1896)</f>
        <v>0</v>
      </c>
      <c r="Z1893" s="61">
        <f t="shared" ref="Z1893" si="8563">N1893*U1893+P1893*U1896-O1893*V1893-Q1893*V1896</f>
        <v>0</v>
      </c>
      <c r="AA1893" s="62">
        <f t="shared" ref="AA1893" si="8564">(N1893*V1893+O1893*U1893+P1893*V1896+Q1893*U1896)</f>
        <v>17.059395026535359</v>
      </c>
      <c r="AB1893" s="10"/>
      <c r="AC1893" s="64">
        <v>1</v>
      </c>
      <c r="AD1893" s="65">
        <v>0</v>
      </c>
      <c r="AE1893" s="23">
        <v>0</v>
      </c>
      <c r="AF1893" s="66">
        <v>0</v>
      </c>
      <c r="AH1893" s="59">
        <f t="shared" ref="AH1893" si="8565">X1893*AC1893+Z1893*AC1896-Y1893*AD1893-AA1893*AD1896</f>
        <v>3.6397833885554296</v>
      </c>
      <c r="AI1893" s="63">
        <f t="shared" ref="AI1893" si="8566">(X1893*AD1893+Y1893*AC1893+Z1893*AD1896+AA1893*AC1896)</f>
        <v>17.059395026535359</v>
      </c>
      <c r="AJ1893" s="61">
        <f t="shared" ref="AJ1893" si="8567">X1893*AE1893+Z1893*AE1896-Y1893*AF1893-AA1893*AF1896</f>
        <v>0</v>
      </c>
      <c r="AK1893" s="62">
        <f t="shared" ref="AK1893" si="8568">(X1893*AF1893+Y1893*AE1893+Z1893*AF1896+AA1893*AE1896)</f>
        <v>17.059395026535359</v>
      </c>
      <c r="AM1893" s="67">
        <f t="shared" ref="AM1893" si="8569">20*LOG(((1+$AD$8)/$AD$8)/((AH1893+AH1896)^2+(AI1893+AI1896)^2)^0.5)</f>
        <v>-19.031367749558374</v>
      </c>
      <c r="AO1893" s="110">
        <f t="shared" ref="AO1893" si="8570">((AH1893^2+AI1893^2)^0.5)/((AH1896^2+AI1896^2)^0.5)</f>
        <v>4.7018190114430594</v>
      </c>
      <c r="AP1893" s="18"/>
      <c r="AQ1893" s="68"/>
      <c r="AR1893" s="68"/>
      <c r="AS1893" s="68"/>
      <c r="AT1893" s="68"/>
    </row>
    <row r="1894" spans="2:46" ht="18.600000000000001" customHeight="1" thickBot="1">
      <c r="D1894" s="69"/>
      <c r="G1894" s="70"/>
      <c r="I1894" s="69"/>
      <c r="L1894" s="70"/>
      <c r="N1894" s="69"/>
      <c r="Q1894" s="70"/>
      <c r="S1894" s="69"/>
      <c r="V1894" s="70"/>
      <c r="X1894" s="69"/>
      <c r="AA1894" s="70"/>
      <c r="AC1894" s="64"/>
      <c r="AD1894" s="23"/>
      <c r="AE1894" s="23"/>
      <c r="AF1894" s="71"/>
      <c r="AH1894" s="69"/>
      <c r="AK1894" s="70"/>
      <c r="AO1894" s="111"/>
      <c r="AP1894" s="18"/>
      <c r="AQ1894" s="68"/>
      <c r="AR1894" s="68"/>
      <c r="AS1894" s="68"/>
      <c r="AT1894" s="68"/>
    </row>
    <row r="1895" spans="2:46" ht="18.600000000000001" customHeight="1" thickBot="1">
      <c r="D1895" s="265" t="s">
        <v>11</v>
      </c>
      <c r="E1895" s="266"/>
      <c r="F1895" s="267" t="s">
        <v>84</v>
      </c>
      <c r="G1895" s="268"/>
      <c r="H1895" s="263"/>
      <c r="I1895" s="265" t="s">
        <v>85</v>
      </c>
      <c r="J1895" s="266"/>
      <c r="K1895" s="267" t="s">
        <v>86</v>
      </c>
      <c r="L1895" s="268"/>
      <c r="N1895" s="269" t="s">
        <v>12</v>
      </c>
      <c r="O1895" s="270"/>
      <c r="P1895" s="271" t="s">
        <v>13</v>
      </c>
      <c r="Q1895" s="272"/>
      <c r="S1895" s="265" t="s">
        <v>87</v>
      </c>
      <c r="T1895" s="266"/>
      <c r="U1895" s="267" t="s">
        <v>88</v>
      </c>
      <c r="V1895" s="268"/>
      <c r="W1895" s="10"/>
      <c r="X1895" s="269" t="s">
        <v>89</v>
      </c>
      <c r="Y1895" s="270"/>
      <c r="Z1895" s="271" t="s">
        <v>90</v>
      </c>
      <c r="AA1895" s="272"/>
      <c r="AB1895" s="10"/>
      <c r="AC1895" s="265" t="s">
        <v>14</v>
      </c>
      <c r="AD1895" s="266"/>
      <c r="AE1895" s="267" t="s">
        <v>15</v>
      </c>
      <c r="AF1895" s="268"/>
      <c r="AG1895" s="10"/>
      <c r="AH1895" s="269" t="s">
        <v>91</v>
      </c>
      <c r="AI1895" s="270"/>
      <c r="AJ1895" s="271" t="s">
        <v>92</v>
      </c>
      <c r="AK1895" s="272"/>
      <c r="AM1895" s="76" t="s">
        <v>16</v>
      </c>
      <c r="AO1895" s="112" t="s">
        <v>38</v>
      </c>
      <c r="AP1895" s="18"/>
      <c r="AQ1895" s="68"/>
      <c r="AR1895" s="68"/>
      <c r="AS1895" s="68"/>
      <c r="AT1895" s="68"/>
    </row>
    <row r="1896" spans="2:46" ht="18.600000000000001" customHeight="1" thickTop="1" thickBot="1">
      <c r="D1896" s="59">
        <v>0</v>
      </c>
      <c r="E1896" s="63">
        <v>0</v>
      </c>
      <c r="F1896" s="61">
        <v>1</v>
      </c>
      <c r="G1896" s="62">
        <v>0</v>
      </c>
      <c r="I1896" s="59">
        <v>0</v>
      </c>
      <c r="J1896" s="63">
        <f t="shared" ref="J1896" si="8571">IF(0=(1-$J$8*$K$8*$B1893^2),10^14,$B1893*$K$8/(1-$J$8*$K$8*$B1893^2))</f>
        <v>-0.71796350905484185</v>
      </c>
      <c r="K1896" s="61">
        <v>1</v>
      </c>
      <c r="L1896" s="62">
        <v>0</v>
      </c>
      <c r="N1896" s="59">
        <f t="shared" ref="N1896" si="8572">D1896*I1893+F1896*I1896-E1896*J1893-G1896*J1896</f>
        <v>0</v>
      </c>
      <c r="O1896" s="63">
        <f t="shared" ref="O1896" si="8573">(D1896*J1893+E1896*I1893+F1896*J1896+G1896*I1896)</f>
        <v>-0.71796350905484185</v>
      </c>
      <c r="P1896" s="61">
        <f t="shared" ref="P1896" si="8574">D1896*K1893+F1896*K1896-E1896*L1893-G1896*L1896</f>
        <v>1</v>
      </c>
      <c r="Q1896" s="62">
        <f t="shared" ref="Q1896" si="8575">(D1896*L1893+E1896*K1893+F1896*L1896+G1896*K1896)</f>
        <v>0</v>
      </c>
      <c r="S1896" s="59">
        <v>0</v>
      </c>
      <c r="T1896" s="63">
        <v>0</v>
      </c>
      <c r="U1896" s="61">
        <v>1</v>
      </c>
      <c r="V1896" s="62">
        <v>0</v>
      </c>
      <c r="X1896" s="59">
        <f t="shared" ref="X1896" si="8576">N1896*S1893+P1896*S1896-O1896*T1893-Q1896*T1896</f>
        <v>0</v>
      </c>
      <c r="Y1896" s="63">
        <f t="shared" ref="Y1896" si="8577">(N1896*T1893+O1896*S1893+P1896*T1896+Q1896*S1896)</f>
        <v>-0.71796350905484185</v>
      </c>
      <c r="Z1896" s="61">
        <f t="shared" ref="Z1896" si="8578">N1896*U1893+P1896*U1896-O1896*V1893-Q1896*V1896</f>
        <v>3.6397833885554296</v>
      </c>
      <c r="AA1896" s="62">
        <f t="shared" ref="AA1896" si="8579">(N1896*V1893+O1896*U1893+P1896*V1896+Q1896*U1896)</f>
        <v>0</v>
      </c>
      <c r="AB1896" s="10"/>
      <c r="AC1896" s="46">
        <f t="shared" ref="AC1896" si="8580">1/$AD$8</f>
        <v>1</v>
      </c>
      <c r="AD1896" s="77">
        <v>0</v>
      </c>
      <c r="AE1896" s="78">
        <v>1</v>
      </c>
      <c r="AF1896" s="79">
        <v>0</v>
      </c>
      <c r="AH1896" s="59">
        <f t="shared" ref="AH1896" si="8581">X1896*AC1893+Z1896*AC1896-Y1896*AD1893-AA1896*AD1896</f>
        <v>3.6397833885554296</v>
      </c>
      <c r="AI1896" s="63">
        <f t="shared" ref="AI1896" si="8582">(X1896*AD1893+Y1896*AC1893+Z1896*AD1896+AA1896*AC1896)</f>
        <v>-0.71796350905484185</v>
      </c>
      <c r="AJ1896" s="61">
        <f t="shared" ref="AJ1896" si="8583">X1896*AE1893+Z1896*AE1896-Y1896*AF1893-AA1896*AF1896</f>
        <v>3.6397833885554296</v>
      </c>
      <c r="AK1896" s="62">
        <f t="shared" ref="AK1896" si="8584">(X1896*AF1893+Y1896*AE1893+Z1896*AF1896+AA1896*AE1896)</f>
        <v>0</v>
      </c>
      <c r="AM1896" s="80">
        <f t="shared" ref="AM1896" si="8585">(180/PI())*ATAN(-1*(AI1893+AI1896)/(AH1893+AH1896))</f>
        <v>-65.988610462795933</v>
      </c>
      <c r="AO1896" s="113">
        <f t="shared" ref="AO1896" si="8586">20*LOG(((1-(10^(AM1893/20)^2)*(1-((1-AO1893)/(1+AO1893))^2))^0.5))</f>
        <v>-3.1515296098073659E-2</v>
      </c>
      <c r="AP1896" s="18"/>
      <c r="AQ1896" s="68"/>
      <c r="AR1896" s="68"/>
      <c r="AS1896" s="68"/>
      <c r="AT1896" s="68"/>
    </row>
    <row r="1897" spans="2:46" ht="18.600000000000001" customHeight="1"/>
    <row r="1898" spans="2:46" ht="18.600000000000001" customHeight="1" thickBot="1">
      <c r="D1898" s="10" t="s">
        <v>63</v>
      </c>
      <c r="E1898" s="10"/>
      <c r="F1898" s="10"/>
      <c r="G1898" s="10"/>
      <c r="H1898" s="10"/>
      <c r="I1898" s="10" t="s">
        <v>64</v>
      </c>
      <c r="J1898" s="10"/>
      <c r="K1898" s="10"/>
      <c r="L1898" s="10"/>
      <c r="M1898" s="55"/>
      <c r="N1898" s="55"/>
      <c r="O1898" s="54" t="s">
        <v>65</v>
      </c>
      <c r="P1898" s="55"/>
      <c r="Q1898" s="55"/>
      <c r="R1898" s="55"/>
      <c r="S1898" s="10"/>
      <c r="T1898" s="10" t="s">
        <v>66</v>
      </c>
      <c r="U1898" s="55"/>
      <c r="V1898" s="55"/>
      <c r="W1898" s="55"/>
      <c r="X1898" s="55"/>
      <c r="Y1898" s="54" t="s">
        <v>67</v>
      </c>
      <c r="Z1898" s="55"/>
      <c r="AA1898" s="55"/>
      <c r="AB1898" s="55"/>
      <c r="AC1898" s="54" t="s">
        <v>68</v>
      </c>
      <c r="AD1898" s="10"/>
      <c r="AE1898" s="10"/>
      <c r="AF1898" s="10"/>
      <c r="AG1898" s="10"/>
      <c r="AH1898" s="55"/>
      <c r="AI1898" s="54" t="s">
        <v>69</v>
      </c>
      <c r="AJ1898" s="55"/>
      <c r="AK1898" s="55"/>
    </row>
    <row r="1899" spans="2:46" ht="18.600000000000001" customHeight="1" thickBot="1">
      <c r="B1899" s="52"/>
      <c r="D1899" s="273" t="s">
        <v>70</v>
      </c>
      <c r="E1899" s="274"/>
      <c r="F1899" s="275" t="s">
        <v>71</v>
      </c>
      <c r="G1899" s="276"/>
      <c r="H1899" s="263"/>
      <c r="I1899" s="273" t="s">
        <v>72</v>
      </c>
      <c r="J1899" s="274"/>
      <c r="K1899" s="275" t="s">
        <v>73</v>
      </c>
      <c r="L1899" s="276"/>
      <c r="M1899" s="55"/>
      <c r="N1899" s="269" t="s">
        <v>74</v>
      </c>
      <c r="O1899" s="270"/>
      <c r="P1899" s="271" t="s">
        <v>75</v>
      </c>
      <c r="Q1899" s="272"/>
      <c r="R1899" s="55"/>
      <c r="S1899" s="273" t="s">
        <v>76</v>
      </c>
      <c r="T1899" s="274"/>
      <c r="U1899" s="275" t="s">
        <v>77</v>
      </c>
      <c r="V1899" s="276"/>
      <c r="W1899" s="10"/>
      <c r="X1899" s="269" t="s">
        <v>78</v>
      </c>
      <c r="Y1899" s="270"/>
      <c r="Z1899" s="271" t="s">
        <v>79</v>
      </c>
      <c r="AA1899" s="272"/>
      <c r="AB1899" s="10"/>
      <c r="AC1899" s="273" t="s">
        <v>80</v>
      </c>
      <c r="AD1899" s="274"/>
      <c r="AE1899" s="275" t="s">
        <v>81</v>
      </c>
      <c r="AF1899" s="276"/>
      <c r="AG1899" s="10"/>
      <c r="AH1899" s="269" t="s">
        <v>82</v>
      </c>
      <c r="AI1899" s="270"/>
      <c r="AJ1899" s="271" t="s">
        <v>83</v>
      </c>
      <c r="AK1899" s="272"/>
      <c r="AM1899" s="57" t="s">
        <v>10</v>
      </c>
      <c r="AO1899" s="109" t="s">
        <v>37</v>
      </c>
      <c r="AP1899" s="18"/>
      <c r="AQ1899" s="68"/>
      <c r="AR1899" s="68"/>
      <c r="AS1899" s="68"/>
      <c r="AT1899" s="68"/>
    </row>
    <row r="1900" spans="2:46" ht="18.600000000000001" customHeight="1" thickTop="1" thickBot="1">
      <c r="B1900" s="81">
        <v>5.44</v>
      </c>
      <c r="D1900" s="59">
        <v>1</v>
      </c>
      <c r="E1900" s="60">
        <v>0</v>
      </c>
      <c r="F1900" s="61">
        <v>0</v>
      </c>
      <c r="G1900" s="62">
        <f t="shared" ref="G1900" si="8587">$E$8*$B1900</f>
        <v>3.6903328000000006</v>
      </c>
      <c r="I1900" s="59">
        <v>1</v>
      </c>
      <c r="J1900" s="63">
        <v>0</v>
      </c>
      <c r="K1900" s="61">
        <v>0</v>
      </c>
      <c r="L1900" s="62">
        <v>0</v>
      </c>
      <c r="N1900" s="59">
        <f t="shared" ref="N1900" si="8588">D1900*I1900+F1900*I1903-E1900*J1900-G1900*J1903</f>
        <v>3.6366123523461646</v>
      </c>
      <c r="O1900" s="63">
        <f t="shared" ref="O1900" si="8589">(D1900*J1900+E1900*I1900+F1900*J1903+G1900*I1903)</f>
        <v>0</v>
      </c>
      <c r="P1900" s="61">
        <f t="shared" ref="P1900" si="8590">D1900*K1900+F1900*K1903-E1900*L1900-G1900*L1903</f>
        <v>0</v>
      </c>
      <c r="Q1900" s="62">
        <f t="shared" ref="Q1900" si="8591">(D1900*L1900+E1900*K1900+F1900*L1903+G1900*K1903)</f>
        <v>3.6903328000000006</v>
      </c>
      <c r="S1900" s="59">
        <v>1</v>
      </c>
      <c r="T1900" s="60">
        <v>0</v>
      </c>
      <c r="U1900" s="61">
        <v>0</v>
      </c>
      <c r="V1900" s="62">
        <f t="shared" ref="V1900" si="8592">$T$8*$B1900</f>
        <v>3.6903328000000006</v>
      </c>
      <c r="X1900" s="59">
        <f t="shared" ref="X1900" si="8593">N1900*S1900+P1900*S1903-O1900*T1900-Q1900*T1903</f>
        <v>3.6366123523461646</v>
      </c>
      <c r="Y1900" s="63">
        <f t="shared" ref="Y1900" si="8594">(N1900*T1900+O1900*S1900+P1900*T1903+Q1900*S1903)</f>
        <v>0</v>
      </c>
      <c r="Z1900" s="61">
        <f t="shared" ref="Z1900" si="8595">N1900*U1900+P1900*U1903-O1900*V1900-Q1900*V1903</f>
        <v>0</v>
      </c>
      <c r="AA1900" s="62">
        <f t="shared" ref="AA1900" si="8596">(N1900*V1900+O1900*U1900+P1900*V1903+Q1900*U1903)</f>
        <v>17.110642644748211</v>
      </c>
      <c r="AB1900" s="10"/>
      <c r="AC1900" s="64">
        <v>1</v>
      </c>
      <c r="AD1900" s="65">
        <v>0</v>
      </c>
      <c r="AE1900" s="23">
        <v>0</v>
      </c>
      <c r="AF1900" s="66">
        <v>0</v>
      </c>
      <c r="AH1900" s="59">
        <f t="shared" ref="AH1900" si="8597">X1900*AC1900+Z1900*AC1903-Y1900*AD1900-AA1900*AD1903</f>
        <v>3.6366123523461646</v>
      </c>
      <c r="AI1900" s="63">
        <f t="shared" ref="AI1900" si="8598">(X1900*AD1900+Y1900*AC1900+Z1900*AD1903+AA1900*AC1903)</f>
        <v>17.110642644748211</v>
      </c>
      <c r="AJ1900" s="61">
        <f t="shared" ref="AJ1900" si="8599">X1900*AE1900+Z1900*AE1903-Y1900*AF1900-AA1900*AF1903</f>
        <v>0</v>
      </c>
      <c r="AK1900" s="62">
        <f t="shared" ref="AK1900" si="8600">(X1900*AF1900+Y1900*AE1900+Z1900*AF1903+AA1900*AE1903)</f>
        <v>17.110642644748211</v>
      </c>
      <c r="AM1900" s="67">
        <f t="shared" ref="AM1900" si="8601">20*LOG(((1+$AD$8)/$AD$8)/((AH1900+AH1903)^2+(AI1900+AI1903)^2)^0.5)</f>
        <v>-19.054375748829923</v>
      </c>
      <c r="AO1900" s="110">
        <f t="shared" ref="AO1900" si="8602">((AH1900^2+AI1900^2)^0.5)/((AH1903^2+AI1903^2)^0.5)</f>
        <v>4.7199699373380959</v>
      </c>
      <c r="AP1900" s="18"/>
      <c r="AQ1900" s="68"/>
      <c r="AR1900" s="68"/>
      <c r="AS1900" s="68"/>
      <c r="AT1900" s="68"/>
    </row>
    <row r="1901" spans="2:46" ht="18.600000000000001" customHeight="1" thickBot="1">
      <c r="D1901" s="69"/>
      <c r="G1901" s="70"/>
      <c r="I1901" s="69"/>
      <c r="L1901" s="70"/>
      <c r="N1901" s="69"/>
      <c r="Q1901" s="70"/>
      <c r="S1901" s="69"/>
      <c r="V1901" s="70"/>
      <c r="X1901" s="69"/>
      <c r="AA1901" s="70"/>
      <c r="AC1901" s="64"/>
      <c r="AD1901" s="23"/>
      <c r="AE1901" s="23"/>
      <c r="AF1901" s="71"/>
      <c r="AH1901" s="69"/>
      <c r="AK1901" s="70"/>
      <c r="AO1901" s="111"/>
      <c r="AP1901" s="18"/>
      <c r="AQ1901" s="68"/>
      <c r="AR1901" s="68"/>
      <c r="AS1901" s="68"/>
      <c r="AT1901" s="68"/>
    </row>
    <row r="1902" spans="2:46" ht="18.600000000000001" customHeight="1" thickBot="1">
      <c r="D1902" s="265" t="s">
        <v>11</v>
      </c>
      <c r="E1902" s="266"/>
      <c r="F1902" s="267" t="s">
        <v>84</v>
      </c>
      <c r="G1902" s="268"/>
      <c r="H1902" s="263"/>
      <c r="I1902" s="265" t="s">
        <v>85</v>
      </c>
      <c r="J1902" s="266"/>
      <c r="K1902" s="267" t="s">
        <v>86</v>
      </c>
      <c r="L1902" s="268"/>
      <c r="N1902" s="269" t="s">
        <v>12</v>
      </c>
      <c r="O1902" s="270"/>
      <c r="P1902" s="271" t="s">
        <v>13</v>
      </c>
      <c r="Q1902" s="272"/>
      <c r="S1902" s="265" t="s">
        <v>87</v>
      </c>
      <c r="T1902" s="266"/>
      <c r="U1902" s="267" t="s">
        <v>88</v>
      </c>
      <c r="V1902" s="268"/>
      <c r="W1902" s="10"/>
      <c r="X1902" s="269" t="s">
        <v>89</v>
      </c>
      <c r="Y1902" s="270"/>
      <c r="Z1902" s="271" t="s">
        <v>90</v>
      </c>
      <c r="AA1902" s="272"/>
      <c r="AB1902" s="10"/>
      <c r="AC1902" s="265" t="s">
        <v>14</v>
      </c>
      <c r="AD1902" s="266"/>
      <c r="AE1902" s="267" t="s">
        <v>15</v>
      </c>
      <c r="AF1902" s="268"/>
      <c r="AG1902" s="10"/>
      <c r="AH1902" s="269" t="s">
        <v>91</v>
      </c>
      <c r="AI1902" s="270"/>
      <c r="AJ1902" s="271" t="s">
        <v>92</v>
      </c>
      <c r="AK1902" s="272"/>
      <c r="AM1902" s="76" t="s">
        <v>16</v>
      </c>
      <c r="AO1902" s="112" t="s">
        <v>38</v>
      </c>
      <c r="AP1902" s="18"/>
      <c r="AQ1902" s="68"/>
      <c r="AR1902" s="68"/>
      <c r="AS1902" s="68"/>
      <c r="AT1902" s="68"/>
    </row>
    <row r="1903" spans="2:46" ht="18.600000000000001" customHeight="1" thickTop="1" thickBot="1">
      <c r="D1903" s="59">
        <v>0</v>
      </c>
      <c r="E1903" s="63">
        <v>0</v>
      </c>
      <c r="F1903" s="61">
        <v>1</v>
      </c>
      <c r="G1903" s="62">
        <v>0</v>
      </c>
      <c r="I1903" s="59">
        <v>0</v>
      </c>
      <c r="J1903" s="63">
        <f t="shared" ref="J1903" si="8603">IF(0=(1-$J$8*$K$8*$B1900^2),10^14,$B1900*$K$8/(1-$J$8*$K$8*$B1900^2))</f>
        <v>-0.71446465542244975</v>
      </c>
      <c r="K1903" s="61">
        <v>1</v>
      </c>
      <c r="L1903" s="62">
        <v>0</v>
      </c>
      <c r="N1903" s="59">
        <f t="shared" ref="N1903" si="8604">D1903*I1900+F1903*I1903-E1903*J1900-G1903*J1903</f>
        <v>0</v>
      </c>
      <c r="O1903" s="63">
        <f t="shared" ref="O1903" si="8605">(D1903*J1900+E1903*I1900+F1903*J1903+G1903*I1903)</f>
        <v>-0.71446465542244975</v>
      </c>
      <c r="P1903" s="61">
        <f t="shared" ref="P1903" si="8606">D1903*K1900+F1903*K1903-E1903*L1900-G1903*L1903</f>
        <v>1</v>
      </c>
      <c r="Q1903" s="62">
        <f t="shared" ref="Q1903" si="8607">(D1903*L1900+E1903*K1900+F1903*L1903+G1903*K1903)</f>
        <v>0</v>
      </c>
      <c r="S1903" s="59">
        <v>0</v>
      </c>
      <c r="T1903" s="63">
        <v>0</v>
      </c>
      <c r="U1903" s="61">
        <v>1</v>
      </c>
      <c r="V1903" s="62">
        <v>0</v>
      </c>
      <c r="X1903" s="59">
        <f t="shared" ref="X1903" si="8608">N1903*S1900+P1903*S1903-O1903*T1900-Q1903*T1903</f>
        <v>0</v>
      </c>
      <c r="Y1903" s="63">
        <f t="shared" ref="Y1903" si="8609">(N1903*T1900+O1903*S1900+P1903*T1903+Q1903*S1903)</f>
        <v>-0.71446465542244975</v>
      </c>
      <c r="Z1903" s="61">
        <f t="shared" ref="Z1903" si="8610">N1903*U1900+P1903*U1903-O1903*V1900-Q1903*V1903</f>
        <v>3.6366123523461646</v>
      </c>
      <c r="AA1903" s="62">
        <f t="shared" ref="AA1903" si="8611">(N1903*V1900+O1903*U1900+P1903*V1903+Q1903*U1903)</f>
        <v>0</v>
      </c>
      <c r="AB1903" s="10"/>
      <c r="AC1903" s="46">
        <f t="shared" ref="AC1903" si="8612">1/$AD$8</f>
        <v>1</v>
      </c>
      <c r="AD1903" s="77">
        <v>0</v>
      </c>
      <c r="AE1903" s="78">
        <v>1</v>
      </c>
      <c r="AF1903" s="79">
        <v>0</v>
      </c>
      <c r="AH1903" s="59">
        <f t="shared" ref="AH1903" si="8613">X1903*AC1900+Z1903*AC1903-Y1903*AD1900-AA1903*AD1903</f>
        <v>3.6366123523461646</v>
      </c>
      <c r="AI1903" s="63">
        <f t="shared" ref="AI1903" si="8614">(X1903*AD1900+Y1903*AC1900+Z1903*AD1903+AA1903*AC1903)</f>
        <v>-0.71446465542244975</v>
      </c>
      <c r="AJ1903" s="61">
        <f t="shared" ref="AJ1903" si="8615">X1903*AE1900+Z1903*AE1903-Y1903*AF1900-AA1903*AF1903</f>
        <v>3.6366123523461646</v>
      </c>
      <c r="AK1903" s="62">
        <f t="shared" ref="AK1903" si="8616">(X1903*AF1900+Y1903*AE1900+Z1903*AF1903+AA1903*AE1903)</f>
        <v>0</v>
      </c>
      <c r="AM1903" s="80">
        <f t="shared" ref="AM1903" si="8617">(180/PI())*ATAN(-1*(AI1900+AI1903)/(AH1900+AH1903))</f>
        <v>-66.07827602245078</v>
      </c>
      <c r="AO1903" s="113">
        <f t="shared" ref="AO1903" si="8618">20*LOG(((1-(10^(AM1900/20)^2)*(1-((1-AO1900)/(1+AO1900))^2))^0.5))</f>
        <v>-3.126950489370519E-2</v>
      </c>
      <c r="AP1903" s="18"/>
      <c r="AQ1903" s="68"/>
      <c r="AR1903" s="68"/>
      <c r="AS1903" s="68"/>
      <c r="AT1903" s="68"/>
    </row>
    <row r="1904" spans="2:46" ht="18.600000000000001" customHeight="1"/>
    <row r="1905" spans="2:46" ht="18.600000000000001" customHeight="1" thickBot="1">
      <c r="D1905" s="10" t="s">
        <v>63</v>
      </c>
      <c r="E1905" s="10"/>
      <c r="F1905" s="10"/>
      <c r="G1905" s="10"/>
      <c r="H1905" s="10"/>
      <c r="I1905" s="10" t="s">
        <v>64</v>
      </c>
      <c r="J1905" s="10"/>
      <c r="K1905" s="10"/>
      <c r="L1905" s="10"/>
      <c r="M1905" s="55"/>
      <c r="N1905" s="55"/>
      <c r="O1905" s="54" t="s">
        <v>65</v>
      </c>
      <c r="P1905" s="55"/>
      <c r="Q1905" s="55"/>
      <c r="R1905" s="55"/>
      <c r="S1905" s="10"/>
      <c r="T1905" s="10" t="s">
        <v>66</v>
      </c>
      <c r="U1905" s="55"/>
      <c r="V1905" s="55"/>
      <c r="W1905" s="55"/>
      <c r="X1905" s="55"/>
      <c r="Y1905" s="54" t="s">
        <v>67</v>
      </c>
      <c r="Z1905" s="55"/>
      <c r="AA1905" s="55"/>
      <c r="AB1905" s="55"/>
      <c r="AC1905" s="54" t="s">
        <v>68</v>
      </c>
      <c r="AD1905" s="10"/>
      <c r="AE1905" s="10"/>
      <c r="AF1905" s="10"/>
      <c r="AG1905" s="10"/>
      <c r="AH1905" s="55"/>
      <c r="AI1905" s="54" t="s">
        <v>69</v>
      </c>
      <c r="AJ1905" s="55"/>
      <c r="AK1905" s="55"/>
    </row>
    <row r="1906" spans="2:46" ht="18.600000000000001" customHeight="1" thickBot="1">
      <c r="B1906" s="52"/>
      <c r="D1906" s="273" t="s">
        <v>70</v>
      </c>
      <c r="E1906" s="274"/>
      <c r="F1906" s="275" t="s">
        <v>71</v>
      </c>
      <c r="G1906" s="276"/>
      <c r="H1906" s="263"/>
      <c r="I1906" s="273" t="s">
        <v>72</v>
      </c>
      <c r="J1906" s="274"/>
      <c r="K1906" s="275" t="s">
        <v>73</v>
      </c>
      <c r="L1906" s="276"/>
      <c r="M1906" s="55"/>
      <c r="N1906" s="269" t="s">
        <v>74</v>
      </c>
      <c r="O1906" s="270"/>
      <c r="P1906" s="271" t="s">
        <v>75</v>
      </c>
      <c r="Q1906" s="272"/>
      <c r="R1906" s="55"/>
      <c r="S1906" s="273" t="s">
        <v>76</v>
      </c>
      <c r="T1906" s="274"/>
      <c r="U1906" s="275" t="s">
        <v>77</v>
      </c>
      <c r="V1906" s="276"/>
      <c r="W1906" s="10"/>
      <c r="X1906" s="269" t="s">
        <v>78</v>
      </c>
      <c r="Y1906" s="270"/>
      <c r="Z1906" s="271" t="s">
        <v>79</v>
      </c>
      <c r="AA1906" s="272"/>
      <c r="AB1906" s="10"/>
      <c r="AC1906" s="273" t="s">
        <v>80</v>
      </c>
      <c r="AD1906" s="274"/>
      <c r="AE1906" s="275" t="s">
        <v>81</v>
      </c>
      <c r="AF1906" s="276"/>
      <c r="AG1906" s="10"/>
      <c r="AH1906" s="269" t="s">
        <v>82</v>
      </c>
      <c r="AI1906" s="270"/>
      <c r="AJ1906" s="271" t="s">
        <v>83</v>
      </c>
      <c r="AK1906" s="272"/>
      <c r="AM1906" s="57" t="s">
        <v>10</v>
      </c>
      <c r="AO1906" s="109" t="s">
        <v>37</v>
      </c>
      <c r="AP1906" s="18"/>
      <c r="AQ1906" s="68"/>
      <c r="AR1906" s="68"/>
      <c r="AS1906" s="68"/>
      <c r="AT1906" s="68"/>
    </row>
    <row r="1907" spans="2:46" ht="18.600000000000001" customHeight="1" thickTop="1" thickBot="1">
      <c r="B1907" s="81">
        <v>5.46</v>
      </c>
      <c r="D1907" s="59">
        <v>1</v>
      </c>
      <c r="E1907" s="60">
        <v>0</v>
      </c>
      <c r="F1907" s="61">
        <v>0</v>
      </c>
      <c r="G1907" s="62">
        <f t="shared" ref="G1907" si="8619">$E$8*$B1907</f>
        <v>3.7039002000000001</v>
      </c>
      <c r="I1907" s="59">
        <v>1</v>
      </c>
      <c r="J1907" s="63">
        <v>0</v>
      </c>
      <c r="K1907" s="61">
        <v>0</v>
      </c>
      <c r="L1907" s="62">
        <v>0</v>
      </c>
      <c r="N1907" s="59">
        <f t="shared" ref="N1907" si="8620">D1907*I1907+F1907*I1910-E1907*J1907-G1907*J1910</f>
        <v>3.6334835834518788</v>
      </c>
      <c r="O1907" s="63">
        <f t="shared" ref="O1907" si="8621">(D1907*J1907+E1907*I1907+F1907*J1910+G1907*I1910)</f>
        <v>0</v>
      </c>
      <c r="P1907" s="61">
        <f t="shared" ref="P1907" si="8622">D1907*K1907+F1907*K1910-E1907*L1907-G1907*L1910</f>
        <v>0</v>
      </c>
      <c r="Q1907" s="62">
        <f t="shared" ref="Q1907" si="8623">(D1907*L1907+E1907*K1907+F1907*L1910+G1907*K1910)</f>
        <v>3.7039002000000001</v>
      </c>
      <c r="S1907" s="59">
        <v>1</v>
      </c>
      <c r="T1907" s="60">
        <v>0</v>
      </c>
      <c r="U1907" s="61">
        <v>0</v>
      </c>
      <c r="V1907" s="62">
        <f t="shared" ref="V1907" si="8624">$T$8*$B1907</f>
        <v>3.7039002000000001</v>
      </c>
      <c r="X1907" s="59">
        <f t="shared" ref="X1907" si="8625">N1907*S1907+P1907*S1910-O1907*T1907-Q1907*T1910</f>
        <v>3.6334835834518788</v>
      </c>
      <c r="Y1907" s="63">
        <f t="shared" ref="Y1907" si="8626">(N1907*T1907+O1907*S1907+P1907*T1910+Q1907*S1910)</f>
        <v>0</v>
      </c>
      <c r="Z1907" s="61">
        <f t="shared" ref="Z1907" si="8627">N1907*U1907+P1907*U1910-O1907*V1907-Q1907*V1910</f>
        <v>0</v>
      </c>
      <c r="AA1907" s="62">
        <f t="shared" ref="AA1907" si="8628">(N1907*V1907+O1907*U1907+P1907*V1910+Q1907*U1910)</f>
        <v>17.161960771444132</v>
      </c>
      <c r="AB1907" s="10"/>
      <c r="AC1907" s="64">
        <v>1</v>
      </c>
      <c r="AD1907" s="65">
        <v>0</v>
      </c>
      <c r="AE1907" s="23">
        <v>0</v>
      </c>
      <c r="AF1907" s="66">
        <v>0</v>
      </c>
      <c r="AH1907" s="59">
        <f t="shared" ref="AH1907" si="8629">X1907*AC1907+Z1907*AC1910-Y1907*AD1907-AA1907*AD1910</f>
        <v>3.6334835834518788</v>
      </c>
      <c r="AI1907" s="63">
        <f t="shared" ref="AI1907" si="8630">(X1907*AD1907+Y1907*AC1907+Z1907*AD1910+AA1907*AC1910)</f>
        <v>17.161960771444132</v>
      </c>
      <c r="AJ1907" s="61">
        <f t="shared" ref="AJ1907" si="8631">X1907*AE1907+Z1907*AE1910-Y1907*AF1907-AA1907*AF1910</f>
        <v>0</v>
      </c>
      <c r="AK1907" s="62">
        <f t="shared" ref="AK1907" si="8632">(X1907*AF1907+Y1907*AE1907+Z1907*AF1910+AA1907*AE1910)</f>
        <v>17.161960771444132</v>
      </c>
      <c r="AM1907" s="67">
        <f t="shared" ref="AM1907" si="8633">20*LOG(((1+$AD$8)/$AD$8)/((AH1907+AH1910)^2+(AI1907+AI1910)^2)^0.5)</f>
        <v>-19.077375348691302</v>
      </c>
      <c r="AO1907" s="110">
        <f t="shared" ref="AO1907" si="8634">((AH1907^2+AI1907^2)^0.5)/((AH1910^2+AI1910^2)^0.5)</f>
        <v>4.7381169750188246</v>
      </c>
      <c r="AP1907" s="18"/>
      <c r="AQ1907" s="68"/>
      <c r="AR1907" s="68"/>
      <c r="AS1907" s="68"/>
      <c r="AT1907" s="68"/>
    </row>
    <row r="1908" spans="2:46" ht="18.600000000000001" customHeight="1" thickBot="1">
      <c r="D1908" s="69"/>
      <c r="G1908" s="70"/>
      <c r="I1908" s="69"/>
      <c r="L1908" s="70"/>
      <c r="N1908" s="69"/>
      <c r="Q1908" s="70"/>
      <c r="S1908" s="69"/>
      <c r="V1908" s="70"/>
      <c r="X1908" s="69"/>
      <c r="AA1908" s="70"/>
      <c r="AC1908" s="64"/>
      <c r="AD1908" s="23"/>
      <c r="AE1908" s="23"/>
      <c r="AF1908" s="71"/>
      <c r="AH1908" s="69"/>
      <c r="AK1908" s="70"/>
      <c r="AO1908" s="111"/>
      <c r="AP1908" s="18"/>
      <c r="AQ1908" s="68"/>
      <c r="AR1908" s="68"/>
      <c r="AS1908" s="68"/>
      <c r="AT1908" s="68"/>
    </row>
    <row r="1909" spans="2:46" ht="18.600000000000001" customHeight="1" thickBot="1">
      <c r="D1909" s="265" t="s">
        <v>11</v>
      </c>
      <c r="E1909" s="266"/>
      <c r="F1909" s="267" t="s">
        <v>84</v>
      </c>
      <c r="G1909" s="268"/>
      <c r="H1909" s="263"/>
      <c r="I1909" s="265" t="s">
        <v>85</v>
      </c>
      <c r="J1909" s="266"/>
      <c r="K1909" s="267" t="s">
        <v>86</v>
      </c>
      <c r="L1909" s="268"/>
      <c r="N1909" s="269" t="s">
        <v>12</v>
      </c>
      <c r="O1909" s="270"/>
      <c r="P1909" s="271" t="s">
        <v>13</v>
      </c>
      <c r="Q1909" s="272"/>
      <c r="S1909" s="265" t="s">
        <v>87</v>
      </c>
      <c r="T1909" s="266"/>
      <c r="U1909" s="267" t="s">
        <v>88</v>
      </c>
      <c r="V1909" s="268"/>
      <c r="W1909" s="10"/>
      <c r="X1909" s="269" t="s">
        <v>89</v>
      </c>
      <c r="Y1909" s="270"/>
      <c r="Z1909" s="271" t="s">
        <v>90</v>
      </c>
      <c r="AA1909" s="272"/>
      <c r="AB1909" s="10"/>
      <c r="AC1909" s="265" t="s">
        <v>14</v>
      </c>
      <c r="AD1909" s="266"/>
      <c r="AE1909" s="267" t="s">
        <v>15</v>
      </c>
      <c r="AF1909" s="268"/>
      <c r="AG1909" s="10"/>
      <c r="AH1909" s="269" t="s">
        <v>91</v>
      </c>
      <c r="AI1909" s="270"/>
      <c r="AJ1909" s="271" t="s">
        <v>92</v>
      </c>
      <c r="AK1909" s="272"/>
      <c r="AM1909" s="76" t="s">
        <v>16</v>
      </c>
      <c r="AO1909" s="112" t="s">
        <v>38</v>
      </c>
      <c r="AP1909" s="18"/>
      <c r="AQ1909" s="68"/>
      <c r="AR1909" s="68"/>
      <c r="AS1909" s="68"/>
      <c r="AT1909" s="68"/>
    </row>
    <row r="1910" spans="2:46" ht="18.600000000000001" customHeight="1" thickTop="1" thickBot="1">
      <c r="D1910" s="59">
        <v>0</v>
      </c>
      <c r="E1910" s="63">
        <v>0</v>
      </c>
      <c r="F1910" s="61">
        <v>1</v>
      </c>
      <c r="G1910" s="62">
        <v>0</v>
      </c>
      <c r="I1910" s="59">
        <v>0</v>
      </c>
      <c r="J1910" s="63">
        <f t="shared" ref="J1910" si="8635">IF(0=(1-$J$8*$K$8*$B1907^2),10^14,$B1907*$K$8/(1-$J$8*$K$8*$B1907^2))</f>
        <v>-0.71100284598701624</v>
      </c>
      <c r="K1910" s="61">
        <v>1</v>
      </c>
      <c r="L1910" s="62">
        <v>0</v>
      </c>
      <c r="N1910" s="59">
        <f t="shared" ref="N1910" si="8636">D1910*I1907+F1910*I1910-E1910*J1907-G1910*J1910</f>
        <v>0</v>
      </c>
      <c r="O1910" s="63">
        <f t="shared" ref="O1910" si="8637">(D1910*J1907+E1910*I1907+F1910*J1910+G1910*I1910)</f>
        <v>-0.71100284598701624</v>
      </c>
      <c r="P1910" s="61">
        <f t="shared" ref="P1910" si="8638">D1910*K1907+F1910*K1910-E1910*L1907-G1910*L1910</f>
        <v>1</v>
      </c>
      <c r="Q1910" s="62">
        <f t="shared" ref="Q1910" si="8639">(D1910*L1907+E1910*K1907+F1910*L1910+G1910*K1910)</f>
        <v>0</v>
      </c>
      <c r="S1910" s="59">
        <v>0</v>
      </c>
      <c r="T1910" s="63">
        <v>0</v>
      </c>
      <c r="U1910" s="61">
        <v>1</v>
      </c>
      <c r="V1910" s="62">
        <v>0</v>
      </c>
      <c r="X1910" s="59">
        <f t="shared" ref="X1910" si="8640">N1910*S1907+P1910*S1910-O1910*T1907-Q1910*T1910</f>
        <v>0</v>
      </c>
      <c r="Y1910" s="63">
        <f t="shared" ref="Y1910" si="8641">(N1910*T1907+O1910*S1907+P1910*T1910+Q1910*S1910)</f>
        <v>-0.71100284598701624</v>
      </c>
      <c r="Z1910" s="61">
        <f t="shared" ref="Z1910" si="8642">N1910*U1907+P1910*U1910-O1910*V1907-Q1910*V1910</f>
        <v>3.6334835834518788</v>
      </c>
      <c r="AA1910" s="62">
        <f t="shared" ref="AA1910" si="8643">(N1910*V1907+O1910*U1907+P1910*V1910+Q1910*U1910)</f>
        <v>0</v>
      </c>
      <c r="AB1910" s="10"/>
      <c r="AC1910" s="46">
        <f t="shared" ref="AC1910" si="8644">1/$AD$8</f>
        <v>1</v>
      </c>
      <c r="AD1910" s="77">
        <v>0</v>
      </c>
      <c r="AE1910" s="78">
        <v>1</v>
      </c>
      <c r="AF1910" s="79">
        <v>0</v>
      </c>
      <c r="AH1910" s="59">
        <f t="shared" ref="AH1910" si="8645">X1910*AC1907+Z1910*AC1910-Y1910*AD1907-AA1910*AD1910</f>
        <v>3.6334835834518788</v>
      </c>
      <c r="AI1910" s="63">
        <f t="shared" ref="AI1910" si="8646">(X1910*AD1907+Y1910*AC1907+Z1910*AD1910+AA1910*AC1910)</f>
        <v>-0.71100284598701624</v>
      </c>
      <c r="AJ1910" s="61">
        <f t="shared" ref="AJ1910" si="8647">X1910*AE1907+Z1910*AE1910-Y1910*AF1907-AA1910*AF1910</f>
        <v>3.6334835834518788</v>
      </c>
      <c r="AK1910" s="62">
        <f t="shared" ref="AK1910" si="8648">(X1910*AF1907+Y1910*AE1907+Z1910*AF1910+AA1910*AE1910)</f>
        <v>0</v>
      </c>
      <c r="AM1910" s="80">
        <f t="shared" ref="AM1910" si="8649">(180/PI())*ATAN(-1*(AI1907+AI1910)/(AH1907+AH1910))</f>
        <v>-66.167264944787988</v>
      </c>
      <c r="AO1910" s="113">
        <f t="shared" ref="AO1910" si="8650">20*LOG(((1-(10^(AM1907/20)^2)*(1-((1-AO1907)/(1+AO1907))^2))^0.5))</f>
        <v>-3.102588096822699E-2</v>
      </c>
      <c r="AP1910" s="18"/>
      <c r="AQ1910" s="68"/>
      <c r="AR1910" s="68"/>
      <c r="AS1910" s="68"/>
      <c r="AT1910" s="68"/>
    </row>
    <row r="1911" spans="2:46" ht="18.600000000000001" customHeight="1"/>
    <row r="1912" spans="2:46" ht="18.600000000000001" customHeight="1" thickBot="1">
      <c r="D1912" s="10" t="s">
        <v>63</v>
      </c>
      <c r="E1912" s="10"/>
      <c r="F1912" s="10"/>
      <c r="G1912" s="10"/>
      <c r="H1912" s="10"/>
      <c r="I1912" s="10" t="s">
        <v>64</v>
      </c>
      <c r="J1912" s="10"/>
      <c r="K1912" s="10"/>
      <c r="L1912" s="10"/>
      <c r="M1912" s="55"/>
      <c r="N1912" s="55"/>
      <c r="O1912" s="54" t="s">
        <v>65</v>
      </c>
      <c r="P1912" s="55"/>
      <c r="Q1912" s="55"/>
      <c r="R1912" s="55"/>
      <c r="S1912" s="10"/>
      <c r="T1912" s="10" t="s">
        <v>66</v>
      </c>
      <c r="U1912" s="55"/>
      <c r="V1912" s="55"/>
      <c r="W1912" s="55"/>
      <c r="X1912" s="55"/>
      <c r="Y1912" s="54" t="s">
        <v>67</v>
      </c>
      <c r="Z1912" s="55"/>
      <c r="AA1912" s="55"/>
      <c r="AB1912" s="55"/>
      <c r="AC1912" s="54" t="s">
        <v>68</v>
      </c>
      <c r="AD1912" s="10"/>
      <c r="AE1912" s="10"/>
      <c r="AF1912" s="10"/>
      <c r="AG1912" s="10"/>
      <c r="AH1912" s="55"/>
      <c r="AI1912" s="54" t="s">
        <v>69</v>
      </c>
      <c r="AJ1912" s="55"/>
      <c r="AK1912" s="55"/>
    </row>
    <row r="1913" spans="2:46" ht="18.600000000000001" customHeight="1" thickBot="1">
      <c r="B1913" s="52"/>
      <c r="D1913" s="273" t="s">
        <v>70</v>
      </c>
      <c r="E1913" s="274"/>
      <c r="F1913" s="275" t="s">
        <v>71</v>
      </c>
      <c r="G1913" s="276"/>
      <c r="H1913" s="263"/>
      <c r="I1913" s="273" t="s">
        <v>72</v>
      </c>
      <c r="J1913" s="274"/>
      <c r="K1913" s="275" t="s">
        <v>73</v>
      </c>
      <c r="L1913" s="276"/>
      <c r="M1913" s="55"/>
      <c r="N1913" s="269" t="s">
        <v>74</v>
      </c>
      <c r="O1913" s="270"/>
      <c r="P1913" s="271" t="s">
        <v>75</v>
      </c>
      <c r="Q1913" s="272"/>
      <c r="R1913" s="55"/>
      <c r="S1913" s="273" t="s">
        <v>76</v>
      </c>
      <c r="T1913" s="274"/>
      <c r="U1913" s="275" t="s">
        <v>77</v>
      </c>
      <c r="V1913" s="276"/>
      <c r="W1913" s="10"/>
      <c r="X1913" s="269" t="s">
        <v>78</v>
      </c>
      <c r="Y1913" s="270"/>
      <c r="Z1913" s="271" t="s">
        <v>79</v>
      </c>
      <c r="AA1913" s="272"/>
      <c r="AB1913" s="10"/>
      <c r="AC1913" s="273" t="s">
        <v>80</v>
      </c>
      <c r="AD1913" s="274"/>
      <c r="AE1913" s="275" t="s">
        <v>81</v>
      </c>
      <c r="AF1913" s="276"/>
      <c r="AG1913" s="10"/>
      <c r="AH1913" s="269" t="s">
        <v>82</v>
      </c>
      <c r="AI1913" s="270"/>
      <c r="AJ1913" s="271" t="s">
        <v>83</v>
      </c>
      <c r="AK1913" s="272"/>
      <c r="AM1913" s="57" t="s">
        <v>10</v>
      </c>
      <c r="AO1913" s="109" t="s">
        <v>37</v>
      </c>
      <c r="AP1913" s="18"/>
      <c r="AQ1913" s="68"/>
      <c r="AR1913" s="68"/>
      <c r="AS1913" s="68"/>
      <c r="AT1913" s="68"/>
    </row>
    <row r="1914" spans="2:46" ht="18.600000000000001" customHeight="1" thickTop="1" thickBot="1">
      <c r="B1914" s="81">
        <v>5.48</v>
      </c>
      <c r="D1914" s="59">
        <v>1</v>
      </c>
      <c r="E1914" s="60">
        <v>0</v>
      </c>
      <c r="F1914" s="61">
        <v>0</v>
      </c>
      <c r="G1914" s="62">
        <f t="shared" ref="G1914" si="8651">$E$8*$B1914</f>
        <v>3.7174676000000004</v>
      </c>
      <c r="I1914" s="59">
        <v>1</v>
      </c>
      <c r="J1914" s="63">
        <v>0</v>
      </c>
      <c r="K1914" s="61">
        <v>0</v>
      </c>
      <c r="L1914" s="62">
        <v>0</v>
      </c>
      <c r="N1914" s="59">
        <f t="shared" ref="N1914" si="8652">D1914*I1914+F1914*I1917-E1914*J1914-G1914*J1917</f>
        <v>3.6303963043363714</v>
      </c>
      <c r="O1914" s="63">
        <f t="shared" ref="O1914" si="8653">(D1914*J1914+E1914*I1914+F1914*J1917+G1914*I1917)</f>
        <v>0</v>
      </c>
      <c r="P1914" s="61">
        <f t="shared" ref="P1914" si="8654">D1914*K1914+F1914*K1917-E1914*L1914-G1914*L1917</f>
        <v>0</v>
      </c>
      <c r="Q1914" s="62">
        <f t="shared" ref="Q1914" si="8655">(D1914*L1914+E1914*K1914+F1914*L1917+G1914*K1917)</f>
        <v>3.7174676000000004</v>
      </c>
      <c r="S1914" s="59">
        <v>1</v>
      </c>
      <c r="T1914" s="60">
        <v>0</v>
      </c>
      <c r="U1914" s="61">
        <v>0</v>
      </c>
      <c r="V1914" s="62">
        <f t="shared" ref="V1914" si="8656">$T$8*$B1914</f>
        <v>3.7174676000000004</v>
      </c>
      <c r="X1914" s="59">
        <f t="shared" ref="X1914" si="8657">N1914*S1914+P1914*S1917-O1914*T1914-Q1914*T1917</f>
        <v>3.6303963043363714</v>
      </c>
      <c r="Y1914" s="63">
        <f t="shared" ref="Y1914" si="8658">(N1914*T1914+O1914*S1914+P1914*T1917+Q1914*S1917)</f>
        <v>0</v>
      </c>
      <c r="Z1914" s="61">
        <f t="shared" ref="Z1914" si="8659">N1914*U1914+P1914*U1917-O1914*V1914-Q1914*V1917</f>
        <v>0</v>
      </c>
      <c r="AA1914" s="62">
        <f t="shared" ref="AA1914" si="8660">(N1914*V1914+O1914*U1914+P1914*V1917+Q1914*U1917)</f>
        <v>17.213348236530202</v>
      </c>
      <c r="AB1914" s="10"/>
      <c r="AC1914" s="64">
        <v>1</v>
      </c>
      <c r="AD1914" s="65">
        <v>0</v>
      </c>
      <c r="AE1914" s="23">
        <v>0</v>
      </c>
      <c r="AF1914" s="66">
        <v>0</v>
      </c>
      <c r="AH1914" s="59">
        <f t="shared" ref="AH1914" si="8661">X1914*AC1914+Z1914*AC1917-Y1914*AD1914-AA1914*AD1917</f>
        <v>3.6303963043363714</v>
      </c>
      <c r="AI1914" s="63">
        <f t="shared" ref="AI1914" si="8662">(X1914*AD1914+Y1914*AC1914+Z1914*AD1917+AA1914*AC1917)</f>
        <v>17.213348236530202</v>
      </c>
      <c r="AJ1914" s="61">
        <f t="shared" ref="AJ1914" si="8663">X1914*AE1914+Z1914*AE1917-Y1914*AF1914-AA1914*AF1917</f>
        <v>0</v>
      </c>
      <c r="AK1914" s="62">
        <f t="shared" ref="AK1914" si="8664">(X1914*AF1914+Y1914*AE1914+Z1914*AF1917+AA1914*AE1917)</f>
        <v>17.213348236530202</v>
      </c>
      <c r="AM1914" s="67">
        <f t="shared" ref="AM1914" si="8665">20*LOG(((1+$AD$8)/$AD$8)/((AH1914+AH1917)^2+(AI1914+AI1917)^2)^0.5)</f>
        <v>-19.100365599629331</v>
      </c>
      <c r="AO1914" s="110">
        <f t="shared" ref="AO1914" si="8666">((AH1914^2+AI1914^2)^0.5)/((AH1917^2+AI1917^2)^0.5)</f>
        <v>4.7562601778705966</v>
      </c>
      <c r="AP1914" s="18"/>
      <c r="AQ1914" s="68"/>
      <c r="AR1914" s="68"/>
      <c r="AS1914" s="68"/>
      <c r="AT1914" s="68"/>
    </row>
    <row r="1915" spans="2:46" ht="18.600000000000001" customHeight="1" thickBot="1">
      <c r="D1915" s="69"/>
      <c r="G1915" s="70"/>
      <c r="I1915" s="69"/>
      <c r="L1915" s="70"/>
      <c r="N1915" s="69"/>
      <c r="Q1915" s="70"/>
      <c r="S1915" s="69"/>
      <c r="V1915" s="70"/>
      <c r="X1915" s="69"/>
      <c r="AA1915" s="70"/>
      <c r="AC1915" s="64"/>
      <c r="AD1915" s="23"/>
      <c r="AE1915" s="23"/>
      <c r="AF1915" s="71"/>
      <c r="AH1915" s="69"/>
      <c r="AK1915" s="70"/>
      <c r="AO1915" s="111"/>
      <c r="AP1915" s="18"/>
      <c r="AQ1915" s="68"/>
      <c r="AR1915" s="68"/>
      <c r="AS1915" s="68"/>
      <c r="AT1915" s="68"/>
    </row>
    <row r="1916" spans="2:46" ht="18.600000000000001" customHeight="1" thickBot="1">
      <c r="D1916" s="265" t="s">
        <v>11</v>
      </c>
      <c r="E1916" s="266"/>
      <c r="F1916" s="267" t="s">
        <v>84</v>
      </c>
      <c r="G1916" s="268"/>
      <c r="H1916" s="263"/>
      <c r="I1916" s="265" t="s">
        <v>85</v>
      </c>
      <c r="J1916" s="266"/>
      <c r="K1916" s="267" t="s">
        <v>86</v>
      </c>
      <c r="L1916" s="268"/>
      <c r="N1916" s="269" t="s">
        <v>12</v>
      </c>
      <c r="O1916" s="270"/>
      <c r="P1916" s="271" t="s">
        <v>13</v>
      </c>
      <c r="Q1916" s="272"/>
      <c r="S1916" s="265" t="s">
        <v>87</v>
      </c>
      <c r="T1916" s="266"/>
      <c r="U1916" s="267" t="s">
        <v>88</v>
      </c>
      <c r="V1916" s="268"/>
      <c r="W1916" s="10"/>
      <c r="X1916" s="269" t="s">
        <v>89</v>
      </c>
      <c r="Y1916" s="270"/>
      <c r="Z1916" s="271" t="s">
        <v>90</v>
      </c>
      <c r="AA1916" s="272"/>
      <c r="AB1916" s="10"/>
      <c r="AC1916" s="265" t="s">
        <v>14</v>
      </c>
      <c r="AD1916" s="266"/>
      <c r="AE1916" s="267" t="s">
        <v>15</v>
      </c>
      <c r="AF1916" s="268"/>
      <c r="AG1916" s="10"/>
      <c r="AH1916" s="269" t="s">
        <v>91</v>
      </c>
      <c r="AI1916" s="270"/>
      <c r="AJ1916" s="271" t="s">
        <v>92</v>
      </c>
      <c r="AK1916" s="272"/>
      <c r="AM1916" s="76" t="s">
        <v>16</v>
      </c>
      <c r="AO1916" s="112" t="s">
        <v>38</v>
      </c>
      <c r="AP1916" s="18"/>
      <c r="AQ1916" s="68"/>
      <c r="AR1916" s="68"/>
      <c r="AS1916" s="68"/>
      <c r="AT1916" s="68"/>
    </row>
    <row r="1917" spans="2:46" ht="18.600000000000001" customHeight="1" thickTop="1" thickBot="1">
      <c r="D1917" s="59">
        <v>0</v>
      </c>
      <c r="E1917" s="63">
        <v>0</v>
      </c>
      <c r="F1917" s="61">
        <v>1</v>
      </c>
      <c r="G1917" s="62">
        <v>0</v>
      </c>
      <c r="I1917" s="59">
        <v>0</v>
      </c>
      <c r="J1917" s="63">
        <f t="shared" ref="J1917" si="8667">IF(0=(1-$J$8*$K$8*$B1914^2),10^14,$B1914*$K$8/(1-$J$8*$K$8*$B1914^2))</f>
        <v>-0.70757746599765148</v>
      </c>
      <c r="K1917" s="61">
        <v>1</v>
      </c>
      <c r="L1917" s="62">
        <v>0</v>
      </c>
      <c r="N1917" s="59">
        <f t="shared" ref="N1917" si="8668">D1917*I1914+F1917*I1917-E1917*J1914-G1917*J1917</f>
        <v>0</v>
      </c>
      <c r="O1917" s="63">
        <f t="shared" ref="O1917" si="8669">(D1917*J1914+E1917*I1914+F1917*J1917+G1917*I1917)</f>
        <v>-0.70757746599765148</v>
      </c>
      <c r="P1917" s="61">
        <f t="shared" ref="P1917" si="8670">D1917*K1914+F1917*K1917-E1917*L1914-G1917*L1917</f>
        <v>1</v>
      </c>
      <c r="Q1917" s="62">
        <f t="shared" ref="Q1917" si="8671">(D1917*L1914+E1917*K1914+F1917*L1917+G1917*K1917)</f>
        <v>0</v>
      </c>
      <c r="S1917" s="59">
        <v>0</v>
      </c>
      <c r="T1917" s="63">
        <v>0</v>
      </c>
      <c r="U1917" s="61">
        <v>1</v>
      </c>
      <c r="V1917" s="62">
        <v>0</v>
      </c>
      <c r="X1917" s="59">
        <f t="shared" ref="X1917" si="8672">N1917*S1914+P1917*S1917-O1917*T1914-Q1917*T1917</f>
        <v>0</v>
      </c>
      <c r="Y1917" s="63">
        <f t="shared" ref="Y1917" si="8673">(N1917*T1914+O1917*S1914+P1917*T1917+Q1917*S1917)</f>
        <v>-0.70757746599765148</v>
      </c>
      <c r="Z1917" s="61">
        <f t="shared" ref="Z1917" si="8674">N1917*U1914+P1917*U1917-O1917*V1914-Q1917*V1917</f>
        <v>3.6303963043363714</v>
      </c>
      <c r="AA1917" s="62">
        <f t="shared" ref="AA1917" si="8675">(N1917*V1914+O1917*U1914+P1917*V1917+Q1917*U1917)</f>
        <v>0</v>
      </c>
      <c r="AB1917" s="10"/>
      <c r="AC1917" s="46">
        <f t="shared" ref="AC1917" si="8676">1/$AD$8</f>
        <v>1</v>
      </c>
      <c r="AD1917" s="77">
        <v>0</v>
      </c>
      <c r="AE1917" s="78">
        <v>1</v>
      </c>
      <c r="AF1917" s="79">
        <v>0</v>
      </c>
      <c r="AH1917" s="59">
        <f t="shared" ref="AH1917" si="8677">X1917*AC1914+Z1917*AC1917-Y1917*AD1914-AA1917*AD1917</f>
        <v>3.6303963043363714</v>
      </c>
      <c r="AI1917" s="63">
        <f t="shared" ref="AI1917" si="8678">(X1917*AD1914+Y1917*AC1914+Z1917*AD1917+AA1917*AC1917)</f>
        <v>-0.70757746599765148</v>
      </c>
      <c r="AJ1917" s="61">
        <f t="shared" ref="AJ1917" si="8679">X1917*AE1914+Z1917*AE1917-Y1917*AF1914-AA1917*AF1917</f>
        <v>3.6303963043363714</v>
      </c>
      <c r="AK1917" s="62">
        <f t="shared" ref="AK1917" si="8680">(X1917*AF1914+Y1917*AE1914+Z1917*AF1917+AA1917*AE1917)</f>
        <v>0</v>
      </c>
      <c r="AM1917" s="80">
        <f t="shared" ref="AM1917" si="8681">(180/PI())*ATAN(-1*(AI1914+AI1917)/(AH1914+AH1917))</f>
        <v>-66.255585008623271</v>
      </c>
      <c r="AO1917" s="113">
        <f t="shared" ref="AO1917" si="8682">20*LOG(((1-(10^(AM1914/20)^2)*(1-((1-AO1914)/(1+AO1914))^2))^0.5))</f>
        <v>-3.0784409432578257E-2</v>
      </c>
      <c r="AP1917" s="18"/>
      <c r="AQ1917" s="68"/>
      <c r="AR1917" s="68"/>
      <c r="AS1917" s="68"/>
      <c r="AT1917" s="68"/>
    </row>
    <row r="1918" spans="2:46" ht="18.600000000000001" customHeight="1"/>
    <row r="1919" spans="2:46" ht="18.600000000000001" customHeight="1" thickBot="1">
      <c r="D1919" s="10" t="s">
        <v>63</v>
      </c>
      <c r="E1919" s="10"/>
      <c r="F1919" s="10"/>
      <c r="G1919" s="10"/>
      <c r="H1919" s="10"/>
      <c r="I1919" s="10" t="s">
        <v>64</v>
      </c>
      <c r="J1919" s="10"/>
      <c r="K1919" s="10"/>
      <c r="L1919" s="10"/>
      <c r="M1919" s="55"/>
      <c r="N1919" s="55"/>
      <c r="O1919" s="54" t="s">
        <v>65</v>
      </c>
      <c r="P1919" s="55"/>
      <c r="Q1919" s="55"/>
      <c r="R1919" s="55"/>
      <c r="S1919" s="10"/>
      <c r="T1919" s="10" t="s">
        <v>66</v>
      </c>
      <c r="U1919" s="55"/>
      <c r="V1919" s="55"/>
      <c r="W1919" s="55"/>
      <c r="X1919" s="55"/>
      <c r="Y1919" s="54" t="s">
        <v>67</v>
      </c>
      <c r="Z1919" s="55"/>
      <c r="AA1919" s="55"/>
      <c r="AB1919" s="55"/>
      <c r="AC1919" s="54" t="s">
        <v>68</v>
      </c>
      <c r="AD1919" s="10"/>
      <c r="AE1919" s="10"/>
      <c r="AF1919" s="10"/>
      <c r="AG1919" s="10"/>
      <c r="AH1919" s="55"/>
      <c r="AI1919" s="54" t="s">
        <v>69</v>
      </c>
      <c r="AJ1919" s="55"/>
      <c r="AK1919" s="55"/>
    </row>
    <row r="1920" spans="2:46" ht="18.600000000000001" customHeight="1" thickBot="1">
      <c r="B1920" s="52"/>
      <c r="D1920" s="273" t="s">
        <v>70</v>
      </c>
      <c r="E1920" s="274"/>
      <c r="F1920" s="275" t="s">
        <v>71</v>
      </c>
      <c r="G1920" s="276"/>
      <c r="H1920" s="263"/>
      <c r="I1920" s="273" t="s">
        <v>72</v>
      </c>
      <c r="J1920" s="274"/>
      <c r="K1920" s="275" t="s">
        <v>73</v>
      </c>
      <c r="L1920" s="276"/>
      <c r="M1920" s="55"/>
      <c r="N1920" s="269" t="s">
        <v>74</v>
      </c>
      <c r="O1920" s="270"/>
      <c r="P1920" s="271" t="s">
        <v>75</v>
      </c>
      <c r="Q1920" s="272"/>
      <c r="R1920" s="55"/>
      <c r="S1920" s="273" t="s">
        <v>76</v>
      </c>
      <c r="T1920" s="274"/>
      <c r="U1920" s="275" t="s">
        <v>77</v>
      </c>
      <c r="V1920" s="276"/>
      <c r="W1920" s="10"/>
      <c r="X1920" s="269" t="s">
        <v>78</v>
      </c>
      <c r="Y1920" s="270"/>
      <c r="Z1920" s="271" t="s">
        <v>79</v>
      </c>
      <c r="AA1920" s="272"/>
      <c r="AB1920" s="10"/>
      <c r="AC1920" s="273" t="s">
        <v>80</v>
      </c>
      <c r="AD1920" s="274"/>
      <c r="AE1920" s="275" t="s">
        <v>81</v>
      </c>
      <c r="AF1920" s="276"/>
      <c r="AG1920" s="10"/>
      <c r="AH1920" s="269" t="s">
        <v>82</v>
      </c>
      <c r="AI1920" s="270"/>
      <c r="AJ1920" s="271" t="s">
        <v>83</v>
      </c>
      <c r="AK1920" s="272"/>
      <c r="AM1920" s="57" t="s">
        <v>10</v>
      </c>
      <c r="AO1920" s="109" t="s">
        <v>37</v>
      </c>
      <c r="AP1920" s="18"/>
      <c r="AQ1920" s="68"/>
      <c r="AR1920" s="68"/>
      <c r="AS1920" s="68"/>
      <c r="AT1920" s="68"/>
    </row>
    <row r="1921" spans="2:46" ht="18.600000000000001" customHeight="1" thickTop="1" thickBot="1">
      <c r="B1921" s="81">
        <v>5.5</v>
      </c>
      <c r="D1921" s="59">
        <v>1</v>
      </c>
      <c r="E1921" s="60">
        <v>0</v>
      </c>
      <c r="F1921" s="61">
        <v>0</v>
      </c>
      <c r="G1921" s="62">
        <f t="shared" ref="G1921" si="8683">$E$8*$B1921</f>
        <v>3.7310350000000003</v>
      </c>
      <c r="I1921" s="59">
        <v>1</v>
      </c>
      <c r="J1921" s="63">
        <v>0</v>
      </c>
      <c r="K1921" s="61">
        <v>0</v>
      </c>
      <c r="L1921" s="62">
        <v>0</v>
      </c>
      <c r="N1921" s="59">
        <f t="shared" ref="N1921" si="8684">D1921*I1921+F1921*I1924-E1921*J1921-G1921*J1924</f>
        <v>3.6273497558484471</v>
      </c>
      <c r="O1921" s="63">
        <f t="shared" ref="O1921" si="8685">(D1921*J1921+E1921*I1921+F1921*J1924+G1921*I1924)</f>
        <v>0</v>
      </c>
      <c r="P1921" s="61">
        <f t="shared" ref="P1921" si="8686">D1921*K1921+F1921*K1924-E1921*L1921-G1921*L1924</f>
        <v>0</v>
      </c>
      <c r="Q1921" s="62">
        <f t="shared" ref="Q1921" si="8687">(D1921*L1921+E1921*K1921+F1921*L1924+G1921*K1924)</f>
        <v>3.7310350000000003</v>
      </c>
      <c r="S1921" s="59">
        <v>1</v>
      </c>
      <c r="T1921" s="60">
        <v>0</v>
      </c>
      <c r="U1921" s="61">
        <v>0</v>
      </c>
      <c r="V1921" s="62">
        <f t="shared" ref="V1921" si="8688">$T$8*$B1921</f>
        <v>3.7310350000000003</v>
      </c>
      <c r="X1921" s="59">
        <f t="shared" ref="X1921" si="8689">N1921*S1921+P1921*S1924-O1921*T1921-Q1921*T1924</f>
        <v>3.6273497558484471</v>
      </c>
      <c r="Y1921" s="63">
        <f t="shared" ref="Y1921" si="8690">(N1921*T1921+O1921*S1921+P1921*T1924+Q1921*S1924)</f>
        <v>0</v>
      </c>
      <c r="Z1921" s="61">
        <f t="shared" ref="Z1921" si="8691">N1921*U1921+P1921*U1924-O1921*V1921-Q1921*V1924</f>
        <v>0</v>
      </c>
      <c r="AA1921" s="62">
        <f t="shared" ref="AA1921" si="8692">(N1921*V1921+O1921*U1921+P1921*V1924+Q1921*U1924)</f>
        <v>17.26480389631201</v>
      </c>
      <c r="AB1921" s="10"/>
      <c r="AC1921" s="64">
        <v>1</v>
      </c>
      <c r="AD1921" s="65">
        <v>0</v>
      </c>
      <c r="AE1921" s="23">
        <v>0</v>
      </c>
      <c r="AF1921" s="66">
        <v>0</v>
      </c>
      <c r="AH1921" s="59">
        <f t="shared" ref="AH1921" si="8693">X1921*AC1921+Z1921*AC1924-Y1921*AD1921-AA1921*AD1924</f>
        <v>3.6273497558484471</v>
      </c>
      <c r="AI1921" s="63">
        <f t="shared" ref="AI1921" si="8694">(X1921*AD1921+Y1921*AC1921+Z1921*AD1924+AA1921*AC1924)</f>
        <v>17.26480389631201</v>
      </c>
      <c r="AJ1921" s="61">
        <f t="shared" ref="AJ1921" si="8695">X1921*AE1921+Z1921*AE1924-Y1921*AF1921-AA1921*AF1924</f>
        <v>0</v>
      </c>
      <c r="AK1921" s="62">
        <f t="shared" ref="AK1921" si="8696">(X1921*AF1921+Y1921*AE1921+Z1921*AF1924+AA1921*AE1924)</f>
        <v>17.26480389631201</v>
      </c>
      <c r="AM1921" s="67">
        <f t="shared" ref="AM1921" si="8697">20*LOG(((1+$AD$8)/$AD$8)/((AH1921+AH1924)^2+(AI1921+AI1924)^2)^0.5)</f>
        <v>-19.123345581177734</v>
      </c>
      <c r="AO1921" s="110">
        <f t="shared" ref="AO1921" si="8698">((AH1921^2+AI1921^2)^0.5)/((AH1924^2+AI1924^2)^0.5)</f>
        <v>4.7743995983000671</v>
      </c>
      <c r="AP1921" s="18"/>
      <c r="AQ1921" s="68"/>
      <c r="AR1921" s="68"/>
      <c r="AS1921" s="68"/>
      <c r="AT1921" s="68"/>
    </row>
    <row r="1922" spans="2:46" ht="18.600000000000001" customHeight="1" thickBot="1">
      <c r="D1922" s="69"/>
      <c r="G1922" s="70"/>
      <c r="I1922" s="69"/>
      <c r="L1922" s="70"/>
      <c r="N1922" s="69"/>
      <c r="Q1922" s="70"/>
      <c r="S1922" s="69"/>
      <c r="V1922" s="70"/>
      <c r="X1922" s="69"/>
      <c r="AA1922" s="70"/>
      <c r="AC1922" s="64"/>
      <c r="AD1922" s="23"/>
      <c r="AE1922" s="23"/>
      <c r="AF1922" s="71"/>
      <c r="AH1922" s="69"/>
      <c r="AK1922" s="70"/>
      <c r="AO1922" s="111"/>
      <c r="AP1922" s="18"/>
      <c r="AQ1922" s="68"/>
      <c r="AR1922" s="68"/>
      <c r="AS1922" s="68"/>
      <c r="AT1922" s="68"/>
    </row>
    <row r="1923" spans="2:46" ht="18.600000000000001" customHeight="1" thickBot="1">
      <c r="D1923" s="265" t="s">
        <v>11</v>
      </c>
      <c r="E1923" s="266"/>
      <c r="F1923" s="267" t="s">
        <v>84</v>
      </c>
      <c r="G1923" s="268"/>
      <c r="H1923" s="263"/>
      <c r="I1923" s="265" t="s">
        <v>85</v>
      </c>
      <c r="J1923" s="266"/>
      <c r="K1923" s="267" t="s">
        <v>86</v>
      </c>
      <c r="L1923" s="268"/>
      <c r="N1923" s="269" t="s">
        <v>12</v>
      </c>
      <c r="O1923" s="270"/>
      <c r="P1923" s="271" t="s">
        <v>13</v>
      </c>
      <c r="Q1923" s="272"/>
      <c r="S1923" s="265" t="s">
        <v>87</v>
      </c>
      <c r="T1923" s="266"/>
      <c r="U1923" s="267" t="s">
        <v>88</v>
      </c>
      <c r="V1923" s="268"/>
      <c r="W1923" s="10"/>
      <c r="X1923" s="269" t="s">
        <v>89</v>
      </c>
      <c r="Y1923" s="270"/>
      <c r="Z1923" s="271" t="s">
        <v>90</v>
      </c>
      <c r="AA1923" s="272"/>
      <c r="AB1923" s="10"/>
      <c r="AC1923" s="265" t="s">
        <v>14</v>
      </c>
      <c r="AD1923" s="266"/>
      <c r="AE1923" s="267" t="s">
        <v>15</v>
      </c>
      <c r="AF1923" s="268"/>
      <c r="AG1923" s="10"/>
      <c r="AH1923" s="269" t="s">
        <v>91</v>
      </c>
      <c r="AI1923" s="270"/>
      <c r="AJ1923" s="271" t="s">
        <v>92</v>
      </c>
      <c r="AK1923" s="272"/>
      <c r="AM1923" s="76" t="s">
        <v>16</v>
      </c>
      <c r="AO1923" s="112" t="s">
        <v>38</v>
      </c>
      <c r="AP1923" s="18"/>
      <c r="AQ1923" s="68"/>
      <c r="AR1923" s="68"/>
      <c r="AS1923" s="68"/>
      <c r="AT1923" s="68"/>
    </row>
    <row r="1924" spans="2:46" ht="18.600000000000001" customHeight="1" thickTop="1" thickBot="1">
      <c r="D1924" s="59">
        <v>0</v>
      </c>
      <c r="E1924" s="63">
        <v>0</v>
      </c>
      <c r="F1924" s="61">
        <v>1</v>
      </c>
      <c r="G1924" s="62">
        <v>0</v>
      </c>
      <c r="I1924" s="59">
        <v>0</v>
      </c>
      <c r="J1924" s="63">
        <f t="shared" ref="J1924" si="8699">IF(0=(1-$J$8*$K$8*$B1921^2),10^14,$B1921*$K$8/(1-$J$8*$K$8*$B1921^2))</f>
        <v>-0.70418791457288576</v>
      </c>
      <c r="K1924" s="61">
        <v>1</v>
      </c>
      <c r="L1924" s="62">
        <v>0</v>
      </c>
      <c r="N1924" s="59">
        <f t="shared" ref="N1924" si="8700">D1924*I1921+F1924*I1924-E1924*J1921-G1924*J1924</f>
        <v>0</v>
      </c>
      <c r="O1924" s="63">
        <f t="shared" ref="O1924" si="8701">(D1924*J1921+E1924*I1921+F1924*J1924+G1924*I1924)</f>
        <v>-0.70418791457288576</v>
      </c>
      <c r="P1924" s="61">
        <f t="shared" ref="P1924" si="8702">D1924*K1921+F1924*K1924-E1924*L1921-G1924*L1924</f>
        <v>1</v>
      </c>
      <c r="Q1924" s="62">
        <f t="shared" ref="Q1924" si="8703">(D1924*L1921+E1924*K1921+F1924*L1924+G1924*K1924)</f>
        <v>0</v>
      </c>
      <c r="S1924" s="59">
        <v>0</v>
      </c>
      <c r="T1924" s="63">
        <v>0</v>
      </c>
      <c r="U1924" s="61">
        <v>1</v>
      </c>
      <c r="V1924" s="62">
        <v>0</v>
      </c>
      <c r="X1924" s="59">
        <f t="shared" ref="X1924" si="8704">N1924*S1921+P1924*S1924-O1924*T1921-Q1924*T1924</f>
        <v>0</v>
      </c>
      <c r="Y1924" s="63">
        <f t="shared" ref="Y1924" si="8705">(N1924*T1921+O1924*S1921+P1924*T1924+Q1924*S1924)</f>
        <v>-0.70418791457288576</v>
      </c>
      <c r="Z1924" s="61">
        <f t="shared" ref="Z1924" si="8706">N1924*U1921+P1924*U1924-O1924*V1921-Q1924*V1924</f>
        <v>3.6273497558484471</v>
      </c>
      <c r="AA1924" s="62">
        <f t="shared" ref="AA1924" si="8707">(N1924*V1921+O1924*U1921+P1924*V1924+Q1924*U1924)</f>
        <v>0</v>
      </c>
      <c r="AB1924" s="10"/>
      <c r="AC1924" s="46">
        <f t="shared" ref="AC1924" si="8708">1/$AD$8</f>
        <v>1</v>
      </c>
      <c r="AD1924" s="77">
        <v>0</v>
      </c>
      <c r="AE1924" s="78">
        <v>1</v>
      </c>
      <c r="AF1924" s="79">
        <v>0</v>
      </c>
      <c r="AH1924" s="59">
        <f t="shared" ref="AH1924" si="8709">X1924*AC1921+Z1924*AC1924-Y1924*AD1921-AA1924*AD1924</f>
        <v>3.6273497558484471</v>
      </c>
      <c r="AI1924" s="63">
        <f t="shared" ref="AI1924" si="8710">(X1924*AD1921+Y1924*AC1921+Z1924*AD1924+AA1924*AC1924)</f>
        <v>-0.70418791457288576</v>
      </c>
      <c r="AJ1924" s="61">
        <f t="shared" ref="AJ1924" si="8711">X1924*AE1921+Z1924*AE1924-Y1924*AF1921-AA1924*AF1924</f>
        <v>3.6273497558484471</v>
      </c>
      <c r="AK1924" s="62">
        <f t="shared" ref="AK1924" si="8712">(X1924*AF1921+Y1924*AE1921+Z1924*AF1924+AA1924*AE1924)</f>
        <v>0</v>
      </c>
      <c r="AM1924" s="80">
        <f t="shared" ref="AM1924" si="8713">(180/PI())*ATAN(-1*(AI1921+AI1924)/(AH1921+AH1924))</f>
        <v>-66.343243871089811</v>
      </c>
      <c r="AO1924" s="113">
        <f t="shared" ref="AO1924" si="8714">20*LOG(((1-(10^(AM1921/20)^2)*(1-((1-AO1921)/(1+AO1921))^2))^0.5))</f>
        <v>-3.0545075226472328E-2</v>
      </c>
      <c r="AP1924" s="18"/>
      <c r="AQ1924" s="68"/>
      <c r="AR1924" s="68"/>
      <c r="AS1924" s="68"/>
      <c r="AT1924" s="68"/>
    </row>
    <row r="1925" spans="2:46" ht="18.600000000000001" customHeight="1"/>
    <row r="1926" spans="2:46" ht="18.600000000000001" customHeight="1" thickBot="1">
      <c r="D1926" s="10" t="s">
        <v>63</v>
      </c>
      <c r="E1926" s="10"/>
      <c r="F1926" s="10"/>
      <c r="G1926" s="10"/>
      <c r="H1926" s="10"/>
      <c r="I1926" s="10" t="s">
        <v>64</v>
      </c>
      <c r="J1926" s="10"/>
      <c r="K1926" s="10"/>
      <c r="L1926" s="10"/>
      <c r="M1926" s="55"/>
      <c r="N1926" s="55"/>
      <c r="O1926" s="54" t="s">
        <v>65</v>
      </c>
      <c r="P1926" s="55"/>
      <c r="Q1926" s="55"/>
      <c r="R1926" s="55"/>
      <c r="S1926" s="10"/>
      <c r="T1926" s="10" t="s">
        <v>66</v>
      </c>
      <c r="U1926" s="55"/>
      <c r="V1926" s="55"/>
      <c r="W1926" s="55"/>
      <c r="X1926" s="55"/>
      <c r="Y1926" s="54" t="s">
        <v>67</v>
      </c>
      <c r="Z1926" s="55"/>
      <c r="AA1926" s="55"/>
      <c r="AB1926" s="55"/>
      <c r="AC1926" s="54" t="s">
        <v>68</v>
      </c>
      <c r="AD1926" s="10"/>
      <c r="AE1926" s="10"/>
      <c r="AF1926" s="10"/>
      <c r="AG1926" s="10"/>
      <c r="AH1926" s="55"/>
      <c r="AI1926" s="54" t="s">
        <v>69</v>
      </c>
      <c r="AJ1926" s="55"/>
      <c r="AK1926" s="55"/>
    </row>
    <row r="1927" spans="2:46" ht="18.600000000000001" customHeight="1" thickBot="1">
      <c r="B1927" s="52"/>
      <c r="D1927" s="273" t="s">
        <v>70</v>
      </c>
      <c r="E1927" s="274"/>
      <c r="F1927" s="275" t="s">
        <v>71</v>
      </c>
      <c r="G1927" s="276"/>
      <c r="H1927" s="263"/>
      <c r="I1927" s="273" t="s">
        <v>72</v>
      </c>
      <c r="J1927" s="274"/>
      <c r="K1927" s="275" t="s">
        <v>73</v>
      </c>
      <c r="L1927" s="276"/>
      <c r="M1927" s="55"/>
      <c r="N1927" s="269" t="s">
        <v>74</v>
      </c>
      <c r="O1927" s="270"/>
      <c r="P1927" s="271" t="s">
        <v>75</v>
      </c>
      <c r="Q1927" s="272"/>
      <c r="R1927" s="55"/>
      <c r="S1927" s="273" t="s">
        <v>76</v>
      </c>
      <c r="T1927" s="274"/>
      <c r="U1927" s="275" t="s">
        <v>77</v>
      </c>
      <c r="V1927" s="276"/>
      <c r="W1927" s="10"/>
      <c r="X1927" s="269" t="s">
        <v>78</v>
      </c>
      <c r="Y1927" s="270"/>
      <c r="Z1927" s="271" t="s">
        <v>79</v>
      </c>
      <c r="AA1927" s="272"/>
      <c r="AB1927" s="10"/>
      <c r="AC1927" s="273" t="s">
        <v>80</v>
      </c>
      <c r="AD1927" s="274"/>
      <c r="AE1927" s="275" t="s">
        <v>81</v>
      </c>
      <c r="AF1927" s="276"/>
      <c r="AG1927" s="10"/>
      <c r="AH1927" s="269" t="s">
        <v>82</v>
      </c>
      <c r="AI1927" s="270"/>
      <c r="AJ1927" s="271" t="s">
        <v>83</v>
      </c>
      <c r="AK1927" s="272"/>
      <c r="AM1927" s="57" t="s">
        <v>10</v>
      </c>
      <c r="AO1927" s="109" t="s">
        <v>37</v>
      </c>
      <c r="AP1927" s="18"/>
      <c r="AQ1927" s="68"/>
      <c r="AR1927" s="68"/>
      <c r="AS1927" s="68"/>
      <c r="AT1927" s="68"/>
    </row>
    <row r="1928" spans="2:46" ht="18.600000000000001" customHeight="1" thickTop="1" thickBot="1">
      <c r="B1928" s="81">
        <v>5.52</v>
      </c>
      <c r="D1928" s="59">
        <v>1</v>
      </c>
      <c r="E1928" s="60">
        <v>0</v>
      </c>
      <c r="F1928" s="61">
        <v>0</v>
      </c>
      <c r="G1928" s="62">
        <f t="shared" ref="G1928" si="8715">$E$8*$B1928</f>
        <v>3.7446023999999998</v>
      </c>
      <c r="I1928" s="59">
        <v>1</v>
      </c>
      <c r="J1928" s="63">
        <v>0</v>
      </c>
      <c r="K1928" s="61">
        <v>0</v>
      </c>
      <c r="L1928" s="62">
        <v>0</v>
      </c>
      <c r="N1928" s="59">
        <f t="shared" ref="N1928" si="8716">D1928*I1928+F1928*I1931-E1928*J1928-G1928*J1931</f>
        <v>3.6243431966887689</v>
      </c>
      <c r="O1928" s="63">
        <f t="shared" ref="O1928" si="8717">(D1928*J1928+E1928*I1928+F1928*J1931+G1928*I1931)</f>
        <v>0</v>
      </c>
      <c r="P1928" s="61">
        <f t="shared" ref="P1928" si="8718">D1928*K1928+F1928*K1931-E1928*L1928-G1928*L1931</f>
        <v>0</v>
      </c>
      <c r="Q1928" s="62">
        <f t="shared" ref="Q1928" si="8719">(D1928*L1928+E1928*K1928+F1928*L1931+G1928*K1931)</f>
        <v>3.7446023999999998</v>
      </c>
      <c r="S1928" s="59">
        <v>1</v>
      </c>
      <c r="T1928" s="60">
        <v>0</v>
      </c>
      <c r="U1928" s="61">
        <v>0</v>
      </c>
      <c r="V1928" s="62">
        <f t="shared" ref="V1928" si="8720">$T$8*$B1928</f>
        <v>3.7446023999999998</v>
      </c>
      <c r="X1928" s="59">
        <f t="shared" ref="X1928" si="8721">N1928*S1928+P1928*S1931-O1928*T1928-Q1928*T1931</f>
        <v>3.6243431966887689</v>
      </c>
      <c r="Y1928" s="63">
        <f t="shared" ref="Y1928" si="8722">(N1928*T1928+O1928*S1928+P1928*T1931+Q1928*S1931)</f>
        <v>0</v>
      </c>
      <c r="Z1928" s="61">
        <f t="shared" ref="Z1928" si="8723">N1928*U1928+P1928*U1931-O1928*V1928-Q1928*V1931</f>
        <v>0</v>
      </c>
      <c r="AA1928" s="62">
        <f t="shared" ref="AA1928" si="8724">(N1928*V1928+O1928*U1928+P1928*V1931+Q1928*U1931)</f>
        <v>17.316326632744435</v>
      </c>
      <c r="AB1928" s="10"/>
      <c r="AC1928" s="64">
        <v>1</v>
      </c>
      <c r="AD1928" s="65">
        <v>0</v>
      </c>
      <c r="AE1928" s="23">
        <v>0</v>
      </c>
      <c r="AF1928" s="66">
        <v>0</v>
      </c>
      <c r="AH1928" s="59">
        <f t="shared" ref="AH1928" si="8725">X1928*AC1928+Z1928*AC1931-Y1928*AD1928-AA1928*AD1931</f>
        <v>3.6243431966887689</v>
      </c>
      <c r="AI1928" s="63">
        <f t="shared" ref="AI1928" si="8726">(X1928*AD1928+Y1928*AC1928+Z1928*AD1931+AA1928*AC1931)</f>
        <v>17.316326632744435</v>
      </c>
      <c r="AJ1928" s="61">
        <f t="shared" ref="AJ1928" si="8727">X1928*AE1928+Z1928*AE1931-Y1928*AF1928-AA1928*AF1931</f>
        <v>0</v>
      </c>
      <c r="AK1928" s="62">
        <f t="shared" ref="AK1928" si="8728">(X1928*AF1928+Y1928*AE1928+Z1928*AF1931+AA1928*AE1931)</f>
        <v>17.316326632744435</v>
      </c>
      <c r="AM1928" s="67">
        <f t="shared" ref="AM1928" si="8729">20*LOG(((1+$AD$8)/$AD$8)/((AH1928+AH1931)^2+(AI1928+AI1931)^2)^0.5)</f>
        <v>-19.146314401049857</v>
      </c>
      <c r="AO1928" s="110">
        <f t="shared" ref="AO1928" si="8730">((AH1928^2+AI1928^2)^0.5)/((AH1931^2+AI1931^2)^0.5)</f>
        <v>4.7925352877574525</v>
      </c>
      <c r="AP1928" s="18"/>
      <c r="AQ1928" s="68"/>
      <c r="AR1928" s="68"/>
      <c r="AS1928" s="68"/>
      <c r="AT1928" s="68"/>
    </row>
    <row r="1929" spans="2:46" ht="18.600000000000001" customHeight="1" thickBot="1">
      <c r="D1929" s="69"/>
      <c r="G1929" s="70"/>
      <c r="I1929" s="69"/>
      <c r="L1929" s="70"/>
      <c r="N1929" s="69"/>
      <c r="Q1929" s="70"/>
      <c r="S1929" s="69"/>
      <c r="V1929" s="70"/>
      <c r="X1929" s="69"/>
      <c r="AA1929" s="70"/>
      <c r="AC1929" s="64"/>
      <c r="AD1929" s="23"/>
      <c r="AE1929" s="23"/>
      <c r="AF1929" s="71"/>
      <c r="AH1929" s="69"/>
      <c r="AK1929" s="70"/>
      <c r="AO1929" s="111"/>
      <c r="AP1929" s="18"/>
      <c r="AQ1929" s="68"/>
      <c r="AR1929" s="68"/>
      <c r="AS1929" s="68"/>
      <c r="AT1929" s="68"/>
    </row>
    <row r="1930" spans="2:46" ht="18.600000000000001" customHeight="1" thickBot="1">
      <c r="D1930" s="265" t="s">
        <v>11</v>
      </c>
      <c r="E1930" s="266"/>
      <c r="F1930" s="267" t="s">
        <v>84</v>
      </c>
      <c r="G1930" s="268"/>
      <c r="H1930" s="263"/>
      <c r="I1930" s="265" t="s">
        <v>85</v>
      </c>
      <c r="J1930" s="266"/>
      <c r="K1930" s="267" t="s">
        <v>86</v>
      </c>
      <c r="L1930" s="268"/>
      <c r="N1930" s="269" t="s">
        <v>12</v>
      </c>
      <c r="O1930" s="270"/>
      <c r="P1930" s="271" t="s">
        <v>13</v>
      </c>
      <c r="Q1930" s="272"/>
      <c r="S1930" s="265" t="s">
        <v>87</v>
      </c>
      <c r="T1930" s="266"/>
      <c r="U1930" s="267" t="s">
        <v>88</v>
      </c>
      <c r="V1930" s="268"/>
      <c r="W1930" s="10"/>
      <c r="X1930" s="269" t="s">
        <v>89</v>
      </c>
      <c r="Y1930" s="270"/>
      <c r="Z1930" s="271" t="s">
        <v>90</v>
      </c>
      <c r="AA1930" s="272"/>
      <c r="AB1930" s="10"/>
      <c r="AC1930" s="265" t="s">
        <v>14</v>
      </c>
      <c r="AD1930" s="266"/>
      <c r="AE1930" s="267" t="s">
        <v>15</v>
      </c>
      <c r="AF1930" s="268"/>
      <c r="AG1930" s="10"/>
      <c r="AH1930" s="269" t="s">
        <v>91</v>
      </c>
      <c r="AI1930" s="270"/>
      <c r="AJ1930" s="271" t="s">
        <v>92</v>
      </c>
      <c r="AK1930" s="272"/>
      <c r="AM1930" s="76" t="s">
        <v>16</v>
      </c>
      <c r="AO1930" s="112" t="s">
        <v>38</v>
      </c>
      <c r="AP1930" s="18"/>
      <c r="AQ1930" s="68"/>
      <c r="AR1930" s="68"/>
      <c r="AS1930" s="68"/>
      <c r="AT1930" s="68"/>
    </row>
    <row r="1931" spans="2:46" ht="18.600000000000001" customHeight="1" thickTop="1" thickBot="1">
      <c r="D1931" s="59">
        <v>0</v>
      </c>
      <c r="E1931" s="63">
        <v>0</v>
      </c>
      <c r="F1931" s="61">
        <v>1</v>
      </c>
      <c r="G1931" s="62">
        <v>0</v>
      </c>
      <c r="I1931" s="59">
        <v>0</v>
      </c>
      <c r="J1931" s="63">
        <f t="shared" ref="J1931" si="8731">IF(0=(1-$J$8*$K$8*$B1928^2),10^14,$B1928*$K$8/(1-$J$8*$K$8*$B1928^2))</f>
        <v>-0.70083360430703379</v>
      </c>
      <c r="K1931" s="61">
        <v>1</v>
      </c>
      <c r="L1931" s="62">
        <v>0</v>
      </c>
      <c r="N1931" s="59">
        <f t="shared" ref="N1931" si="8732">D1931*I1928+F1931*I1931-E1931*J1928-G1931*J1931</f>
        <v>0</v>
      </c>
      <c r="O1931" s="63">
        <f t="shared" ref="O1931" si="8733">(D1931*J1928+E1931*I1928+F1931*J1931+G1931*I1931)</f>
        <v>-0.70083360430703379</v>
      </c>
      <c r="P1931" s="61">
        <f t="shared" ref="P1931" si="8734">D1931*K1928+F1931*K1931-E1931*L1928-G1931*L1931</f>
        <v>1</v>
      </c>
      <c r="Q1931" s="62">
        <f t="shared" ref="Q1931" si="8735">(D1931*L1928+E1931*K1928+F1931*L1931+G1931*K1931)</f>
        <v>0</v>
      </c>
      <c r="S1931" s="59">
        <v>0</v>
      </c>
      <c r="T1931" s="63">
        <v>0</v>
      </c>
      <c r="U1931" s="61">
        <v>1</v>
      </c>
      <c r="V1931" s="62">
        <v>0</v>
      </c>
      <c r="X1931" s="59">
        <f t="shared" ref="X1931" si="8736">N1931*S1928+P1931*S1931-O1931*T1928-Q1931*T1931</f>
        <v>0</v>
      </c>
      <c r="Y1931" s="63">
        <f t="shared" ref="Y1931" si="8737">(N1931*T1928+O1931*S1928+P1931*T1931+Q1931*S1931)</f>
        <v>-0.70083360430703379</v>
      </c>
      <c r="Z1931" s="61">
        <f t="shared" ref="Z1931" si="8738">N1931*U1928+P1931*U1931-O1931*V1928-Q1931*V1931</f>
        <v>3.6243431966887689</v>
      </c>
      <c r="AA1931" s="62">
        <f t="shared" ref="AA1931" si="8739">(N1931*V1928+O1931*U1928+P1931*V1931+Q1931*U1931)</f>
        <v>0</v>
      </c>
      <c r="AB1931" s="10"/>
      <c r="AC1931" s="46">
        <f t="shared" ref="AC1931" si="8740">1/$AD$8</f>
        <v>1</v>
      </c>
      <c r="AD1931" s="77">
        <v>0</v>
      </c>
      <c r="AE1931" s="78">
        <v>1</v>
      </c>
      <c r="AF1931" s="79">
        <v>0</v>
      </c>
      <c r="AH1931" s="59">
        <f t="shared" ref="AH1931" si="8741">X1931*AC1928+Z1931*AC1931-Y1931*AD1928-AA1931*AD1931</f>
        <v>3.6243431966887689</v>
      </c>
      <c r="AI1931" s="63">
        <f t="shared" ref="AI1931" si="8742">(X1931*AD1928+Y1931*AC1928+Z1931*AD1931+AA1931*AC1931)</f>
        <v>-0.70083360430703379</v>
      </c>
      <c r="AJ1931" s="61">
        <f t="shared" ref="AJ1931" si="8743">X1931*AE1928+Z1931*AE1931-Y1931*AF1928-AA1931*AF1931</f>
        <v>3.6243431966887689</v>
      </c>
      <c r="AK1931" s="62">
        <f t="shared" ref="AK1931" si="8744">(X1931*AF1928+Y1931*AE1928+Z1931*AF1931+AA1931*AE1931)</f>
        <v>0</v>
      </c>
      <c r="AM1931" s="80">
        <f t="shared" ref="AM1931" si="8745">(180/PI())*ATAN(-1*(AI1928+AI1931)/(AH1928+AH1931))</f>
        <v>-66.430249070074396</v>
      </c>
      <c r="AO1931" s="113">
        <f t="shared" ref="AO1931" si="8746">20*LOG(((1-(10^(AM1928/20)^2)*(1-((1-AO1928)/(1+AO1928))^2))^0.5))</f>
        <v>-3.0307863134045838E-2</v>
      </c>
      <c r="AP1931" s="18"/>
      <c r="AQ1931" s="68"/>
      <c r="AR1931" s="68"/>
      <c r="AS1931" s="68"/>
      <c r="AT1931" s="68"/>
    </row>
    <row r="1932" spans="2:46" ht="18.600000000000001" customHeight="1"/>
    <row r="1933" spans="2:46" ht="18.600000000000001" customHeight="1" thickBot="1">
      <c r="D1933" s="10" t="s">
        <v>63</v>
      </c>
      <c r="E1933" s="10"/>
      <c r="F1933" s="10"/>
      <c r="G1933" s="10"/>
      <c r="H1933" s="10"/>
      <c r="I1933" s="10" t="s">
        <v>64</v>
      </c>
      <c r="J1933" s="10"/>
      <c r="K1933" s="10"/>
      <c r="L1933" s="10"/>
      <c r="M1933" s="55"/>
      <c r="N1933" s="55"/>
      <c r="O1933" s="54" t="s">
        <v>65</v>
      </c>
      <c r="P1933" s="55"/>
      <c r="Q1933" s="55"/>
      <c r="R1933" s="55"/>
      <c r="S1933" s="10"/>
      <c r="T1933" s="10" t="s">
        <v>66</v>
      </c>
      <c r="U1933" s="55"/>
      <c r="V1933" s="55"/>
      <c r="W1933" s="55"/>
      <c r="X1933" s="55"/>
      <c r="Y1933" s="54" t="s">
        <v>67</v>
      </c>
      <c r="Z1933" s="55"/>
      <c r="AA1933" s="55"/>
      <c r="AB1933" s="55"/>
      <c r="AC1933" s="54" t="s">
        <v>68</v>
      </c>
      <c r="AD1933" s="10"/>
      <c r="AE1933" s="10"/>
      <c r="AF1933" s="10"/>
      <c r="AG1933" s="10"/>
      <c r="AH1933" s="55"/>
      <c r="AI1933" s="54" t="s">
        <v>69</v>
      </c>
      <c r="AJ1933" s="55"/>
      <c r="AK1933" s="55"/>
    </row>
    <row r="1934" spans="2:46" ht="18.600000000000001" customHeight="1" thickBot="1">
      <c r="B1934" s="52"/>
      <c r="D1934" s="273" t="s">
        <v>70</v>
      </c>
      <c r="E1934" s="274"/>
      <c r="F1934" s="275" t="s">
        <v>71</v>
      </c>
      <c r="G1934" s="276"/>
      <c r="H1934" s="263"/>
      <c r="I1934" s="273" t="s">
        <v>72</v>
      </c>
      <c r="J1934" s="274"/>
      <c r="K1934" s="275" t="s">
        <v>73</v>
      </c>
      <c r="L1934" s="276"/>
      <c r="M1934" s="55"/>
      <c r="N1934" s="269" t="s">
        <v>74</v>
      </c>
      <c r="O1934" s="270"/>
      <c r="P1934" s="271" t="s">
        <v>75</v>
      </c>
      <c r="Q1934" s="272"/>
      <c r="R1934" s="55"/>
      <c r="S1934" s="273" t="s">
        <v>76</v>
      </c>
      <c r="T1934" s="274"/>
      <c r="U1934" s="275" t="s">
        <v>77</v>
      </c>
      <c r="V1934" s="276"/>
      <c r="W1934" s="10"/>
      <c r="X1934" s="269" t="s">
        <v>78</v>
      </c>
      <c r="Y1934" s="270"/>
      <c r="Z1934" s="271" t="s">
        <v>79</v>
      </c>
      <c r="AA1934" s="272"/>
      <c r="AB1934" s="10"/>
      <c r="AC1934" s="273" t="s">
        <v>80</v>
      </c>
      <c r="AD1934" s="274"/>
      <c r="AE1934" s="275" t="s">
        <v>81</v>
      </c>
      <c r="AF1934" s="276"/>
      <c r="AG1934" s="10"/>
      <c r="AH1934" s="269" t="s">
        <v>82</v>
      </c>
      <c r="AI1934" s="270"/>
      <c r="AJ1934" s="271" t="s">
        <v>83</v>
      </c>
      <c r="AK1934" s="272"/>
      <c r="AM1934" s="57" t="s">
        <v>10</v>
      </c>
      <c r="AO1934" s="109" t="s">
        <v>37</v>
      </c>
      <c r="AP1934" s="18"/>
      <c r="AQ1934" s="68"/>
      <c r="AR1934" s="68"/>
      <c r="AS1934" s="68"/>
      <c r="AT1934" s="68"/>
    </row>
    <row r="1935" spans="2:46" ht="18.600000000000001" customHeight="1" thickTop="1" thickBot="1">
      <c r="B1935" s="81">
        <v>5.54</v>
      </c>
      <c r="D1935" s="59">
        <v>1</v>
      </c>
      <c r="E1935" s="60">
        <v>0</v>
      </c>
      <c r="F1935" s="61">
        <v>0</v>
      </c>
      <c r="G1935" s="62">
        <f t="shared" ref="G1935" si="8747">$E$8*$B1935</f>
        <v>3.7581698000000001</v>
      </c>
      <c r="I1935" s="59">
        <v>1</v>
      </c>
      <c r="J1935" s="63">
        <v>0</v>
      </c>
      <c r="K1935" s="61">
        <v>0</v>
      </c>
      <c r="L1935" s="62">
        <v>0</v>
      </c>
      <c r="N1935" s="59">
        <f t="shared" ref="N1935" si="8748">D1935*I1935+F1935*I1938-E1935*J1935-G1935*J1938</f>
        <v>3.6213759028950534</v>
      </c>
      <c r="O1935" s="63">
        <f t="shared" ref="O1935" si="8749">(D1935*J1935+E1935*I1935+F1935*J1938+G1935*I1938)</f>
        <v>0</v>
      </c>
      <c r="P1935" s="61">
        <f t="shared" ref="P1935" si="8750">D1935*K1935+F1935*K1938-E1935*L1935-G1935*L1938</f>
        <v>0</v>
      </c>
      <c r="Q1935" s="62">
        <f t="shared" ref="Q1935" si="8751">(D1935*L1935+E1935*K1935+F1935*L1938+G1935*K1938)</f>
        <v>3.7581698000000001</v>
      </c>
      <c r="S1935" s="59">
        <v>1</v>
      </c>
      <c r="T1935" s="60">
        <v>0</v>
      </c>
      <c r="U1935" s="61">
        <v>0</v>
      </c>
      <c r="V1935" s="62">
        <f t="shared" ref="V1935" si="8752">$T$8*$B1935</f>
        <v>3.7581698000000001</v>
      </c>
      <c r="X1935" s="59">
        <f t="shared" ref="X1935" si="8753">N1935*S1935+P1935*S1938-O1935*T1935-Q1935*T1938</f>
        <v>3.6213759028950534</v>
      </c>
      <c r="Y1935" s="63">
        <f t="shared" ref="Y1935" si="8754">(N1935*T1935+O1935*S1935+P1935*T1938+Q1935*S1938)</f>
        <v>0</v>
      </c>
      <c r="Z1935" s="61">
        <f t="shared" ref="Z1935" si="8755">N1935*U1935+P1935*U1938-O1935*V1935-Q1935*V1938</f>
        <v>0</v>
      </c>
      <c r="AA1935" s="62">
        <f t="shared" ref="AA1935" si="8756">(N1935*V1935+O1935*U1935+P1935*V1938+Q1935*U1938)</f>
        <v>17.367915352707922</v>
      </c>
      <c r="AB1935" s="10"/>
      <c r="AC1935" s="64">
        <v>1</v>
      </c>
      <c r="AD1935" s="65">
        <v>0</v>
      </c>
      <c r="AE1935" s="23">
        <v>0</v>
      </c>
      <c r="AF1935" s="66">
        <v>0</v>
      </c>
      <c r="AH1935" s="59">
        <f t="shared" ref="AH1935" si="8757">X1935*AC1935+Z1935*AC1938-Y1935*AD1935-AA1935*AD1938</f>
        <v>3.6213759028950534</v>
      </c>
      <c r="AI1935" s="63">
        <f t="shared" ref="AI1935" si="8758">(X1935*AD1935+Y1935*AC1935+Z1935*AD1938+AA1935*AC1938)</f>
        <v>17.367915352707922</v>
      </c>
      <c r="AJ1935" s="61">
        <f t="shared" ref="AJ1935" si="8759">X1935*AE1935+Z1935*AE1938-Y1935*AF1935-AA1935*AF1938</f>
        <v>0</v>
      </c>
      <c r="AK1935" s="62">
        <f t="shared" ref="AK1935" si="8760">(X1935*AF1935+Y1935*AE1935+Z1935*AF1938+AA1935*AE1938)</f>
        <v>17.367915352707922</v>
      </c>
      <c r="AM1935" s="67">
        <f t="shared" ref="AM1935" si="8761">20*LOG(((1+$AD$8)/$AD$8)/((AH1935+AH1938)^2+(AI1935+AI1938)^2)^0.5)</f>
        <v>-19.169271194300169</v>
      </c>
      <c r="AO1935" s="110">
        <f t="shared" ref="AO1935" si="8762">((AH1935^2+AI1935^2)^0.5)/((AH1938^2+AI1938^2)^0.5)</f>
        <v>4.8106672967581972</v>
      </c>
      <c r="AP1935" s="18"/>
      <c r="AQ1935" s="68"/>
      <c r="AR1935" s="68"/>
      <c r="AS1935" s="68"/>
      <c r="AT1935" s="68"/>
    </row>
    <row r="1936" spans="2:46" ht="18.600000000000001" customHeight="1" thickBot="1">
      <c r="D1936" s="69"/>
      <c r="G1936" s="70"/>
      <c r="I1936" s="69"/>
      <c r="L1936" s="70"/>
      <c r="N1936" s="69"/>
      <c r="Q1936" s="70"/>
      <c r="S1936" s="69"/>
      <c r="V1936" s="70"/>
      <c r="X1936" s="69"/>
      <c r="AA1936" s="70"/>
      <c r="AC1936" s="64"/>
      <c r="AD1936" s="23"/>
      <c r="AE1936" s="23"/>
      <c r="AF1936" s="71"/>
      <c r="AH1936" s="69"/>
      <c r="AK1936" s="70"/>
      <c r="AO1936" s="111"/>
      <c r="AP1936" s="18"/>
      <c r="AQ1936" s="68"/>
      <c r="AR1936" s="68"/>
      <c r="AS1936" s="68"/>
      <c r="AT1936" s="68"/>
    </row>
    <row r="1937" spans="2:46" ht="18.600000000000001" customHeight="1" thickBot="1">
      <c r="D1937" s="265" t="s">
        <v>11</v>
      </c>
      <c r="E1937" s="266"/>
      <c r="F1937" s="267" t="s">
        <v>84</v>
      </c>
      <c r="G1937" s="268"/>
      <c r="H1937" s="263"/>
      <c r="I1937" s="265" t="s">
        <v>85</v>
      </c>
      <c r="J1937" s="266"/>
      <c r="K1937" s="267" t="s">
        <v>86</v>
      </c>
      <c r="L1937" s="268"/>
      <c r="N1937" s="269" t="s">
        <v>12</v>
      </c>
      <c r="O1937" s="270"/>
      <c r="P1937" s="271" t="s">
        <v>13</v>
      </c>
      <c r="Q1937" s="272"/>
      <c r="S1937" s="265" t="s">
        <v>87</v>
      </c>
      <c r="T1937" s="266"/>
      <c r="U1937" s="267" t="s">
        <v>88</v>
      </c>
      <c r="V1937" s="268"/>
      <c r="W1937" s="10"/>
      <c r="X1937" s="269" t="s">
        <v>89</v>
      </c>
      <c r="Y1937" s="270"/>
      <c r="Z1937" s="271" t="s">
        <v>90</v>
      </c>
      <c r="AA1937" s="272"/>
      <c r="AB1937" s="10"/>
      <c r="AC1937" s="265" t="s">
        <v>14</v>
      </c>
      <c r="AD1937" s="266"/>
      <c r="AE1937" s="267" t="s">
        <v>15</v>
      </c>
      <c r="AF1937" s="268"/>
      <c r="AG1937" s="10"/>
      <c r="AH1937" s="269" t="s">
        <v>91</v>
      </c>
      <c r="AI1937" s="270"/>
      <c r="AJ1937" s="271" t="s">
        <v>92</v>
      </c>
      <c r="AK1937" s="272"/>
      <c r="AM1937" s="76" t="s">
        <v>16</v>
      </c>
      <c r="AO1937" s="112" t="s">
        <v>38</v>
      </c>
      <c r="AP1937" s="18"/>
      <c r="AQ1937" s="68"/>
      <c r="AR1937" s="68"/>
      <c r="AS1937" s="68"/>
      <c r="AT1937" s="68"/>
    </row>
    <row r="1938" spans="2:46" ht="18.600000000000001" customHeight="1" thickTop="1" thickBot="1">
      <c r="D1938" s="59">
        <v>0</v>
      </c>
      <c r="E1938" s="63">
        <v>0</v>
      </c>
      <c r="F1938" s="61">
        <v>1</v>
      </c>
      <c r="G1938" s="62">
        <v>0</v>
      </c>
      <c r="I1938" s="59">
        <v>0</v>
      </c>
      <c r="J1938" s="63">
        <f t="shared" ref="J1938" si="8763">IF(0=(1-$J$8*$K$8*$B1935^2),10^14,$B1935*$K$8/(1-$J$8*$K$8*$B1935^2))</f>
        <v>-0.69751396088996653</v>
      </c>
      <c r="K1938" s="61">
        <v>1</v>
      </c>
      <c r="L1938" s="62">
        <v>0</v>
      </c>
      <c r="N1938" s="59">
        <f t="shared" ref="N1938" si="8764">D1938*I1935+F1938*I1938-E1938*J1935-G1938*J1938</f>
        <v>0</v>
      </c>
      <c r="O1938" s="63">
        <f t="shared" ref="O1938" si="8765">(D1938*J1935+E1938*I1935+F1938*J1938+G1938*I1938)</f>
        <v>-0.69751396088996653</v>
      </c>
      <c r="P1938" s="61">
        <f t="shared" ref="P1938" si="8766">D1938*K1935+F1938*K1938-E1938*L1935-G1938*L1938</f>
        <v>1</v>
      </c>
      <c r="Q1938" s="62">
        <f t="shared" ref="Q1938" si="8767">(D1938*L1935+E1938*K1935+F1938*L1938+G1938*K1938)</f>
        <v>0</v>
      </c>
      <c r="S1938" s="59">
        <v>0</v>
      </c>
      <c r="T1938" s="63">
        <v>0</v>
      </c>
      <c r="U1938" s="61">
        <v>1</v>
      </c>
      <c r="V1938" s="62">
        <v>0</v>
      </c>
      <c r="X1938" s="59">
        <f t="shared" ref="X1938" si="8768">N1938*S1935+P1938*S1938-O1938*T1935-Q1938*T1938</f>
        <v>0</v>
      </c>
      <c r="Y1938" s="63">
        <f t="shared" ref="Y1938" si="8769">(N1938*T1935+O1938*S1935+P1938*T1938+Q1938*S1938)</f>
        <v>-0.69751396088996653</v>
      </c>
      <c r="Z1938" s="61">
        <f t="shared" ref="Z1938" si="8770">N1938*U1935+P1938*U1938-O1938*V1935-Q1938*V1938</f>
        <v>3.6213759028950534</v>
      </c>
      <c r="AA1938" s="62">
        <f t="shared" ref="AA1938" si="8771">(N1938*V1935+O1938*U1935+P1938*V1938+Q1938*U1938)</f>
        <v>0</v>
      </c>
      <c r="AB1938" s="10"/>
      <c r="AC1938" s="46">
        <f t="shared" ref="AC1938" si="8772">1/$AD$8</f>
        <v>1</v>
      </c>
      <c r="AD1938" s="77">
        <v>0</v>
      </c>
      <c r="AE1938" s="78">
        <v>1</v>
      </c>
      <c r="AF1938" s="79">
        <v>0</v>
      </c>
      <c r="AH1938" s="59">
        <f t="shared" ref="AH1938" si="8773">X1938*AC1935+Z1938*AC1938-Y1938*AD1935-AA1938*AD1938</f>
        <v>3.6213759028950534</v>
      </c>
      <c r="AI1938" s="63">
        <f t="shared" ref="AI1938" si="8774">(X1938*AD1935+Y1938*AC1935+Z1938*AD1938+AA1938*AC1938)</f>
        <v>-0.69751396088996653</v>
      </c>
      <c r="AJ1938" s="61">
        <f t="shared" ref="AJ1938" si="8775">X1938*AE1935+Z1938*AE1938-Y1938*AF1935-AA1938*AF1938</f>
        <v>3.6213759028950534</v>
      </c>
      <c r="AK1938" s="62">
        <f t="shared" ref="AK1938" si="8776">(X1938*AF1935+Y1938*AE1935+Z1938*AF1938+AA1938*AE1938)</f>
        <v>0</v>
      </c>
      <c r="AM1938" s="80">
        <f t="shared" ref="AM1938" si="8777">(180/PI())*ATAN(-1*(AI1935+AI1938)/(AH1935+AH1938))</f>
        <v>-66.516608026593545</v>
      </c>
      <c r="AO1938" s="113">
        <f t="shared" ref="AO1938" si="8778">20*LOG(((1-(10^(AM1935/20)^2)*(1-((1-AO1935)/(1+AO1935))^2))^0.5))</f>
        <v>-3.0072757798759814E-2</v>
      </c>
      <c r="AP1938" s="18"/>
      <c r="AQ1938" s="68"/>
      <c r="AR1938" s="68"/>
      <c r="AS1938" s="68"/>
      <c r="AT1938" s="68"/>
    </row>
    <row r="1939" spans="2:46" ht="18.600000000000001" customHeight="1"/>
    <row r="1940" spans="2:46" ht="18.600000000000001" customHeight="1" thickBot="1">
      <c r="D1940" s="10" t="s">
        <v>63</v>
      </c>
      <c r="E1940" s="10"/>
      <c r="F1940" s="10"/>
      <c r="G1940" s="10"/>
      <c r="H1940" s="10"/>
      <c r="I1940" s="10" t="s">
        <v>64</v>
      </c>
      <c r="J1940" s="10"/>
      <c r="K1940" s="10"/>
      <c r="L1940" s="10"/>
      <c r="M1940" s="55"/>
      <c r="N1940" s="55"/>
      <c r="O1940" s="54" t="s">
        <v>65</v>
      </c>
      <c r="P1940" s="55"/>
      <c r="Q1940" s="55"/>
      <c r="R1940" s="55"/>
      <c r="S1940" s="10"/>
      <c r="T1940" s="10" t="s">
        <v>66</v>
      </c>
      <c r="U1940" s="55"/>
      <c r="V1940" s="55"/>
      <c r="W1940" s="55"/>
      <c r="X1940" s="55"/>
      <c r="Y1940" s="54" t="s">
        <v>67</v>
      </c>
      <c r="Z1940" s="55"/>
      <c r="AA1940" s="55"/>
      <c r="AB1940" s="55"/>
      <c r="AC1940" s="54" t="s">
        <v>68</v>
      </c>
      <c r="AD1940" s="10"/>
      <c r="AE1940" s="10"/>
      <c r="AF1940" s="10"/>
      <c r="AG1940" s="10"/>
      <c r="AH1940" s="55"/>
      <c r="AI1940" s="54" t="s">
        <v>69</v>
      </c>
      <c r="AJ1940" s="55"/>
      <c r="AK1940" s="55"/>
    </row>
    <row r="1941" spans="2:46" ht="18.600000000000001" customHeight="1" thickBot="1">
      <c r="B1941" s="52"/>
      <c r="D1941" s="273" t="s">
        <v>70</v>
      </c>
      <c r="E1941" s="274"/>
      <c r="F1941" s="275" t="s">
        <v>71</v>
      </c>
      <c r="G1941" s="276"/>
      <c r="H1941" s="263"/>
      <c r="I1941" s="273" t="s">
        <v>72</v>
      </c>
      <c r="J1941" s="274"/>
      <c r="K1941" s="275" t="s">
        <v>73</v>
      </c>
      <c r="L1941" s="276"/>
      <c r="M1941" s="55"/>
      <c r="N1941" s="269" t="s">
        <v>74</v>
      </c>
      <c r="O1941" s="270"/>
      <c r="P1941" s="271" t="s">
        <v>75</v>
      </c>
      <c r="Q1941" s="272"/>
      <c r="R1941" s="55"/>
      <c r="S1941" s="273" t="s">
        <v>76</v>
      </c>
      <c r="T1941" s="274"/>
      <c r="U1941" s="275" t="s">
        <v>77</v>
      </c>
      <c r="V1941" s="276"/>
      <c r="W1941" s="10"/>
      <c r="X1941" s="269" t="s">
        <v>78</v>
      </c>
      <c r="Y1941" s="270"/>
      <c r="Z1941" s="271" t="s">
        <v>79</v>
      </c>
      <c r="AA1941" s="272"/>
      <c r="AB1941" s="10"/>
      <c r="AC1941" s="273" t="s">
        <v>80</v>
      </c>
      <c r="AD1941" s="274"/>
      <c r="AE1941" s="275" t="s">
        <v>81</v>
      </c>
      <c r="AF1941" s="276"/>
      <c r="AG1941" s="10"/>
      <c r="AH1941" s="269" t="s">
        <v>82</v>
      </c>
      <c r="AI1941" s="270"/>
      <c r="AJ1941" s="271" t="s">
        <v>83</v>
      </c>
      <c r="AK1941" s="272"/>
      <c r="AM1941" s="57" t="s">
        <v>10</v>
      </c>
      <c r="AO1941" s="109" t="s">
        <v>37</v>
      </c>
      <c r="AP1941" s="18"/>
      <c r="AQ1941" s="68"/>
      <c r="AR1941" s="68"/>
      <c r="AS1941" s="68"/>
      <c r="AT1941" s="68"/>
    </row>
    <row r="1942" spans="2:46" ht="18.600000000000001" customHeight="1" thickTop="1" thickBot="1">
      <c r="B1942" s="81">
        <v>5.56</v>
      </c>
      <c r="D1942" s="59">
        <v>1</v>
      </c>
      <c r="E1942" s="60">
        <v>0</v>
      </c>
      <c r="F1942" s="61">
        <v>0</v>
      </c>
      <c r="G1942" s="62">
        <f t="shared" ref="G1942" si="8779">$E$8*$B1942</f>
        <v>3.7717372</v>
      </c>
      <c r="I1942" s="59">
        <v>1</v>
      </c>
      <c r="J1942" s="63">
        <v>0</v>
      </c>
      <c r="K1942" s="61">
        <v>0</v>
      </c>
      <c r="L1942" s="62">
        <v>0</v>
      </c>
      <c r="N1942" s="59">
        <f t="shared" ref="N1942" si="8780">D1942*I1942+F1942*I1945-E1942*J1942-G1942*J1945</f>
        <v>3.6184471673448737</v>
      </c>
      <c r="O1942" s="63">
        <f t="shared" ref="O1942" si="8781">(D1942*J1942+E1942*I1942+F1942*J1945+G1942*I1945)</f>
        <v>0</v>
      </c>
      <c r="P1942" s="61">
        <f t="shared" ref="P1942" si="8782">D1942*K1942+F1942*K1945-E1942*L1942-G1942*L1945</f>
        <v>0</v>
      </c>
      <c r="Q1942" s="62">
        <f t="shared" ref="Q1942" si="8783">(D1942*L1942+E1942*K1942+F1942*L1945+G1942*K1945)</f>
        <v>3.7717372</v>
      </c>
      <c r="S1942" s="59">
        <v>1</v>
      </c>
      <c r="T1942" s="60">
        <v>0</v>
      </c>
      <c r="U1942" s="61">
        <v>0</v>
      </c>
      <c r="V1942" s="62">
        <f t="shared" ref="V1942" si="8784">$T$8*$B1942</f>
        <v>3.7717372</v>
      </c>
      <c r="X1942" s="59">
        <f t="shared" ref="X1942" si="8785">N1942*S1942+P1942*S1945-O1942*T1942-Q1942*T1945</f>
        <v>3.6184471673448737</v>
      </c>
      <c r="Y1942" s="63">
        <f t="shared" ref="Y1942" si="8786">(N1942*T1942+O1942*S1942+P1942*T1945+Q1942*S1945)</f>
        <v>0</v>
      </c>
      <c r="Z1942" s="61">
        <f t="shared" ref="Z1942" si="8787">N1942*U1942+P1942*U1945-O1942*V1942-Q1942*V1945</f>
        <v>0</v>
      </c>
      <c r="AA1942" s="62">
        <f t="shared" ref="AA1942" si="8788">(N1942*V1942+O1942*U1942+P1942*V1945+Q1942*U1945)</f>
        <v>17.419568987309287</v>
      </c>
      <c r="AB1942" s="10"/>
      <c r="AC1942" s="64">
        <v>1</v>
      </c>
      <c r="AD1942" s="65">
        <v>0</v>
      </c>
      <c r="AE1942" s="23">
        <v>0</v>
      </c>
      <c r="AF1942" s="66">
        <v>0</v>
      </c>
      <c r="AH1942" s="59">
        <f t="shared" ref="AH1942" si="8789">X1942*AC1942+Z1942*AC1945-Y1942*AD1942-AA1942*AD1945</f>
        <v>3.6184471673448737</v>
      </c>
      <c r="AI1942" s="63">
        <f t="shared" ref="AI1942" si="8790">(X1942*AD1942+Y1942*AC1942+Z1942*AD1945+AA1942*AC1945)</f>
        <v>17.419568987309287</v>
      </c>
      <c r="AJ1942" s="61">
        <f t="shared" ref="AJ1942" si="8791">X1942*AE1942+Z1942*AE1945-Y1942*AF1942-AA1942*AF1945</f>
        <v>0</v>
      </c>
      <c r="AK1942" s="62">
        <f t="shared" ref="AK1942" si="8792">(X1942*AF1942+Y1942*AE1942+Z1942*AF1945+AA1942*AE1945)</f>
        <v>17.419568987309287</v>
      </c>
      <c r="AM1942" s="67">
        <f t="shared" ref="AM1942" si="8793">20*LOG(((1+$AD$8)/$AD$8)/((AH1942+AH1945)^2+(AI1942+AI1945)^2)^0.5)</f>
        <v>-19.192215122513446</v>
      </c>
      <c r="AO1942" s="110">
        <f t="shared" ref="AO1942" si="8794">((AH1942^2+AI1942^2)^0.5)/((AH1945^2+AI1945^2)^0.5)</f>
        <v>4.8287956749040433</v>
      </c>
      <c r="AP1942" s="18"/>
      <c r="AQ1942" s="68"/>
      <c r="AR1942" s="68"/>
      <c r="AS1942" s="68"/>
      <c r="AT1942" s="68"/>
    </row>
    <row r="1943" spans="2:46" ht="18.600000000000001" customHeight="1" thickBot="1">
      <c r="D1943" s="69"/>
      <c r="G1943" s="70"/>
      <c r="I1943" s="69"/>
      <c r="L1943" s="70"/>
      <c r="N1943" s="69"/>
      <c r="Q1943" s="70"/>
      <c r="S1943" s="69"/>
      <c r="V1943" s="70"/>
      <c r="X1943" s="69"/>
      <c r="AA1943" s="70"/>
      <c r="AC1943" s="64"/>
      <c r="AD1943" s="23"/>
      <c r="AE1943" s="23"/>
      <c r="AF1943" s="71"/>
      <c r="AH1943" s="69"/>
      <c r="AK1943" s="70"/>
      <c r="AO1943" s="111"/>
      <c r="AP1943" s="18"/>
      <c r="AQ1943" s="68"/>
      <c r="AR1943" s="68"/>
      <c r="AS1943" s="68"/>
      <c r="AT1943" s="68"/>
    </row>
    <row r="1944" spans="2:46" ht="18.600000000000001" customHeight="1" thickBot="1">
      <c r="D1944" s="265" t="s">
        <v>11</v>
      </c>
      <c r="E1944" s="266"/>
      <c r="F1944" s="267" t="s">
        <v>84</v>
      </c>
      <c r="G1944" s="268"/>
      <c r="H1944" s="263"/>
      <c r="I1944" s="265" t="s">
        <v>85</v>
      </c>
      <c r="J1944" s="266"/>
      <c r="K1944" s="267" t="s">
        <v>86</v>
      </c>
      <c r="L1944" s="268"/>
      <c r="N1944" s="269" t="s">
        <v>12</v>
      </c>
      <c r="O1944" s="270"/>
      <c r="P1944" s="271" t="s">
        <v>13</v>
      </c>
      <c r="Q1944" s="272"/>
      <c r="S1944" s="265" t="s">
        <v>87</v>
      </c>
      <c r="T1944" s="266"/>
      <c r="U1944" s="267" t="s">
        <v>88</v>
      </c>
      <c r="V1944" s="268"/>
      <c r="W1944" s="10"/>
      <c r="X1944" s="269" t="s">
        <v>89</v>
      </c>
      <c r="Y1944" s="270"/>
      <c r="Z1944" s="271" t="s">
        <v>90</v>
      </c>
      <c r="AA1944" s="272"/>
      <c r="AB1944" s="10"/>
      <c r="AC1944" s="265" t="s">
        <v>14</v>
      </c>
      <c r="AD1944" s="266"/>
      <c r="AE1944" s="267" t="s">
        <v>15</v>
      </c>
      <c r="AF1944" s="268"/>
      <c r="AG1944" s="10"/>
      <c r="AH1944" s="269" t="s">
        <v>91</v>
      </c>
      <c r="AI1944" s="270"/>
      <c r="AJ1944" s="271" t="s">
        <v>92</v>
      </c>
      <c r="AK1944" s="272"/>
      <c r="AM1944" s="76" t="s">
        <v>16</v>
      </c>
      <c r="AO1944" s="112" t="s">
        <v>38</v>
      </c>
      <c r="AP1944" s="18"/>
      <c r="AQ1944" s="68"/>
      <c r="AR1944" s="68"/>
      <c r="AS1944" s="68"/>
      <c r="AT1944" s="68"/>
    </row>
    <row r="1945" spans="2:46" ht="18.600000000000001" customHeight="1" thickTop="1" thickBot="1">
      <c r="D1945" s="59">
        <v>0</v>
      </c>
      <c r="E1945" s="63">
        <v>0</v>
      </c>
      <c r="F1945" s="61">
        <v>1</v>
      </c>
      <c r="G1945" s="62">
        <v>0</v>
      </c>
      <c r="I1945" s="59">
        <v>0</v>
      </c>
      <c r="J1945" s="63">
        <f t="shared" ref="J1945" si="8795">IF(0=(1-$J$8*$K$8*$B1942^2),10^14,$B1942*$K$8/(1-$J$8*$K$8*$B1942^2))</f>
        <v>-0.69422842273975871</v>
      </c>
      <c r="K1945" s="61">
        <v>1</v>
      </c>
      <c r="L1945" s="62">
        <v>0</v>
      </c>
      <c r="N1945" s="59">
        <f t="shared" ref="N1945" si="8796">D1945*I1942+F1945*I1945-E1945*J1942-G1945*J1945</f>
        <v>0</v>
      </c>
      <c r="O1945" s="63">
        <f t="shared" ref="O1945" si="8797">(D1945*J1942+E1945*I1942+F1945*J1945+G1945*I1945)</f>
        <v>-0.69422842273975871</v>
      </c>
      <c r="P1945" s="61">
        <f t="shared" ref="P1945" si="8798">D1945*K1942+F1945*K1945-E1945*L1942-G1945*L1945</f>
        <v>1</v>
      </c>
      <c r="Q1945" s="62">
        <f t="shared" ref="Q1945" si="8799">(D1945*L1942+E1945*K1942+F1945*L1945+G1945*K1945)</f>
        <v>0</v>
      </c>
      <c r="S1945" s="59">
        <v>0</v>
      </c>
      <c r="T1945" s="63">
        <v>0</v>
      </c>
      <c r="U1945" s="61">
        <v>1</v>
      </c>
      <c r="V1945" s="62">
        <v>0</v>
      </c>
      <c r="X1945" s="59">
        <f t="shared" ref="X1945" si="8800">N1945*S1942+P1945*S1945-O1945*T1942-Q1945*T1945</f>
        <v>0</v>
      </c>
      <c r="Y1945" s="63">
        <f t="shared" ref="Y1945" si="8801">(N1945*T1942+O1945*S1942+P1945*T1945+Q1945*S1945)</f>
        <v>-0.69422842273975871</v>
      </c>
      <c r="Z1945" s="61">
        <f t="shared" ref="Z1945" si="8802">N1945*U1942+P1945*U1945-O1945*V1942-Q1945*V1945</f>
        <v>3.6184471673448737</v>
      </c>
      <c r="AA1945" s="62">
        <f t="shared" ref="AA1945" si="8803">(N1945*V1942+O1945*U1942+P1945*V1945+Q1945*U1945)</f>
        <v>0</v>
      </c>
      <c r="AB1945" s="10"/>
      <c r="AC1945" s="46">
        <f t="shared" ref="AC1945" si="8804">1/$AD$8</f>
        <v>1</v>
      </c>
      <c r="AD1945" s="77">
        <v>0</v>
      </c>
      <c r="AE1945" s="78">
        <v>1</v>
      </c>
      <c r="AF1945" s="79">
        <v>0</v>
      </c>
      <c r="AH1945" s="59">
        <f t="shared" ref="AH1945" si="8805">X1945*AC1942+Z1945*AC1945-Y1945*AD1942-AA1945*AD1945</f>
        <v>3.6184471673448737</v>
      </c>
      <c r="AI1945" s="63">
        <f t="shared" ref="AI1945" si="8806">(X1945*AD1942+Y1945*AC1942+Z1945*AD1945+AA1945*AC1945)</f>
        <v>-0.69422842273975871</v>
      </c>
      <c r="AJ1945" s="61">
        <f t="shared" ref="AJ1945" si="8807">X1945*AE1942+Z1945*AE1945-Y1945*AF1942-AA1945*AF1945</f>
        <v>3.6184471673448737</v>
      </c>
      <c r="AK1945" s="62">
        <f t="shared" ref="AK1945" si="8808">(X1945*AF1942+Y1945*AE1942+Z1945*AF1945+AA1945*AE1945)</f>
        <v>0</v>
      </c>
      <c r="AM1945" s="80">
        <f t="shared" ref="AM1945" si="8809">(180/PI())*ATAN(-1*(AI1942+AI1945)/(AH1942+AH1945))</f>
        <v>-66.602328047111527</v>
      </c>
      <c r="AO1945" s="113">
        <f t="shared" ref="AO1945" si="8810">20*LOG(((1-(10^(AM1942/20)^2)*(1-((1-AO1942)/(1+AO1942))^2))^0.5))</f>
        <v>-2.9839743737610128E-2</v>
      </c>
      <c r="AP1945" s="18"/>
      <c r="AQ1945" s="68"/>
      <c r="AR1945" s="68"/>
      <c r="AS1945" s="68"/>
      <c r="AT1945" s="68"/>
    </row>
    <row r="1946" spans="2:46" ht="18.600000000000001" customHeight="1"/>
    <row r="1947" spans="2:46" ht="18.600000000000001" customHeight="1" thickBot="1">
      <c r="D1947" s="10" t="s">
        <v>63</v>
      </c>
      <c r="E1947" s="10"/>
      <c r="F1947" s="10"/>
      <c r="G1947" s="10"/>
      <c r="H1947" s="10"/>
      <c r="I1947" s="10" t="s">
        <v>64</v>
      </c>
      <c r="J1947" s="10"/>
      <c r="K1947" s="10"/>
      <c r="L1947" s="10"/>
      <c r="M1947" s="55"/>
      <c r="N1947" s="55"/>
      <c r="O1947" s="54" t="s">
        <v>65</v>
      </c>
      <c r="P1947" s="55"/>
      <c r="Q1947" s="55"/>
      <c r="R1947" s="55"/>
      <c r="S1947" s="10"/>
      <c r="T1947" s="10" t="s">
        <v>66</v>
      </c>
      <c r="U1947" s="55"/>
      <c r="V1947" s="55"/>
      <c r="W1947" s="55"/>
      <c r="X1947" s="55"/>
      <c r="Y1947" s="54" t="s">
        <v>67</v>
      </c>
      <c r="Z1947" s="55"/>
      <c r="AA1947" s="55"/>
      <c r="AB1947" s="55"/>
      <c r="AC1947" s="54" t="s">
        <v>68</v>
      </c>
      <c r="AD1947" s="10"/>
      <c r="AE1947" s="10"/>
      <c r="AF1947" s="10"/>
      <c r="AG1947" s="10"/>
      <c r="AH1947" s="55"/>
      <c r="AI1947" s="54" t="s">
        <v>69</v>
      </c>
      <c r="AJ1947" s="55"/>
      <c r="AK1947" s="55"/>
    </row>
    <row r="1948" spans="2:46" ht="18.600000000000001" customHeight="1" thickBot="1">
      <c r="B1948" s="52"/>
      <c r="D1948" s="273" t="s">
        <v>70</v>
      </c>
      <c r="E1948" s="274"/>
      <c r="F1948" s="275" t="s">
        <v>71</v>
      </c>
      <c r="G1948" s="276"/>
      <c r="H1948" s="263"/>
      <c r="I1948" s="273" t="s">
        <v>72</v>
      </c>
      <c r="J1948" s="274"/>
      <c r="K1948" s="275" t="s">
        <v>73</v>
      </c>
      <c r="L1948" s="276"/>
      <c r="M1948" s="55"/>
      <c r="N1948" s="269" t="s">
        <v>74</v>
      </c>
      <c r="O1948" s="270"/>
      <c r="P1948" s="271" t="s">
        <v>75</v>
      </c>
      <c r="Q1948" s="272"/>
      <c r="R1948" s="55"/>
      <c r="S1948" s="273" t="s">
        <v>76</v>
      </c>
      <c r="T1948" s="274"/>
      <c r="U1948" s="275" t="s">
        <v>77</v>
      </c>
      <c r="V1948" s="276"/>
      <c r="W1948" s="10"/>
      <c r="X1948" s="269" t="s">
        <v>78</v>
      </c>
      <c r="Y1948" s="270"/>
      <c r="Z1948" s="271" t="s">
        <v>79</v>
      </c>
      <c r="AA1948" s="272"/>
      <c r="AB1948" s="10"/>
      <c r="AC1948" s="273" t="s">
        <v>80</v>
      </c>
      <c r="AD1948" s="274"/>
      <c r="AE1948" s="275" t="s">
        <v>81</v>
      </c>
      <c r="AF1948" s="276"/>
      <c r="AG1948" s="10"/>
      <c r="AH1948" s="269" t="s">
        <v>82</v>
      </c>
      <c r="AI1948" s="270"/>
      <c r="AJ1948" s="271" t="s">
        <v>83</v>
      </c>
      <c r="AK1948" s="272"/>
      <c r="AM1948" s="57" t="s">
        <v>10</v>
      </c>
      <c r="AO1948" s="109" t="s">
        <v>37</v>
      </c>
      <c r="AP1948" s="18"/>
      <c r="AQ1948" s="68"/>
      <c r="AR1948" s="68"/>
      <c r="AS1948" s="68"/>
      <c r="AT1948" s="68"/>
    </row>
    <row r="1949" spans="2:46" ht="18.600000000000001" customHeight="1" thickTop="1" thickBot="1">
      <c r="B1949" s="81">
        <v>5.58</v>
      </c>
      <c r="D1949" s="59">
        <v>1</v>
      </c>
      <c r="E1949" s="60">
        <v>0</v>
      </c>
      <c r="F1949" s="61">
        <v>0</v>
      </c>
      <c r="G1949" s="62">
        <f t="shared" ref="G1949" si="8811">$E$8*$B1949</f>
        <v>3.7853046000000004</v>
      </c>
      <c r="I1949" s="59">
        <v>1</v>
      </c>
      <c r="J1949" s="63">
        <v>0</v>
      </c>
      <c r="K1949" s="61">
        <v>0</v>
      </c>
      <c r="L1949" s="62">
        <v>0</v>
      </c>
      <c r="N1949" s="59">
        <f t="shared" ref="N1949" si="8812">D1949*I1949+F1949*I1952-E1949*J1949-G1949*J1952</f>
        <v>3.6155562992753714</v>
      </c>
      <c r="O1949" s="63">
        <f t="shared" ref="O1949" si="8813">(D1949*J1949+E1949*I1949+F1949*J1952+G1949*I1952)</f>
        <v>0</v>
      </c>
      <c r="P1949" s="61">
        <f t="shared" ref="P1949" si="8814">D1949*K1949+F1949*K1952-E1949*L1949-G1949*L1952</f>
        <v>0</v>
      </c>
      <c r="Q1949" s="62">
        <f t="shared" ref="Q1949" si="8815">(D1949*L1949+E1949*K1949+F1949*L1952+G1949*K1952)</f>
        <v>3.7853046000000004</v>
      </c>
      <c r="S1949" s="59">
        <v>1</v>
      </c>
      <c r="T1949" s="60">
        <v>0</v>
      </c>
      <c r="U1949" s="61">
        <v>0</v>
      </c>
      <c r="V1949" s="62">
        <f t="shared" ref="V1949" si="8816">$T$8*$B1949</f>
        <v>3.7853046000000004</v>
      </c>
      <c r="X1949" s="59">
        <f t="shared" ref="X1949" si="8817">N1949*S1949+P1949*S1952-O1949*T1949-Q1949*T1952</f>
        <v>3.6155562992753714</v>
      </c>
      <c r="Y1949" s="63">
        <f t="shared" ref="Y1949" si="8818">(N1949*T1949+O1949*S1949+P1949*T1952+Q1949*S1952)</f>
        <v>0</v>
      </c>
      <c r="Z1949" s="61">
        <f t="shared" ref="Z1949" si="8819">N1949*U1949+P1949*U1952-O1949*V1949-Q1949*V1952</f>
        <v>0</v>
      </c>
      <c r="AA1949" s="62">
        <f t="shared" ref="AA1949" si="8820">(N1949*V1949+O1949*U1949+P1949*V1952+Q1949*U1952)</f>
        <v>17.47128649120604</v>
      </c>
      <c r="AB1949" s="10"/>
      <c r="AC1949" s="64">
        <v>1</v>
      </c>
      <c r="AD1949" s="65">
        <v>0</v>
      </c>
      <c r="AE1949" s="23">
        <v>0</v>
      </c>
      <c r="AF1949" s="66">
        <v>0</v>
      </c>
      <c r="AH1949" s="59">
        <f t="shared" ref="AH1949" si="8821">X1949*AC1949+Z1949*AC1952-Y1949*AD1949-AA1949*AD1952</f>
        <v>3.6155562992753714</v>
      </c>
      <c r="AI1949" s="63">
        <f t="shared" ref="AI1949" si="8822">(X1949*AD1949+Y1949*AC1949+Z1949*AD1952+AA1949*AC1952)</f>
        <v>17.47128649120604</v>
      </c>
      <c r="AJ1949" s="61">
        <f t="shared" ref="AJ1949" si="8823">X1949*AE1949+Z1949*AE1952-Y1949*AF1949-AA1949*AF1952</f>
        <v>0</v>
      </c>
      <c r="AK1949" s="62">
        <f t="shared" ref="AK1949" si="8824">(X1949*AF1949+Y1949*AE1949+Z1949*AF1952+AA1949*AE1952)</f>
        <v>17.47128649120604</v>
      </c>
      <c r="AM1949" s="67">
        <f t="shared" ref="AM1949" si="8825">20*LOG(((1+$AD$8)/$AD$8)/((AH1949+AH1952)^2+(AI1949+AI1952)^2)^0.5)</f>
        <v>-19.215145373020594</v>
      </c>
      <c r="AO1949" s="110">
        <f t="shared" ref="AO1949" si="8826">((AH1949^2+AI1949^2)^0.5)/((AH1952^2+AI1952^2)^0.5)</f>
        <v>4.8469204709035481</v>
      </c>
      <c r="AP1949" s="18"/>
      <c r="AQ1949" s="68"/>
      <c r="AR1949" s="68"/>
      <c r="AS1949" s="68"/>
      <c r="AT1949" s="68"/>
    </row>
    <row r="1950" spans="2:46" ht="18.600000000000001" customHeight="1" thickBot="1">
      <c r="D1950" s="69"/>
      <c r="G1950" s="70"/>
      <c r="I1950" s="69"/>
      <c r="L1950" s="70"/>
      <c r="N1950" s="69"/>
      <c r="Q1950" s="70"/>
      <c r="S1950" s="69"/>
      <c r="V1950" s="70"/>
      <c r="X1950" s="69"/>
      <c r="AA1950" s="70"/>
      <c r="AC1950" s="64"/>
      <c r="AD1950" s="23"/>
      <c r="AE1950" s="23"/>
      <c r="AF1950" s="71"/>
      <c r="AH1950" s="69"/>
      <c r="AK1950" s="70"/>
      <c r="AO1950" s="111"/>
      <c r="AP1950" s="18"/>
      <c r="AQ1950" s="68"/>
      <c r="AR1950" s="68"/>
      <c r="AS1950" s="68"/>
      <c r="AT1950" s="68"/>
    </row>
    <row r="1951" spans="2:46" ht="18.600000000000001" customHeight="1" thickBot="1">
      <c r="D1951" s="265" t="s">
        <v>11</v>
      </c>
      <c r="E1951" s="266"/>
      <c r="F1951" s="267" t="s">
        <v>84</v>
      </c>
      <c r="G1951" s="268"/>
      <c r="H1951" s="263"/>
      <c r="I1951" s="265" t="s">
        <v>85</v>
      </c>
      <c r="J1951" s="266"/>
      <c r="K1951" s="267" t="s">
        <v>86</v>
      </c>
      <c r="L1951" s="268"/>
      <c r="N1951" s="269" t="s">
        <v>12</v>
      </c>
      <c r="O1951" s="270"/>
      <c r="P1951" s="271" t="s">
        <v>13</v>
      </c>
      <c r="Q1951" s="272"/>
      <c r="S1951" s="265" t="s">
        <v>87</v>
      </c>
      <c r="T1951" s="266"/>
      <c r="U1951" s="267" t="s">
        <v>88</v>
      </c>
      <c r="V1951" s="268"/>
      <c r="W1951" s="10"/>
      <c r="X1951" s="269" t="s">
        <v>89</v>
      </c>
      <c r="Y1951" s="270"/>
      <c r="Z1951" s="271" t="s">
        <v>90</v>
      </c>
      <c r="AA1951" s="272"/>
      <c r="AB1951" s="10"/>
      <c r="AC1951" s="265" t="s">
        <v>14</v>
      </c>
      <c r="AD1951" s="266"/>
      <c r="AE1951" s="267" t="s">
        <v>15</v>
      </c>
      <c r="AF1951" s="268"/>
      <c r="AG1951" s="10"/>
      <c r="AH1951" s="269" t="s">
        <v>91</v>
      </c>
      <c r="AI1951" s="270"/>
      <c r="AJ1951" s="271" t="s">
        <v>92</v>
      </c>
      <c r="AK1951" s="272"/>
      <c r="AM1951" s="76" t="s">
        <v>16</v>
      </c>
      <c r="AO1951" s="112" t="s">
        <v>38</v>
      </c>
      <c r="AP1951" s="18"/>
      <c r="AQ1951" s="68"/>
      <c r="AR1951" s="68"/>
      <c r="AS1951" s="68"/>
      <c r="AT1951" s="68"/>
    </row>
    <row r="1952" spans="2:46" ht="18.600000000000001" customHeight="1" thickTop="1" thickBot="1">
      <c r="D1952" s="59">
        <v>0</v>
      </c>
      <c r="E1952" s="63">
        <v>0</v>
      </c>
      <c r="F1952" s="61">
        <v>1</v>
      </c>
      <c r="G1952" s="62">
        <v>0</v>
      </c>
      <c r="I1952" s="59">
        <v>0</v>
      </c>
      <c r="J1952" s="63">
        <f t="shared" ref="J1952" si="8827">IF(0=(1-$J$8*$K$8*$B1949^2),10^14,$B1949*$K$8/(1-$J$8*$K$8*$B1949^2))</f>
        <v>-0.69097644064770136</v>
      </c>
      <c r="K1952" s="61">
        <v>1</v>
      </c>
      <c r="L1952" s="62">
        <v>0</v>
      </c>
      <c r="N1952" s="59">
        <f t="shared" ref="N1952" si="8828">D1952*I1949+F1952*I1952-E1952*J1949-G1952*J1952</f>
        <v>0</v>
      </c>
      <c r="O1952" s="63">
        <f t="shared" ref="O1952" si="8829">(D1952*J1949+E1952*I1949+F1952*J1952+G1952*I1952)</f>
        <v>-0.69097644064770136</v>
      </c>
      <c r="P1952" s="61">
        <f t="shared" ref="P1952" si="8830">D1952*K1949+F1952*K1952-E1952*L1949-G1952*L1952</f>
        <v>1</v>
      </c>
      <c r="Q1952" s="62">
        <f t="shared" ref="Q1952" si="8831">(D1952*L1949+E1952*K1949+F1952*L1952+G1952*K1952)</f>
        <v>0</v>
      </c>
      <c r="S1952" s="59">
        <v>0</v>
      </c>
      <c r="T1952" s="63">
        <v>0</v>
      </c>
      <c r="U1952" s="61">
        <v>1</v>
      </c>
      <c r="V1952" s="62">
        <v>0</v>
      </c>
      <c r="X1952" s="59">
        <f t="shared" ref="X1952" si="8832">N1952*S1949+P1952*S1952-O1952*T1949-Q1952*T1952</f>
        <v>0</v>
      </c>
      <c r="Y1952" s="63">
        <f t="shared" ref="Y1952" si="8833">(N1952*T1949+O1952*S1949+P1952*T1952+Q1952*S1952)</f>
        <v>-0.69097644064770136</v>
      </c>
      <c r="Z1952" s="61">
        <f t="shared" ref="Z1952" si="8834">N1952*U1949+P1952*U1952-O1952*V1949-Q1952*V1952</f>
        <v>3.6155562992753714</v>
      </c>
      <c r="AA1952" s="62">
        <f t="shared" ref="AA1952" si="8835">(N1952*V1949+O1952*U1949+P1952*V1952+Q1952*U1952)</f>
        <v>0</v>
      </c>
      <c r="AB1952" s="10"/>
      <c r="AC1952" s="46">
        <f t="shared" ref="AC1952" si="8836">1/$AD$8</f>
        <v>1</v>
      </c>
      <c r="AD1952" s="77">
        <v>0</v>
      </c>
      <c r="AE1952" s="78">
        <v>1</v>
      </c>
      <c r="AF1952" s="79">
        <v>0</v>
      </c>
      <c r="AH1952" s="59">
        <f t="shared" ref="AH1952" si="8837">X1952*AC1949+Z1952*AC1952-Y1952*AD1949-AA1952*AD1952</f>
        <v>3.6155562992753714</v>
      </c>
      <c r="AI1952" s="63">
        <f t="shared" ref="AI1952" si="8838">(X1952*AD1949+Y1952*AC1949+Z1952*AD1952+AA1952*AC1952)</f>
        <v>-0.69097644064770136</v>
      </c>
      <c r="AJ1952" s="61">
        <f t="shared" ref="AJ1952" si="8839">X1952*AE1949+Z1952*AE1952-Y1952*AF1949-AA1952*AF1952</f>
        <v>3.6155562992753714</v>
      </c>
      <c r="AK1952" s="62">
        <f t="shared" ref="AK1952" si="8840">(X1952*AF1949+Y1952*AE1949+Z1952*AF1952+AA1952*AE1952)</f>
        <v>0</v>
      </c>
      <c r="AM1952" s="80">
        <f t="shared" ref="AM1952" si="8841">(180/PI())*ATAN(-1*(AI1949+AI1952)/(AH1949+AH1952))</f>
        <v>-66.687416325801777</v>
      </c>
      <c r="AO1952" s="113">
        <f t="shared" ref="AO1952" si="8842">20*LOG(((1-(10^(AM1949/20)^2)*(1-((1-AO1949)/(1+AO1949))^2))^0.5))</f>
        <v>-2.9608805354656119E-2</v>
      </c>
      <c r="AP1952" s="18"/>
      <c r="AQ1952" s="68"/>
      <c r="AR1952" s="68"/>
      <c r="AS1952" s="68"/>
      <c r="AT1952" s="68"/>
    </row>
    <row r="1953" spans="2:46" ht="18.600000000000001" customHeight="1"/>
    <row r="1954" spans="2:46" ht="18.600000000000001" customHeight="1" thickBot="1">
      <c r="D1954" s="10" t="s">
        <v>63</v>
      </c>
      <c r="E1954" s="10"/>
      <c r="F1954" s="10"/>
      <c r="G1954" s="10"/>
      <c r="H1954" s="10"/>
      <c r="I1954" s="10" t="s">
        <v>64</v>
      </c>
      <c r="J1954" s="10"/>
      <c r="K1954" s="10"/>
      <c r="L1954" s="10"/>
      <c r="M1954" s="55"/>
      <c r="N1954" s="55"/>
      <c r="O1954" s="54" t="s">
        <v>65</v>
      </c>
      <c r="P1954" s="55"/>
      <c r="Q1954" s="55"/>
      <c r="R1954" s="55"/>
      <c r="S1954" s="10"/>
      <c r="T1954" s="10" t="s">
        <v>66</v>
      </c>
      <c r="U1954" s="55"/>
      <c r="V1954" s="55"/>
      <c r="W1954" s="55"/>
      <c r="X1954" s="55"/>
      <c r="Y1954" s="54" t="s">
        <v>67</v>
      </c>
      <c r="Z1954" s="55"/>
      <c r="AA1954" s="55"/>
      <c r="AB1954" s="55"/>
      <c r="AC1954" s="54" t="s">
        <v>68</v>
      </c>
      <c r="AD1954" s="10"/>
      <c r="AE1954" s="10"/>
      <c r="AF1954" s="10"/>
      <c r="AG1954" s="10"/>
      <c r="AH1954" s="55"/>
      <c r="AI1954" s="54" t="s">
        <v>69</v>
      </c>
      <c r="AJ1954" s="55"/>
      <c r="AK1954" s="55"/>
    </row>
    <row r="1955" spans="2:46" ht="18.600000000000001" customHeight="1" thickBot="1">
      <c r="B1955" s="52"/>
      <c r="D1955" s="273" t="s">
        <v>70</v>
      </c>
      <c r="E1955" s="274"/>
      <c r="F1955" s="275" t="s">
        <v>71</v>
      </c>
      <c r="G1955" s="276"/>
      <c r="H1955" s="263"/>
      <c r="I1955" s="273" t="s">
        <v>72</v>
      </c>
      <c r="J1955" s="274"/>
      <c r="K1955" s="275" t="s">
        <v>73</v>
      </c>
      <c r="L1955" s="276"/>
      <c r="M1955" s="55"/>
      <c r="N1955" s="269" t="s">
        <v>74</v>
      </c>
      <c r="O1955" s="270"/>
      <c r="P1955" s="271" t="s">
        <v>75</v>
      </c>
      <c r="Q1955" s="272"/>
      <c r="R1955" s="55"/>
      <c r="S1955" s="273" t="s">
        <v>76</v>
      </c>
      <c r="T1955" s="274"/>
      <c r="U1955" s="275" t="s">
        <v>77</v>
      </c>
      <c r="V1955" s="276"/>
      <c r="W1955" s="10"/>
      <c r="X1955" s="269" t="s">
        <v>78</v>
      </c>
      <c r="Y1955" s="270"/>
      <c r="Z1955" s="271" t="s">
        <v>79</v>
      </c>
      <c r="AA1955" s="272"/>
      <c r="AB1955" s="10"/>
      <c r="AC1955" s="273" t="s">
        <v>80</v>
      </c>
      <c r="AD1955" s="274"/>
      <c r="AE1955" s="275" t="s">
        <v>81</v>
      </c>
      <c r="AF1955" s="276"/>
      <c r="AG1955" s="10"/>
      <c r="AH1955" s="269" t="s">
        <v>82</v>
      </c>
      <c r="AI1955" s="270"/>
      <c r="AJ1955" s="271" t="s">
        <v>83</v>
      </c>
      <c r="AK1955" s="272"/>
      <c r="AM1955" s="57" t="s">
        <v>10</v>
      </c>
      <c r="AO1955" s="109" t="s">
        <v>37</v>
      </c>
      <c r="AP1955" s="18"/>
      <c r="AQ1955" s="68"/>
      <c r="AR1955" s="68"/>
      <c r="AS1955" s="68"/>
      <c r="AT1955" s="68"/>
    </row>
    <row r="1956" spans="2:46" ht="18.600000000000001" customHeight="1" thickTop="1" thickBot="1">
      <c r="B1956" s="81">
        <v>5.6</v>
      </c>
      <c r="D1956" s="59">
        <v>1</v>
      </c>
      <c r="E1956" s="60">
        <v>0</v>
      </c>
      <c r="F1956" s="61">
        <v>0</v>
      </c>
      <c r="G1956" s="62">
        <f t="shared" ref="G1956" si="8843">$E$8*$B1956</f>
        <v>3.7988719999999998</v>
      </c>
      <c r="I1956" s="59">
        <v>1</v>
      </c>
      <c r="J1956" s="63">
        <v>0</v>
      </c>
      <c r="K1956" s="61">
        <v>0</v>
      </c>
      <c r="L1956" s="62">
        <v>0</v>
      </c>
      <c r="N1956" s="59">
        <f t="shared" ref="N1956" si="8844">D1956*I1956+F1956*I1959-E1956*J1956-G1956*J1959</f>
        <v>3.6127026238192155</v>
      </c>
      <c r="O1956" s="63">
        <f t="shared" ref="O1956" si="8845">(D1956*J1956+E1956*I1956+F1956*J1959+G1956*I1959)</f>
        <v>0</v>
      </c>
      <c r="P1956" s="61">
        <f t="shared" ref="P1956" si="8846">D1956*K1956+F1956*K1959-E1956*L1956-G1956*L1959</f>
        <v>0</v>
      </c>
      <c r="Q1956" s="62">
        <f t="shared" ref="Q1956" si="8847">(D1956*L1956+E1956*K1956+F1956*L1959+G1956*K1959)</f>
        <v>3.7988719999999998</v>
      </c>
      <c r="S1956" s="59">
        <v>1</v>
      </c>
      <c r="T1956" s="60">
        <v>0</v>
      </c>
      <c r="U1956" s="61">
        <v>0</v>
      </c>
      <c r="V1956" s="62">
        <f t="shared" ref="V1956" si="8848">$T$8*$B1956</f>
        <v>3.7988719999999998</v>
      </c>
      <c r="X1956" s="59">
        <f t="shared" ref="X1956" si="8849">N1956*S1956+P1956*S1959-O1956*T1956-Q1956*T1959</f>
        <v>3.6127026238192155</v>
      </c>
      <c r="Y1956" s="63">
        <f t="shared" ref="Y1956" si="8850">(N1956*T1956+O1956*S1956+P1956*T1959+Q1956*S1959)</f>
        <v>0</v>
      </c>
      <c r="Z1956" s="61">
        <f t="shared" ref="Z1956" si="8851">N1956*U1956+P1956*U1959-O1956*V1956-Q1956*V1959</f>
        <v>0</v>
      </c>
      <c r="AA1956" s="62">
        <f t="shared" ref="AA1956" si="8852">(N1956*V1956+O1956*U1956+P1956*V1959+Q1956*U1959)</f>
        <v>17.523066841953352</v>
      </c>
      <c r="AB1956" s="10"/>
      <c r="AC1956" s="64">
        <v>1</v>
      </c>
      <c r="AD1956" s="65">
        <v>0</v>
      </c>
      <c r="AE1956" s="23">
        <v>0</v>
      </c>
      <c r="AF1956" s="66">
        <v>0</v>
      </c>
      <c r="AH1956" s="59">
        <f t="shared" ref="AH1956" si="8853">X1956*AC1956+Z1956*AC1959-Y1956*AD1956-AA1956*AD1959</f>
        <v>3.6127026238192155</v>
      </c>
      <c r="AI1956" s="63">
        <f t="shared" ref="AI1956" si="8854">(X1956*AD1956+Y1956*AC1956+Z1956*AD1959+AA1956*AC1959)</f>
        <v>17.523066841953352</v>
      </c>
      <c r="AJ1956" s="61">
        <f t="shared" ref="AJ1956" si="8855">X1956*AE1956+Z1956*AE1959-Y1956*AF1956-AA1956*AF1959</f>
        <v>0</v>
      </c>
      <c r="AK1956" s="62">
        <f t="shared" ref="AK1956" si="8856">(X1956*AF1956+Y1956*AE1956+Z1956*AF1959+AA1956*AE1959)</f>
        <v>17.523066841953352</v>
      </c>
      <c r="AM1956" s="67">
        <f t="shared" ref="AM1956" si="8857">20*LOG(((1+$AD$8)/$AD$8)/((AH1956+AH1959)^2+(AI1956+AI1959)^2)^0.5)</f>
        <v>-19.238061158140152</v>
      </c>
      <c r="AO1956" s="110">
        <f t="shared" ref="AO1956" si="8858">((AH1956^2+AI1956^2)^0.5)/((AH1959^2+AI1959^2)^0.5)</f>
        <v>4.8650417325920543</v>
      </c>
      <c r="AP1956" s="18"/>
      <c r="AQ1956" s="68"/>
      <c r="AR1956" s="68"/>
      <c r="AS1956" s="68"/>
      <c r="AT1956" s="68"/>
    </row>
    <row r="1957" spans="2:46" ht="18.600000000000001" customHeight="1" thickBot="1">
      <c r="D1957" s="69"/>
      <c r="G1957" s="70"/>
      <c r="I1957" s="69"/>
      <c r="L1957" s="70"/>
      <c r="N1957" s="69"/>
      <c r="Q1957" s="70"/>
      <c r="S1957" s="69"/>
      <c r="V1957" s="70"/>
      <c r="X1957" s="69"/>
      <c r="AA1957" s="70"/>
      <c r="AC1957" s="64"/>
      <c r="AD1957" s="23"/>
      <c r="AE1957" s="23"/>
      <c r="AF1957" s="71"/>
      <c r="AH1957" s="69"/>
      <c r="AK1957" s="70"/>
      <c r="AO1957" s="111"/>
      <c r="AP1957" s="18"/>
      <c r="AQ1957" s="68"/>
      <c r="AR1957" s="68"/>
      <c r="AS1957" s="68"/>
      <c r="AT1957" s="68"/>
    </row>
    <row r="1958" spans="2:46" ht="18.600000000000001" customHeight="1" thickBot="1">
      <c r="D1958" s="265" t="s">
        <v>11</v>
      </c>
      <c r="E1958" s="266"/>
      <c r="F1958" s="267" t="s">
        <v>84</v>
      </c>
      <c r="G1958" s="268"/>
      <c r="H1958" s="263"/>
      <c r="I1958" s="265" t="s">
        <v>85</v>
      </c>
      <c r="J1958" s="266"/>
      <c r="K1958" s="267" t="s">
        <v>86</v>
      </c>
      <c r="L1958" s="268"/>
      <c r="N1958" s="269" t="s">
        <v>12</v>
      </c>
      <c r="O1958" s="270"/>
      <c r="P1958" s="271" t="s">
        <v>13</v>
      </c>
      <c r="Q1958" s="272"/>
      <c r="S1958" s="265" t="s">
        <v>87</v>
      </c>
      <c r="T1958" s="266"/>
      <c r="U1958" s="267" t="s">
        <v>88</v>
      </c>
      <c r="V1958" s="268"/>
      <c r="W1958" s="10"/>
      <c r="X1958" s="269" t="s">
        <v>89</v>
      </c>
      <c r="Y1958" s="270"/>
      <c r="Z1958" s="271" t="s">
        <v>90</v>
      </c>
      <c r="AA1958" s="272"/>
      <c r="AB1958" s="10"/>
      <c r="AC1958" s="265" t="s">
        <v>14</v>
      </c>
      <c r="AD1958" s="266"/>
      <c r="AE1958" s="267" t="s">
        <v>15</v>
      </c>
      <c r="AF1958" s="268"/>
      <c r="AG1958" s="10"/>
      <c r="AH1958" s="269" t="s">
        <v>91</v>
      </c>
      <c r="AI1958" s="270"/>
      <c r="AJ1958" s="271" t="s">
        <v>92</v>
      </c>
      <c r="AK1958" s="272"/>
      <c r="AM1958" s="76" t="s">
        <v>16</v>
      </c>
      <c r="AO1958" s="112" t="s">
        <v>38</v>
      </c>
      <c r="AP1958" s="18"/>
      <c r="AQ1958" s="68"/>
      <c r="AR1958" s="68"/>
      <c r="AS1958" s="68"/>
      <c r="AT1958" s="68"/>
    </row>
    <row r="1959" spans="2:46" ht="18.600000000000001" customHeight="1" thickTop="1" thickBot="1">
      <c r="D1959" s="59">
        <v>0</v>
      </c>
      <c r="E1959" s="63">
        <v>0</v>
      </c>
      <c r="F1959" s="61">
        <v>1</v>
      </c>
      <c r="G1959" s="62">
        <v>0</v>
      </c>
      <c r="I1959" s="59">
        <v>0</v>
      </c>
      <c r="J1959" s="63">
        <f t="shared" ref="J1959" si="8859">IF(0=(1-$J$8*$K$8*$B1956^2),10^14,$B1956*$K$8/(1-$J$8*$K$8*$B1956^2))</f>
        <v>-0.68775747743520066</v>
      </c>
      <c r="K1959" s="61">
        <v>1</v>
      </c>
      <c r="L1959" s="62">
        <v>0</v>
      </c>
      <c r="N1959" s="59">
        <f t="shared" ref="N1959" si="8860">D1959*I1956+F1959*I1959-E1959*J1956-G1959*J1959</f>
        <v>0</v>
      </c>
      <c r="O1959" s="63">
        <f t="shared" ref="O1959" si="8861">(D1959*J1956+E1959*I1956+F1959*J1959+G1959*I1959)</f>
        <v>-0.68775747743520066</v>
      </c>
      <c r="P1959" s="61">
        <f t="shared" ref="P1959" si="8862">D1959*K1956+F1959*K1959-E1959*L1956-G1959*L1959</f>
        <v>1</v>
      </c>
      <c r="Q1959" s="62">
        <f t="shared" ref="Q1959" si="8863">(D1959*L1956+E1959*K1956+F1959*L1959+G1959*K1959)</f>
        <v>0</v>
      </c>
      <c r="S1959" s="59">
        <v>0</v>
      </c>
      <c r="T1959" s="63">
        <v>0</v>
      </c>
      <c r="U1959" s="61">
        <v>1</v>
      </c>
      <c r="V1959" s="62">
        <v>0</v>
      </c>
      <c r="X1959" s="59">
        <f t="shared" ref="X1959" si="8864">N1959*S1956+P1959*S1959-O1959*T1956-Q1959*T1959</f>
        <v>0</v>
      </c>
      <c r="Y1959" s="63">
        <f t="shared" ref="Y1959" si="8865">(N1959*T1956+O1959*S1956+P1959*T1959+Q1959*S1959)</f>
        <v>-0.68775747743520066</v>
      </c>
      <c r="Z1959" s="61">
        <f t="shared" ref="Z1959" si="8866">N1959*U1956+P1959*U1959-O1959*V1956-Q1959*V1959</f>
        <v>3.6127026238192155</v>
      </c>
      <c r="AA1959" s="62">
        <f t="shared" ref="AA1959" si="8867">(N1959*V1956+O1959*U1956+P1959*V1959+Q1959*U1959)</f>
        <v>0</v>
      </c>
      <c r="AB1959" s="10"/>
      <c r="AC1959" s="46">
        <f t="shared" ref="AC1959" si="8868">1/$AD$8</f>
        <v>1</v>
      </c>
      <c r="AD1959" s="77">
        <v>0</v>
      </c>
      <c r="AE1959" s="78">
        <v>1</v>
      </c>
      <c r="AF1959" s="79">
        <v>0</v>
      </c>
      <c r="AH1959" s="59">
        <f t="shared" ref="AH1959" si="8869">X1959*AC1956+Z1959*AC1959-Y1959*AD1956-AA1959*AD1959</f>
        <v>3.6127026238192155</v>
      </c>
      <c r="AI1959" s="63">
        <f t="shared" ref="AI1959" si="8870">(X1959*AD1956+Y1959*AC1956+Z1959*AD1959+AA1959*AC1959)</f>
        <v>-0.68775747743520066</v>
      </c>
      <c r="AJ1959" s="61">
        <f t="shared" ref="AJ1959" si="8871">X1959*AE1956+Z1959*AE1959-Y1959*AF1956-AA1959*AF1959</f>
        <v>3.6127026238192155</v>
      </c>
      <c r="AK1959" s="62">
        <f t="shared" ref="AK1959" si="8872">(X1959*AF1956+Y1959*AE1956+Z1959*AF1959+AA1959*AE1959)</f>
        <v>0</v>
      </c>
      <c r="AM1959" s="80">
        <f t="shared" ref="AM1959" si="8873">(180/PI())*ATAN(-1*(AI1956+AI1959)/(AH1956+AH1959))</f>
        <v>-66.771879946753458</v>
      </c>
      <c r="AO1959" s="113">
        <f t="shared" ref="AO1959" si="8874">20*LOG(((1-(10^(AM1956/20)^2)*(1-((1-AO1956)/(1+AO1956))^2))^0.5))</f>
        <v>-2.9379926953908304E-2</v>
      </c>
      <c r="AP1959" s="18"/>
      <c r="AQ1959" s="68"/>
      <c r="AR1959" s="68"/>
      <c r="AS1959" s="68"/>
      <c r="AT1959" s="68"/>
    </row>
    <row r="1960" spans="2:46" ht="18.600000000000001" customHeight="1"/>
    <row r="1961" spans="2:46" ht="18.600000000000001" customHeight="1" thickBot="1">
      <c r="D1961" s="10" t="s">
        <v>63</v>
      </c>
      <c r="E1961" s="10"/>
      <c r="F1961" s="10"/>
      <c r="G1961" s="10"/>
      <c r="H1961" s="10"/>
      <c r="I1961" s="10" t="s">
        <v>64</v>
      </c>
      <c r="J1961" s="10"/>
      <c r="K1961" s="10"/>
      <c r="L1961" s="10"/>
      <c r="M1961" s="55"/>
      <c r="N1961" s="55"/>
      <c r="O1961" s="54" t="s">
        <v>65</v>
      </c>
      <c r="P1961" s="55"/>
      <c r="Q1961" s="55"/>
      <c r="R1961" s="55"/>
      <c r="S1961" s="10"/>
      <c r="T1961" s="10" t="s">
        <v>66</v>
      </c>
      <c r="U1961" s="55"/>
      <c r="V1961" s="55"/>
      <c r="W1961" s="55"/>
      <c r="X1961" s="55"/>
      <c r="Y1961" s="54" t="s">
        <v>67</v>
      </c>
      <c r="Z1961" s="55"/>
      <c r="AA1961" s="55"/>
      <c r="AB1961" s="55"/>
      <c r="AC1961" s="54" t="s">
        <v>68</v>
      </c>
      <c r="AD1961" s="10"/>
      <c r="AE1961" s="10"/>
      <c r="AF1961" s="10"/>
      <c r="AG1961" s="10"/>
      <c r="AH1961" s="55"/>
      <c r="AI1961" s="54" t="s">
        <v>69</v>
      </c>
      <c r="AJ1961" s="55"/>
      <c r="AK1961" s="55"/>
    </row>
    <row r="1962" spans="2:46" ht="18.600000000000001" customHeight="1" thickBot="1">
      <c r="B1962" s="52"/>
      <c r="D1962" s="273" t="s">
        <v>70</v>
      </c>
      <c r="E1962" s="274"/>
      <c r="F1962" s="275" t="s">
        <v>71</v>
      </c>
      <c r="G1962" s="276"/>
      <c r="H1962" s="263"/>
      <c r="I1962" s="273" t="s">
        <v>72</v>
      </c>
      <c r="J1962" s="274"/>
      <c r="K1962" s="275" t="s">
        <v>73</v>
      </c>
      <c r="L1962" s="276"/>
      <c r="M1962" s="55"/>
      <c r="N1962" s="269" t="s">
        <v>74</v>
      </c>
      <c r="O1962" s="270"/>
      <c r="P1962" s="271" t="s">
        <v>75</v>
      </c>
      <c r="Q1962" s="272"/>
      <c r="R1962" s="55"/>
      <c r="S1962" s="273" t="s">
        <v>76</v>
      </c>
      <c r="T1962" s="274"/>
      <c r="U1962" s="275" t="s">
        <v>77</v>
      </c>
      <c r="V1962" s="276"/>
      <c r="W1962" s="10"/>
      <c r="X1962" s="269" t="s">
        <v>78</v>
      </c>
      <c r="Y1962" s="270"/>
      <c r="Z1962" s="271" t="s">
        <v>79</v>
      </c>
      <c r="AA1962" s="272"/>
      <c r="AB1962" s="10"/>
      <c r="AC1962" s="273" t="s">
        <v>80</v>
      </c>
      <c r="AD1962" s="274"/>
      <c r="AE1962" s="275" t="s">
        <v>81</v>
      </c>
      <c r="AF1962" s="276"/>
      <c r="AG1962" s="10"/>
      <c r="AH1962" s="269" t="s">
        <v>82</v>
      </c>
      <c r="AI1962" s="270"/>
      <c r="AJ1962" s="271" t="s">
        <v>83</v>
      </c>
      <c r="AK1962" s="272"/>
      <c r="AM1962" s="57" t="s">
        <v>10</v>
      </c>
      <c r="AO1962" s="109" t="s">
        <v>37</v>
      </c>
      <c r="AP1962" s="18"/>
      <c r="AQ1962" s="68"/>
      <c r="AR1962" s="68"/>
      <c r="AS1962" s="68"/>
      <c r="AT1962" s="68"/>
    </row>
    <row r="1963" spans="2:46" ht="18.600000000000001" customHeight="1" thickTop="1" thickBot="1">
      <c r="B1963" s="81">
        <v>5.62</v>
      </c>
      <c r="D1963" s="59">
        <v>1</v>
      </c>
      <c r="E1963" s="60">
        <v>0</v>
      </c>
      <c r="F1963" s="61">
        <v>0</v>
      </c>
      <c r="G1963" s="62">
        <f t="shared" ref="G1963" si="8875">$E$8*$B1963</f>
        <v>3.8124394000000001</v>
      </c>
      <c r="I1963" s="59">
        <v>1</v>
      </c>
      <c r="J1963" s="63">
        <v>0</v>
      </c>
      <c r="K1963" s="61">
        <v>0</v>
      </c>
      <c r="L1963" s="62">
        <v>0</v>
      </c>
      <c r="N1963" s="59">
        <f t="shared" ref="N1963" si="8876">D1963*I1963+F1963*I1966-E1963*J1963-G1963*J1966</f>
        <v>3.6098854815561729</v>
      </c>
      <c r="O1963" s="63">
        <f t="shared" ref="O1963" si="8877">(D1963*J1963+E1963*I1963+F1963*J1966+G1963*I1966)</f>
        <v>0</v>
      </c>
      <c r="P1963" s="61">
        <f t="shared" ref="P1963" si="8878">D1963*K1963+F1963*K1966-E1963*L1963-G1963*L1966</f>
        <v>0</v>
      </c>
      <c r="Q1963" s="62">
        <f t="shared" ref="Q1963" si="8879">(D1963*L1963+E1963*K1963+F1963*L1966+G1963*K1966)</f>
        <v>3.8124394000000001</v>
      </c>
      <c r="S1963" s="59">
        <v>1</v>
      </c>
      <c r="T1963" s="60">
        <v>0</v>
      </c>
      <c r="U1963" s="61">
        <v>0</v>
      </c>
      <c r="V1963" s="62">
        <f t="shared" ref="V1963" si="8880">$T$8*$B1963</f>
        <v>3.8124394000000001</v>
      </c>
      <c r="X1963" s="59">
        <f t="shared" ref="X1963" si="8881">N1963*S1963+P1963*S1966-O1963*T1963-Q1963*T1966</f>
        <v>3.6098854815561729</v>
      </c>
      <c r="Y1963" s="63">
        <f t="shared" ref="Y1963" si="8882">(N1963*T1963+O1963*S1963+P1963*T1966+Q1963*S1966)</f>
        <v>0</v>
      </c>
      <c r="Z1963" s="61">
        <f t="shared" ref="Z1963" si="8883">N1963*U1963+P1963*U1966-O1963*V1963-Q1963*V1966</f>
        <v>0</v>
      </c>
      <c r="AA1963" s="62">
        <f t="shared" ref="AA1963" si="8884">(N1963*V1963+O1963*U1963+P1963*V1966+Q1963*U1966)</f>
        <v>17.574909039372727</v>
      </c>
      <c r="AB1963" s="10"/>
      <c r="AC1963" s="64">
        <v>1</v>
      </c>
      <c r="AD1963" s="65">
        <v>0</v>
      </c>
      <c r="AE1963" s="23">
        <v>0</v>
      </c>
      <c r="AF1963" s="66">
        <v>0</v>
      </c>
      <c r="AH1963" s="59">
        <f t="shared" ref="AH1963" si="8885">X1963*AC1963+Z1963*AC1966-Y1963*AD1963-AA1963*AD1966</f>
        <v>3.6098854815561729</v>
      </c>
      <c r="AI1963" s="63">
        <f t="shared" ref="AI1963" si="8886">(X1963*AD1963+Y1963*AC1963+Z1963*AD1966+AA1963*AC1966)</f>
        <v>17.574909039372727</v>
      </c>
      <c r="AJ1963" s="61">
        <f t="shared" ref="AJ1963" si="8887">X1963*AE1963+Z1963*AE1966-Y1963*AF1963-AA1963*AF1966</f>
        <v>0</v>
      </c>
      <c r="AK1963" s="62">
        <f t="shared" ref="AK1963" si="8888">(X1963*AF1963+Y1963*AE1963+Z1963*AF1966+AA1963*AE1966)</f>
        <v>17.574909039372727</v>
      </c>
      <c r="AM1963" s="67">
        <f t="shared" ref="AM1963" si="8889">20*LOG(((1+$AD$8)/$AD$8)/((AH1963+AH1966)^2+(AI1963+AI1966)^2)^0.5)</f>
        <v>-19.260961714444512</v>
      </c>
      <c r="AO1963" s="110">
        <f t="shared" ref="AO1963" si="8890">((AH1963^2+AI1963^2)^0.5)/((AH1966^2+AI1966^2)^0.5)</f>
        <v>4.8831595069511256</v>
      </c>
      <c r="AP1963" s="18"/>
      <c r="AQ1963" s="68"/>
      <c r="AR1963" s="68"/>
      <c r="AS1963" s="68"/>
      <c r="AT1963" s="68"/>
    </row>
    <row r="1964" spans="2:46" ht="18.600000000000001" customHeight="1" thickBot="1">
      <c r="D1964" s="69"/>
      <c r="G1964" s="70"/>
      <c r="I1964" s="69"/>
      <c r="L1964" s="70"/>
      <c r="N1964" s="69"/>
      <c r="Q1964" s="70"/>
      <c r="S1964" s="69"/>
      <c r="V1964" s="70"/>
      <c r="X1964" s="69"/>
      <c r="AA1964" s="70"/>
      <c r="AC1964" s="64"/>
      <c r="AD1964" s="23"/>
      <c r="AE1964" s="23"/>
      <c r="AF1964" s="71"/>
      <c r="AH1964" s="69"/>
      <c r="AK1964" s="70"/>
      <c r="AO1964" s="111"/>
      <c r="AP1964" s="18"/>
      <c r="AQ1964" s="68"/>
      <c r="AR1964" s="68"/>
      <c r="AS1964" s="68"/>
      <c r="AT1964" s="68"/>
    </row>
    <row r="1965" spans="2:46" ht="18.600000000000001" customHeight="1" thickBot="1">
      <c r="D1965" s="265" t="s">
        <v>11</v>
      </c>
      <c r="E1965" s="266"/>
      <c r="F1965" s="267" t="s">
        <v>84</v>
      </c>
      <c r="G1965" s="268"/>
      <c r="H1965" s="263"/>
      <c r="I1965" s="265" t="s">
        <v>85</v>
      </c>
      <c r="J1965" s="266"/>
      <c r="K1965" s="267" t="s">
        <v>86</v>
      </c>
      <c r="L1965" s="268"/>
      <c r="N1965" s="269" t="s">
        <v>12</v>
      </c>
      <c r="O1965" s="270"/>
      <c r="P1965" s="271" t="s">
        <v>13</v>
      </c>
      <c r="Q1965" s="272"/>
      <c r="S1965" s="265" t="s">
        <v>87</v>
      </c>
      <c r="T1965" s="266"/>
      <c r="U1965" s="267" t="s">
        <v>88</v>
      </c>
      <c r="V1965" s="268"/>
      <c r="W1965" s="10"/>
      <c r="X1965" s="269" t="s">
        <v>89</v>
      </c>
      <c r="Y1965" s="270"/>
      <c r="Z1965" s="271" t="s">
        <v>90</v>
      </c>
      <c r="AA1965" s="272"/>
      <c r="AB1965" s="10"/>
      <c r="AC1965" s="265" t="s">
        <v>14</v>
      </c>
      <c r="AD1965" s="266"/>
      <c r="AE1965" s="267" t="s">
        <v>15</v>
      </c>
      <c r="AF1965" s="268"/>
      <c r="AG1965" s="10"/>
      <c r="AH1965" s="269" t="s">
        <v>91</v>
      </c>
      <c r="AI1965" s="270"/>
      <c r="AJ1965" s="271" t="s">
        <v>92</v>
      </c>
      <c r="AK1965" s="272"/>
      <c r="AM1965" s="76" t="s">
        <v>16</v>
      </c>
      <c r="AO1965" s="112" t="s">
        <v>38</v>
      </c>
      <c r="AP1965" s="18"/>
      <c r="AQ1965" s="68"/>
      <c r="AR1965" s="68"/>
      <c r="AS1965" s="68"/>
      <c r="AT1965" s="68"/>
    </row>
    <row r="1966" spans="2:46" ht="18.600000000000001" customHeight="1" thickTop="1" thickBot="1">
      <c r="D1966" s="59">
        <v>0</v>
      </c>
      <c r="E1966" s="63">
        <v>0</v>
      </c>
      <c r="F1966" s="61">
        <v>1</v>
      </c>
      <c r="G1966" s="62">
        <v>0</v>
      </c>
      <c r="I1966" s="59">
        <v>0</v>
      </c>
      <c r="J1966" s="63">
        <f t="shared" ref="J1966" si="8891">IF(0=(1-$J$8*$K$8*$B1963^2),10^14,$B1963*$K$8/(1-$J$8*$K$8*$B1963^2))</f>
        <v>-0.68457100762209433</v>
      </c>
      <c r="K1966" s="61">
        <v>1</v>
      </c>
      <c r="L1966" s="62">
        <v>0</v>
      </c>
      <c r="N1966" s="59">
        <f t="shared" ref="N1966" si="8892">D1966*I1963+F1966*I1966-E1966*J1963-G1966*J1966</f>
        <v>0</v>
      </c>
      <c r="O1966" s="63">
        <f t="shared" ref="O1966" si="8893">(D1966*J1963+E1966*I1963+F1966*J1966+G1966*I1966)</f>
        <v>-0.68457100762209433</v>
      </c>
      <c r="P1966" s="61">
        <f t="shared" ref="P1966" si="8894">D1966*K1963+F1966*K1966-E1966*L1963-G1966*L1966</f>
        <v>1</v>
      </c>
      <c r="Q1966" s="62">
        <f t="shared" ref="Q1966" si="8895">(D1966*L1963+E1966*K1963+F1966*L1966+G1966*K1966)</f>
        <v>0</v>
      </c>
      <c r="S1966" s="59">
        <v>0</v>
      </c>
      <c r="T1966" s="63">
        <v>0</v>
      </c>
      <c r="U1966" s="61">
        <v>1</v>
      </c>
      <c r="V1966" s="62">
        <v>0</v>
      </c>
      <c r="X1966" s="59">
        <f t="shared" ref="X1966" si="8896">N1966*S1963+P1966*S1966-O1966*T1963-Q1966*T1966</f>
        <v>0</v>
      </c>
      <c r="Y1966" s="63">
        <f t="shared" ref="Y1966" si="8897">(N1966*T1963+O1966*S1963+P1966*T1966+Q1966*S1966)</f>
        <v>-0.68457100762209433</v>
      </c>
      <c r="Z1966" s="61">
        <f t="shared" ref="Z1966" si="8898">N1966*U1963+P1966*U1966-O1966*V1963-Q1966*V1966</f>
        <v>3.6098854815561729</v>
      </c>
      <c r="AA1966" s="62">
        <f t="shared" ref="AA1966" si="8899">(N1966*V1963+O1966*U1963+P1966*V1966+Q1966*U1966)</f>
        <v>0</v>
      </c>
      <c r="AB1966" s="10"/>
      <c r="AC1966" s="46">
        <f t="shared" ref="AC1966" si="8900">1/$AD$8</f>
        <v>1</v>
      </c>
      <c r="AD1966" s="77">
        <v>0</v>
      </c>
      <c r="AE1966" s="78">
        <v>1</v>
      </c>
      <c r="AF1966" s="79">
        <v>0</v>
      </c>
      <c r="AH1966" s="59">
        <f t="shared" ref="AH1966" si="8901">X1966*AC1963+Z1966*AC1966-Y1966*AD1963-AA1966*AD1966</f>
        <v>3.6098854815561729</v>
      </c>
      <c r="AI1966" s="63">
        <f t="shared" ref="AI1966" si="8902">(X1966*AD1963+Y1966*AC1963+Z1966*AD1966+AA1966*AC1966)</f>
        <v>-0.68457100762209433</v>
      </c>
      <c r="AJ1966" s="61">
        <f t="shared" ref="AJ1966" si="8903">X1966*AE1963+Z1966*AE1966-Y1966*AF1963-AA1966*AF1966</f>
        <v>3.6098854815561729</v>
      </c>
      <c r="AK1966" s="62">
        <f t="shared" ref="AK1966" si="8904">(X1966*AF1963+Y1966*AE1963+Z1966*AF1966+AA1966*AE1966)</f>
        <v>0</v>
      </c>
      <c r="AM1966" s="80">
        <f t="shared" ref="AM1966" si="8905">(180/PI())*ATAN(-1*(AI1963+AI1966)/(AH1963+AH1966))</f>
        <v>-66.855725886124688</v>
      </c>
      <c r="AO1966" s="113">
        <f t="shared" ref="AO1966" si="8906">20*LOG(((1-(10^(AM1963/20)^2)*(1-((1-AO1963)/(1+AO1963))^2))^0.5))</f>
        <v>-2.9153092751597581E-2</v>
      </c>
      <c r="AP1966" s="18"/>
      <c r="AQ1966" s="68"/>
      <c r="AR1966" s="68"/>
      <c r="AS1966" s="68"/>
      <c r="AT1966" s="68"/>
    </row>
    <row r="1967" spans="2:46" ht="18.600000000000001" customHeight="1"/>
    <row r="1968" spans="2:46" ht="18.600000000000001" customHeight="1" thickBot="1">
      <c r="D1968" s="10" t="s">
        <v>63</v>
      </c>
      <c r="E1968" s="10"/>
      <c r="F1968" s="10"/>
      <c r="G1968" s="10"/>
      <c r="H1968" s="10"/>
      <c r="I1968" s="10" t="s">
        <v>64</v>
      </c>
      <c r="J1968" s="10"/>
      <c r="K1968" s="10"/>
      <c r="L1968" s="10"/>
      <c r="M1968" s="55"/>
      <c r="N1968" s="55"/>
      <c r="O1968" s="54" t="s">
        <v>65</v>
      </c>
      <c r="P1968" s="55"/>
      <c r="Q1968" s="55"/>
      <c r="R1968" s="55"/>
      <c r="S1968" s="10"/>
      <c r="T1968" s="10" t="s">
        <v>66</v>
      </c>
      <c r="U1968" s="55"/>
      <c r="V1968" s="55"/>
      <c r="W1968" s="55"/>
      <c r="X1968" s="55"/>
      <c r="Y1968" s="54" t="s">
        <v>67</v>
      </c>
      <c r="Z1968" s="55"/>
      <c r="AA1968" s="55"/>
      <c r="AB1968" s="55"/>
      <c r="AC1968" s="54" t="s">
        <v>68</v>
      </c>
      <c r="AD1968" s="10"/>
      <c r="AE1968" s="10"/>
      <c r="AF1968" s="10"/>
      <c r="AG1968" s="10"/>
      <c r="AH1968" s="55"/>
      <c r="AI1968" s="54" t="s">
        <v>69</v>
      </c>
      <c r="AJ1968" s="55"/>
      <c r="AK1968" s="55"/>
    </row>
    <row r="1969" spans="2:46" ht="18.600000000000001" customHeight="1" thickBot="1">
      <c r="B1969" s="52"/>
      <c r="D1969" s="273" t="s">
        <v>70</v>
      </c>
      <c r="E1969" s="274"/>
      <c r="F1969" s="275" t="s">
        <v>71</v>
      </c>
      <c r="G1969" s="276"/>
      <c r="H1969" s="263"/>
      <c r="I1969" s="273" t="s">
        <v>72</v>
      </c>
      <c r="J1969" s="274"/>
      <c r="K1969" s="275" t="s">
        <v>73</v>
      </c>
      <c r="L1969" s="276"/>
      <c r="M1969" s="55"/>
      <c r="N1969" s="269" t="s">
        <v>74</v>
      </c>
      <c r="O1969" s="270"/>
      <c r="P1969" s="271" t="s">
        <v>75</v>
      </c>
      <c r="Q1969" s="272"/>
      <c r="R1969" s="55"/>
      <c r="S1969" s="273" t="s">
        <v>76</v>
      </c>
      <c r="T1969" s="274"/>
      <c r="U1969" s="275" t="s">
        <v>77</v>
      </c>
      <c r="V1969" s="276"/>
      <c r="W1969" s="10"/>
      <c r="X1969" s="269" t="s">
        <v>78</v>
      </c>
      <c r="Y1969" s="270"/>
      <c r="Z1969" s="271" t="s">
        <v>79</v>
      </c>
      <c r="AA1969" s="272"/>
      <c r="AB1969" s="10"/>
      <c r="AC1969" s="273" t="s">
        <v>80</v>
      </c>
      <c r="AD1969" s="274"/>
      <c r="AE1969" s="275" t="s">
        <v>81</v>
      </c>
      <c r="AF1969" s="276"/>
      <c r="AG1969" s="10"/>
      <c r="AH1969" s="269" t="s">
        <v>82</v>
      </c>
      <c r="AI1969" s="270"/>
      <c r="AJ1969" s="271" t="s">
        <v>83</v>
      </c>
      <c r="AK1969" s="272"/>
      <c r="AM1969" s="57" t="s">
        <v>10</v>
      </c>
      <c r="AO1969" s="109" t="s">
        <v>37</v>
      </c>
      <c r="AP1969" s="18"/>
      <c r="AQ1969" s="68"/>
      <c r="AR1969" s="68"/>
      <c r="AS1969" s="68"/>
      <c r="AT1969" s="68"/>
    </row>
    <row r="1970" spans="2:46" ht="18.600000000000001" customHeight="1" thickTop="1" thickBot="1">
      <c r="B1970" s="81">
        <v>5.64</v>
      </c>
      <c r="D1970" s="59">
        <v>1</v>
      </c>
      <c r="E1970" s="60">
        <v>0</v>
      </c>
      <c r="F1970" s="61">
        <v>0</v>
      </c>
      <c r="G1970" s="62">
        <f t="shared" ref="G1970" si="8907">$E$8*$B1970</f>
        <v>3.8260068</v>
      </c>
      <c r="I1970" s="59">
        <v>1</v>
      </c>
      <c r="J1970" s="63">
        <v>0</v>
      </c>
      <c r="K1970" s="61">
        <v>0</v>
      </c>
      <c r="L1970" s="62">
        <v>0</v>
      </c>
      <c r="N1970" s="59">
        <f t="shared" ref="N1970" si="8908">D1970*I1970+F1970*I1973-E1970*J1970-G1970*J1973</f>
        <v>3.6071042280796775</v>
      </c>
      <c r="O1970" s="63">
        <f t="shared" ref="O1970" si="8909">(D1970*J1970+E1970*I1970+F1970*J1973+G1970*I1973)</f>
        <v>0</v>
      </c>
      <c r="P1970" s="61">
        <f t="shared" ref="P1970" si="8910">D1970*K1970+F1970*K1973-E1970*L1970-G1970*L1973</f>
        <v>0</v>
      </c>
      <c r="Q1970" s="62">
        <f t="shared" ref="Q1970" si="8911">(D1970*L1970+E1970*K1970+F1970*L1973+G1970*K1973)</f>
        <v>3.8260068</v>
      </c>
      <c r="S1970" s="59">
        <v>1</v>
      </c>
      <c r="T1970" s="60">
        <v>0</v>
      </c>
      <c r="U1970" s="61">
        <v>0</v>
      </c>
      <c r="V1970" s="62">
        <f t="shared" ref="V1970" si="8912">$T$8*$B1970</f>
        <v>3.8260068</v>
      </c>
      <c r="X1970" s="59">
        <f t="shared" ref="X1970" si="8913">N1970*S1970+P1970*S1973-O1970*T1970-Q1970*T1973</f>
        <v>3.6071042280796775</v>
      </c>
      <c r="Y1970" s="63">
        <f t="shared" ref="Y1970" si="8914">(N1970*T1970+O1970*S1970+P1970*T1973+Q1970*S1973)</f>
        <v>0</v>
      </c>
      <c r="Z1970" s="61">
        <f t="shared" ref="Z1970" si="8915">N1970*U1970+P1970*U1973-O1970*V1970-Q1970*V1973</f>
        <v>0</v>
      </c>
      <c r="AA1970" s="62">
        <f t="shared" ref="AA1970" si="8916">(N1970*V1970+O1970*U1970+P1970*V1973+Q1970*U1973)</f>
        <v>17.6268121049416</v>
      </c>
      <c r="AB1970" s="10"/>
      <c r="AC1970" s="64">
        <v>1</v>
      </c>
      <c r="AD1970" s="65">
        <v>0</v>
      </c>
      <c r="AE1970" s="23">
        <v>0</v>
      </c>
      <c r="AF1970" s="66">
        <v>0</v>
      </c>
      <c r="AH1970" s="59">
        <f t="shared" ref="AH1970" si="8917">X1970*AC1970+Z1970*AC1973-Y1970*AD1970-AA1970*AD1973</f>
        <v>3.6071042280796775</v>
      </c>
      <c r="AI1970" s="63">
        <f t="shared" ref="AI1970" si="8918">(X1970*AD1970+Y1970*AC1970+Z1970*AD1973+AA1970*AC1973)</f>
        <v>17.6268121049416</v>
      </c>
      <c r="AJ1970" s="61">
        <f t="shared" ref="AJ1970" si="8919">X1970*AE1970+Z1970*AE1973-Y1970*AF1970-AA1970*AF1973</f>
        <v>0</v>
      </c>
      <c r="AK1970" s="62">
        <f t="shared" ref="AK1970" si="8920">(X1970*AF1970+Y1970*AE1970+Z1970*AF1973+AA1970*AE1973)</f>
        <v>17.6268121049416</v>
      </c>
      <c r="AM1970" s="67">
        <f t="shared" ref="AM1970" si="8921">20*LOG(((1+$AD$8)/$AD$8)/((AH1970+AH1973)^2+(AI1970+AI1973)^2)^0.5)</f>
        <v>-19.28384630204993</v>
      </c>
      <c r="AO1970" s="110">
        <f t="shared" ref="AO1970" si="8922">((AH1970^2+AI1970^2)^0.5)/((AH1973^2+AI1973^2)^0.5)</f>
        <v>4.9012738401274731</v>
      </c>
      <c r="AP1970" s="18"/>
      <c r="AQ1970" s="68"/>
      <c r="AR1970" s="68"/>
      <c r="AS1970" s="68"/>
      <c r="AT1970" s="68"/>
    </row>
    <row r="1971" spans="2:46" ht="18.600000000000001" customHeight="1" thickBot="1">
      <c r="D1971" s="69"/>
      <c r="G1971" s="70"/>
      <c r="I1971" s="69"/>
      <c r="L1971" s="70"/>
      <c r="N1971" s="69"/>
      <c r="Q1971" s="70"/>
      <c r="S1971" s="69"/>
      <c r="V1971" s="70"/>
      <c r="X1971" s="69"/>
      <c r="AA1971" s="70"/>
      <c r="AC1971" s="64"/>
      <c r="AD1971" s="23"/>
      <c r="AE1971" s="23"/>
      <c r="AF1971" s="71"/>
      <c r="AH1971" s="69"/>
      <c r="AK1971" s="70"/>
      <c r="AO1971" s="111"/>
      <c r="AP1971" s="18"/>
      <c r="AQ1971" s="68"/>
      <c r="AR1971" s="68"/>
      <c r="AS1971" s="68"/>
      <c r="AT1971" s="68"/>
    </row>
    <row r="1972" spans="2:46" ht="18.600000000000001" customHeight="1" thickBot="1">
      <c r="D1972" s="265" t="s">
        <v>11</v>
      </c>
      <c r="E1972" s="266"/>
      <c r="F1972" s="267" t="s">
        <v>84</v>
      </c>
      <c r="G1972" s="268"/>
      <c r="H1972" s="263"/>
      <c r="I1972" s="265" t="s">
        <v>85</v>
      </c>
      <c r="J1972" s="266"/>
      <c r="K1972" s="267" t="s">
        <v>86</v>
      </c>
      <c r="L1972" s="268"/>
      <c r="N1972" s="269" t="s">
        <v>12</v>
      </c>
      <c r="O1972" s="270"/>
      <c r="P1972" s="271" t="s">
        <v>13</v>
      </c>
      <c r="Q1972" s="272"/>
      <c r="S1972" s="265" t="s">
        <v>87</v>
      </c>
      <c r="T1972" s="266"/>
      <c r="U1972" s="267" t="s">
        <v>88</v>
      </c>
      <c r="V1972" s="268"/>
      <c r="W1972" s="10"/>
      <c r="X1972" s="269" t="s">
        <v>89</v>
      </c>
      <c r="Y1972" s="270"/>
      <c r="Z1972" s="271" t="s">
        <v>90</v>
      </c>
      <c r="AA1972" s="272"/>
      <c r="AB1972" s="10"/>
      <c r="AC1972" s="265" t="s">
        <v>14</v>
      </c>
      <c r="AD1972" s="266"/>
      <c r="AE1972" s="267" t="s">
        <v>15</v>
      </c>
      <c r="AF1972" s="268"/>
      <c r="AG1972" s="10"/>
      <c r="AH1972" s="269" t="s">
        <v>91</v>
      </c>
      <c r="AI1972" s="270"/>
      <c r="AJ1972" s="271" t="s">
        <v>92</v>
      </c>
      <c r="AK1972" s="272"/>
      <c r="AM1972" s="76" t="s">
        <v>16</v>
      </c>
      <c r="AO1972" s="112" t="s">
        <v>38</v>
      </c>
      <c r="AP1972" s="18"/>
      <c r="AQ1972" s="68"/>
      <c r="AR1972" s="68"/>
      <c r="AS1972" s="68"/>
      <c r="AT1972" s="68"/>
    </row>
    <row r="1973" spans="2:46" ht="18.600000000000001" customHeight="1" thickTop="1" thickBot="1">
      <c r="D1973" s="59">
        <v>0</v>
      </c>
      <c r="E1973" s="63">
        <v>0</v>
      </c>
      <c r="F1973" s="61">
        <v>1</v>
      </c>
      <c r="G1973" s="62">
        <v>0</v>
      </c>
      <c r="I1973" s="59">
        <v>0</v>
      </c>
      <c r="J1973" s="63">
        <f t="shared" ref="J1973" si="8923">IF(0=(1-$J$8*$K$8*$B1970^2),10^14,$B1970*$K$8/(1-$J$8*$K$8*$B1970^2))</f>
        <v>-0.68141651710594908</v>
      </c>
      <c r="K1973" s="61">
        <v>1</v>
      </c>
      <c r="L1973" s="62">
        <v>0</v>
      </c>
      <c r="N1973" s="59">
        <f t="shared" ref="N1973" si="8924">D1973*I1970+F1973*I1973-E1973*J1970-G1973*J1973</f>
        <v>0</v>
      </c>
      <c r="O1973" s="63">
        <f t="shared" ref="O1973" si="8925">(D1973*J1970+E1973*I1970+F1973*J1973+G1973*I1973)</f>
        <v>-0.68141651710594908</v>
      </c>
      <c r="P1973" s="61">
        <f t="shared" ref="P1973" si="8926">D1973*K1970+F1973*K1973-E1973*L1970-G1973*L1973</f>
        <v>1</v>
      </c>
      <c r="Q1973" s="62">
        <f t="shared" ref="Q1973" si="8927">(D1973*L1970+E1973*K1970+F1973*L1973+G1973*K1973)</f>
        <v>0</v>
      </c>
      <c r="S1973" s="59">
        <v>0</v>
      </c>
      <c r="T1973" s="63">
        <v>0</v>
      </c>
      <c r="U1973" s="61">
        <v>1</v>
      </c>
      <c r="V1973" s="62">
        <v>0</v>
      </c>
      <c r="X1973" s="59">
        <f t="shared" ref="X1973" si="8928">N1973*S1970+P1973*S1973-O1973*T1970-Q1973*T1973</f>
        <v>0</v>
      </c>
      <c r="Y1973" s="63">
        <f t="shared" ref="Y1973" si="8929">(N1973*T1970+O1973*S1970+P1973*T1973+Q1973*S1973)</f>
        <v>-0.68141651710594908</v>
      </c>
      <c r="Z1973" s="61">
        <f t="shared" ref="Z1973" si="8930">N1973*U1970+P1973*U1973-O1973*V1970-Q1973*V1973</f>
        <v>3.6071042280796775</v>
      </c>
      <c r="AA1973" s="62">
        <f t="shared" ref="AA1973" si="8931">(N1973*V1970+O1973*U1970+P1973*V1973+Q1973*U1973)</f>
        <v>0</v>
      </c>
      <c r="AB1973" s="10"/>
      <c r="AC1973" s="46">
        <f t="shared" ref="AC1973" si="8932">1/$AD$8</f>
        <v>1</v>
      </c>
      <c r="AD1973" s="77">
        <v>0</v>
      </c>
      <c r="AE1973" s="78">
        <v>1</v>
      </c>
      <c r="AF1973" s="79">
        <v>0</v>
      </c>
      <c r="AH1973" s="59">
        <f t="shared" ref="AH1973" si="8933">X1973*AC1970+Z1973*AC1973-Y1973*AD1970-AA1973*AD1973</f>
        <v>3.6071042280796775</v>
      </c>
      <c r="AI1973" s="63">
        <f t="shared" ref="AI1973" si="8934">(X1973*AD1970+Y1973*AC1970+Z1973*AD1973+AA1973*AC1973)</f>
        <v>-0.68141651710594908</v>
      </c>
      <c r="AJ1973" s="61">
        <f t="shared" ref="AJ1973" si="8935">X1973*AE1970+Z1973*AE1973-Y1973*AF1970-AA1973*AF1973</f>
        <v>3.6071042280796775</v>
      </c>
      <c r="AK1973" s="62">
        <f t="shared" ref="AK1973" si="8936">(X1973*AF1970+Y1973*AE1970+Z1973*AF1973+AA1973*AE1973)</f>
        <v>0</v>
      </c>
      <c r="AM1973" s="80">
        <f t="shared" ref="AM1973" si="8937">(180/PI())*ATAN(-1*(AI1970+AI1973)/(AH1970+AH1973))</f>
        <v>-66.938961014244214</v>
      </c>
      <c r="AO1973" s="113">
        <f t="shared" ref="AO1973" si="8938">20*LOG(((1-(10^(AM1970/20)^2)*(1-((1-AO1970)/(1+AO1970))^2))^0.5))</f>
        <v>-2.8928286887854215E-2</v>
      </c>
      <c r="AP1973" s="18"/>
      <c r="AQ1973" s="68"/>
      <c r="AR1973" s="68"/>
      <c r="AS1973" s="68"/>
      <c r="AT1973" s="68"/>
    </row>
    <row r="1974" spans="2:46" ht="18.600000000000001" customHeight="1"/>
    <row r="1975" spans="2:46" ht="18.600000000000001" customHeight="1" thickBot="1">
      <c r="D1975" s="10" t="s">
        <v>63</v>
      </c>
      <c r="E1975" s="10"/>
      <c r="F1975" s="10"/>
      <c r="G1975" s="10"/>
      <c r="H1975" s="10"/>
      <c r="I1975" s="10" t="s">
        <v>64</v>
      </c>
      <c r="J1975" s="10"/>
      <c r="K1975" s="10"/>
      <c r="L1975" s="10"/>
      <c r="M1975" s="55"/>
      <c r="N1975" s="55"/>
      <c r="O1975" s="54" t="s">
        <v>65</v>
      </c>
      <c r="P1975" s="55"/>
      <c r="Q1975" s="55"/>
      <c r="R1975" s="55"/>
      <c r="S1975" s="10"/>
      <c r="T1975" s="10" t="s">
        <v>66</v>
      </c>
      <c r="U1975" s="55"/>
      <c r="V1975" s="55"/>
      <c r="W1975" s="55"/>
      <c r="X1975" s="55"/>
      <c r="Y1975" s="54" t="s">
        <v>67</v>
      </c>
      <c r="Z1975" s="55"/>
      <c r="AA1975" s="55"/>
      <c r="AB1975" s="55"/>
      <c r="AC1975" s="54" t="s">
        <v>68</v>
      </c>
      <c r="AD1975" s="10"/>
      <c r="AE1975" s="10"/>
      <c r="AF1975" s="10"/>
      <c r="AG1975" s="10"/>
      <c r="AH1975" s="55"/>
      <c r="AI1975" s="54" t="s">
        <v>69</v>
      </c>
      <c r="AJ1975" s="55"/>
      <c r="AK1975" s="55"/>
    </row>
    <row r="1976" spans="2:46" ht="18.600000000000001" customHeight="1" thickBot="1">
      <c r="B1976" s="52"/>
      <c r="D1976" s="273" t="s">
        <v>70</v>
      </c>
      <c r="E1976" s="274"/>
      <c r="F1976" s="275" t="s">
        <v>71</v>
      </c>
      <c r="G1976" s="276"/>
      <c r="H1976" s="263"/>
      <c r="I1976" s="273" t="s">
        <v>72</v>
      </c>
      <c r="J1976" s="274"/>
      <c r="K1976" s="275" t="s">
        <v>73</v>
      </c>
      <c r="L1976" s="276"/>
      <c r="M1976" s="55"/>
      <c r="N1976" s="269" t="s">
        <v>74</v>
      </c>
      <c r="O1976" s="270"/>
      <c r="P1976" s="271" t="s">
        <v>75</v>
      </c>
      <c r="Q1976" s="272"/>
      <c r="R1976" s="55"/>
      <c r="S1976" s="273" t="s">
        <v>76</v>
      </c>
      <c r="T1976" s="274"/>
      <c r="U1976" s="275" t="s">
        <v>77</v>
      </c>
      <c r="V1976" s="276"/>
      <c r="W1976" s="10"/>
      <c r="X1976" s="269" t="s">
        <v>78</v>
      </c>
      <c r="Y1976" s="270"/>
      <c r="Z1976" s="271" t="s">
        <v>79</v>
      </c>
      <c r="AA1976" s="272"/>
      <c r="AB1976" s="10"/>
      <c r="AC1976" s="273" t="s">
        <v>80</v>
      </c>
      <c r="AD1976" s="274"/>
      <c r="AE1976" s="275" t="s">
        <v>81</v>
      </c>
      <c r="AF1976" s="276"/>
      <c r="AG1976" s="10"/>
      <c r="AH1976" s="269" t="s">
        <v>82</v>
      </c>
      <c r="AI1976" s="270"/>
      <c r="AJ1976" s="271" t="s">
        <v>83</v>
      </c>
      <c r="AK1976" s="272"/>
      <c r="AM1976" s="57" t="s">
        <v>10</v>
      </c>
      <c r="AO1976" s="109" t="s">
        <v>37</v>
      </c>
      <c r="AP1976" s="18"/>
      <c r="AQ1976" s="68"/>
      <c r="AR1976" s="68"/>
      <c r="AS1976" s="68"/>
      <c r="AT1976" s="68"/>
    </row>
    <row r="1977" spans="2:46" ht="18.600000000000001" customHeight="1" thickTop="1" thickBot="1">
      <c r="B1977" s="81">
        <v>5.66</v>
      </c>
      <c r="D1977" s="59">
        <v>1</v>
      </c>
      <c r="E1977" s="60">
        <v>0</v>
      </c>
      <c r="F1977" s="61">
        <v>0</v>
      </c>
      <c r="G1977" s="62">
        <f t="shared" ref="G1977" si="8939">$E$8*$B1977</f>
        <v>3.8395742000000004</v>
      </c>
      <c r="I1977" s="59">
        <v>1</v>
      </c>
      <c r="J1977" s="63">
        <v>0</v>
      </c>
      <c r="K1977" s="61">
        <v>0</v>
      </c>
      <c r="L1977" s="62">
        <v>0</v>
      </c>
      <c r="N1977" s="59">
        <f t="shared" ref="N1977" si="8940">D1977*I1977+F1977*I1980-E1977*J1977-G1977*J1980</f>
        <v>3.6043582335778268</v>
      </c>
      <c r="O1977" s="63">
        <f t="shared" ref="O1977" si="8941">(D1977*J1977+E1977*I1977+F1977*J1980+G1977*I1980)</f>
        <v>0</v>
      </c>
      <c r="P1977" s="61">
        <f t="shared" ref="P1977" si="8942">D1977*K1977+F1977*K1980-E1977*L1977-G1977*L1980</f>
        <v>0</v>
      </c>
      <c r="Q1977" s="62">
        <f t="shared" ref="Q1977" si="8943">(D1977*L1977+E1977*K1977+F1977*L1980+G1977*K1980)</f>
        <v>3.8395742000000004</v>
      </c>
      <c r="S1977" s="59">
        <v>1</v>
      </c>
      <c r="T1977" s="60">
        <v>0</v>
      </c>
      <c r="U1977" s="61">
        <v>0</v>
      </c>
      <c r="V1977" s="62">
        <f t="shared" ref="V1977" si="8944">$T$8*$B1977</f>
        <v>3.8395742000000004</v>
      </c>
      <c r="X1977" s="59">
        <f t="shared" ref="X1977" si="8945">N1977*S1977+P1977*S1980-O1977*T1977-Q1977*T1980</f>
        <v>3.6043582335778268</v>
      </c>
      <c r="Y1977" s="63">
        <f t="shared" ref="Y1977" si="8946">(N1977*T1977+O1977*S1977+P1977*T1980+Q1977*S1980)</f>
        <v>0</v>
      </c>
      <c r="Z1977" s="61">
        <f t="shared" ref="Z1977" si="8947">N1977*U1977+P1977*U1980-O1977*V1977-Q1977*V1980</f>
        <v>0</v>
      </c>
      <c r="AA1977" s="62">
        <f t="shared" ref="AA1977" si="8948">(N1977*V1977+O1977*U1977+P1977*V1980+Q1977*U1980)</f>
        <v>17.678775081203</v>
      </c>
      <c r="AB1977" s="10"/>
      <c r="AC1977" s="64">
        <v>1</v>
      </c>
      <c r="AD1977" s="65">
        <v>0</v>
      </c>
      <c r="AE1977" s="23">
        <v>0</v>
      </c>
      <c r="AF1977" s="66">
        <v>0</v>
      </c>
      <c r="AH1977" s="59">
        <f t="shared" ref="AH1977" si="8949">X1977*AC1977+Z1977*AC1980-Y1977*AD1977-AA1977*AD1980</f>
        <v>3.6043582335778268</v>
      </c>
      <c r="AI1977" s="63">
        <f t="shared" ref="AI1977" si="8950">(X1977*AD1977+Y1977*AC1977+Z1977*AD1980+AA1977*AC1980)</f>
        <v>17.678775081203</v>
      </c>
      <c r="AJ1977" s="61">
        <f t="shared" ref="AJ1977" si="8951">X1977*AE1977+Z1977*AE1980-Y1977*AF1977-AA1977*AF1980</f>
        <v>0</v>
      </c>
      <c r="AK1977" s="62">
        <f t="shared" ref="AK1977" si="8952">(X1977*AF1977+Y1977*AE1977+Z1977*AF1980+AA1977*AE1980)</f>
        <v>17.678775081203</v>
      </c>
      <c r="AM1977" s="67">
        <f t="shared" ref="AM1977" si="8953">20*LOG(((1+$AD$8)/$AD$8)/((AH1977+AH1980)^2+(AI1977+AI1980)^2)^0.5)</f>
        <v>-19.306714203929502</v>
      </c>
      <c r="AO1977" s="110">
        <f t="shared" ref="AO1977" si="8954">((AH1977^2+AI1977^2)^0.5)/((AH1980^2+AI1980^2)^0.5)</f>
        <v>4.9193847774513788</v>
      </c>
      <c r="AP1977" s="18"/>
      <c r="AQ1977" s="68"/>
      <c r="AR1977" s="68"/>
      <c r="AS1977" s="68"/>
      <c r="AT1977" s="68"/>
    </row>
    <row r="1978" spans="2:46" ht="18.600000000000001" customHeight="1" thickBot="1">
      <c r="D1978" s="69"/>
      <c r="G1978" s="70"/>
      <c r="I1978" s="69"/>
      <c r="L1978" s="70"/>
      <c r="N1978" s="69"/>
      <c r="Q1978" s="70"/>
      <c r="S1978" s="69"/>
      <c r="V1978" s="70"/>
      <c r="X1978" s="69"/>
      <c r="AA1978" s="70"/>
      <c r="AC1978" s="64"/>
      <c r="AD1978" s="23"/>
      <c r="AE1978" s="23"/>
      <c r="AF1978" s="71"/>
      <c r="AH1978" s="69"/>
      <c r="AK1978" s="70"/>
      <c r="AO1978" s="111"/>
      <c r="AP1978" s="18"/>
      <c r="AQ1978" s="68"/>
      <c r="AR1978" s="68"/>
      <c r="AS1978" s="68"/>
      <c r="AT1978" s="68"/>
    </row>
    <row r="1979" spans="2:46" ht="18.600000000000001" customHeight="1" thickBot="1">
      <c r="D1979" s="265" t="s">
        <v>11</v>
      </c>
      <c r="E1979" s="266"/>
      <c r="F1979" s="267" t="s">
        <v>84</v>
      </c>
      <c r="G1979" s="268"/>
      <c r="H1979" s="263"/>
      <c r="I1979" s="265" t="s">
        <v>85</v>
      </c>
      <c r="J1979" s="266"/>
      <c r="K1979" s="267" t="s">
        <v>86</v>
      </c>
      <c r="L1979" s="268"/>
      <c r="N1979" s="269" t="s">
        <v>12</v>
      </c>
      <c r="O1979" s="270"/>
      <c r="P1979" s="271" t="s">
        <v>13</v>
      </c>
      <c r="Q1979" s="272"/>
      <c r="S1979" s="265" t="s">
        <v>87</v>
      </c>
      <c r="T1979" s="266"/>
      <c r="U1979" s="267" t="s">
        <v>88</v>
      </c>
      <c r="V1979" s="268"/>
      <c r="W1979" s="10"/>
      <c r="X1979" s="269" t="s">
        <v>89</v>
      </c>
      <c r="Y1979" s="270"/>
      <c r="Z1979" s="271" t="s">
        <v>90</v>
      </c>
      <c r="AA1979" s="272"/>
      <c r="AB1979" s="10"/>
      <c r="AC1979" s="265" t="s">
        <v>14</v>
      </c>
      <c r="AD1979" s="266"/>
      <c r="AE1979" s="267" t="s">
        <v>15</v>
      </c>
      <c r="AF1979" s="268"/>
      <c r="AG1979" s="10"/>
      <c r="AH1979" s="269" t="s">
        <v>91</v>
      </c>
      <c r="AI1979" s="270"/>
      <c r="AJ1979" s="271" t="s">
        <v>92</v>
      </c>
      <c r="AK1979" s="272"/>
      <c r="AM1979" s="76" t="s">
        <v>16</v>
      </c>
      <c r="AO1979" s="112" t="s">
        <v>38</v>
      </c>
      <c r="AP1979" s="18"/>
      <c r="AQ1979" s="68"/>
      <c r="AR1979" s="68"/>
      <c r="AS1979" s="68"/>
      <c r="AT1979" s="68"/>
    </row>
    <row r="1980" spans="2:46" ht="18.600000000000001" customHeight="1" thickTop="1" thickBot="1">
      <c r="D1980" s="59">
        <v>0</v>
      </c>
      <c r="E1980" s="63">
        <v>0</v>
      </c>
      <c r="F1980" s="61">
        <v>1</v>
      </c>
      <c r="G1980" s="62">
        <v>0</v>
      </c>
      <c r="I1980" s="59">
        <v>0</v>
      </c>
      <c r="J1980" s="63">
        <f t="shared" ref="J1980" si="8955">IF(0=(1-$J$8*$K$8*$B1977^2),10^14,$B1977*$K$8/(1-$J$8*$K$8*$B1977^2))</f>
        <v>-0.6782935028519117</v>
      </c>
      <c r="K1980" s="61">
        <v>1</v>
      </c>
      <c r="L1980" s="62">
        <v>0</v>
      </c>
      <c r="N1980" s="59">
        <f t="shared" ref="N1980" si="8956">D1980*I1977+F1980*I1980-E1980*J1977-G1980*J1980</f>
        <v>0</v>
      </c>
      <c r="O1980" s="63">
        <f t="shared" ref="O1980" si="8957">(D1980*J1977+E1980*I1977+F1980*J1980+G1980*I1980)</f>
        <v>-0.6782935028519117</v>
      </c>
      <c r="P1980" s="61">
        <f t="shared" ref="P1980" si="8958">D1980*K1977+F1980*K1980-E1980*L1977-G1980*L1980</f>
        <v>1</v>
      </c>
      <c r="Q1980" s="62">
        <f t="shared" ref="Q1980" si="8959">(D1980*L1977+E1980*K1977+F1980*L1980+G1980*K1980)</f>
        <v>0</v>
      </c>
      <c r="S1980" s="59">
        <v>0</v>
      </c>
      <c r="T1980" s="63">
        <v>0</v>
      </c>
      <c r="U1980" s="61">
        <v>1</v>
      </c>
      <c r="V1980" s="62">
        <v>0</v>
      </c>
      <c r="X1980" s="59">
        <f t="shared" ref="X1980" si="8960">N1980*S1977+P1980*S1980-O1980*T1977-Q1980*T1980</f>
        <v>0</v>
      </c>
      <c r="Y1980" s="63">
        <f t="shared" ref="Y1980" si="8961">(N1980*T1977+O1980*S1977+P1980*T1980+Q1980*S1980)</f>
        <v>-0.6782935028519117</v>
      </c>
      <c r="Z1980" s="61">
        <f t="shared" ref="Z1980" si="8962">N1980*U1977+P1980*U1980-O1980*V1977-Q1980*V1980</f>
        <v>3.6043582335778268</v>
      </c>
      <c r="AA1980" s="62">
        <f t="shared" ref="AA1980" si="8963">(N1980*V1977+O1980*U1977+P1980*V1980+Q1980*U1980)</f>
        <v>0</v>
      </c>
      <c r="AB1980" s="10"/>
      <c r="AC1980" s="46">
        <f t="shared" ref="AC1980" si="8964">1/$AD$8</f>
        <v>1</v>
      </c>
      <c r="AD1980" s="77">
        <v>0</v>
      </c>
      <c r="AE1980" s="78">
        <v>1</v>
      </c>
      <c r="AF1980" s="79">
        <v>0</v>
      </c>
      <c r="AH1980" s="59">
        <f t="shared" ref="AH1980" si="8965">X1980*AC1977+Z1980*AC1980-Y1980*AD1977-AA1980*AD1980</f>
        <v>3.6043582335778268</v>
      </c>
      <c r="AI1980" s="63">
        <f t="shared" ref="AI1980" si="8966">(X1980*AD1977+Y1980*AC1977+Z1980*AD1980+AA1980*AC1980)</f>
        <v>-0.6782935028519117</v>
      </c>
      <c r="AJ1980" s="61">
        <f t="shared" ref="AJ1980" si="8967">X1980*AE1977+Z1980*AE1980-Y1980*AF1977-AA1980*AF1980</f>
        <v>3.6043582335778268</v>
      </c>
      <c r="AK1980" s="62">
        <f t="shared" ref="AK1980" si="8968">(X1980*AF1977+Y1980*AE1977+Z1980*AF1980+AA1980*AE1980)</f>
        <v>0</v>
      </c>
      <c r="AM1980" s="80">
        <f t="shared" ref="AM1980" si="8969">(180/PI())*ATAN(-1*(AI1977+AI1980)/(AH1977+AH1980))</f>
        <v>-67.021592097662548</v>
      </c>
      <c r="AO1980" s="113">
        <f t="shared" ref="AO1980" si="8970">20*LOG(((1-(10^(AM1977/20)^2)*(1-((1-AO1977)/(1+AO1977))^2))^0.5))</f>
        <v>-2.8705493437817982E-2</v>
      </c>
      <c r="AP1980" s="18"/>
      <c r="AQ1980" s="68"/>
      <c r="AR1980" s="68"/>
      <c r="AS1980" s="68"/>
      <c r="AT1980" s="68"/>
    </row>
    <row r="1981" spans="2:46" ht="18.600000000000001" customHeight="1"/>
    <row r="1982" spans="2:46" ht="18.600000000000001" customHeight="1" thickBot="1">
      <c r="D1982" s="10" t="s">
        <v>63</v>
      </c>
      <c r="E1982" s="10"/>
      <c r="F1982" s="10"/>
      <c r="G1982" s="10"/>
      <c r="H1982" s="10"/>
      <c r="I1982" s="10" t="s">
        <v>64</v>
      </c>
      <c r="J1982" s="10"/>
      <c r="K1982" s="10"/>
      <c r="L1982" s="10"/>
      <c r="M1982" s="55"/>
      <c r="N1982" s="55"/>
      <c r="O1982" s="54" t="s">
        <v>65</v>
      </c>
      <c r="P1982" s="55"/>
      <c r="Q1982" s="55"/>
      <c r="R1982" s="55"/>
      <c r="S1982" s="10"/>
      <c r="T1982" s="10" t="s">
        <v>66</v>
      </c>
      <c r="U1982" s="55"/>
      <c r="V1982" s="55"/>
      <c r="W1982" s="55"/>
      <c r="X1982" s="55"/>
      <c r="Y1982" s="54" t="s">
        <v>67</v>
      </c>
      <c r="Z1982" s="55"/>
      <c r="AA1982" s="55"/>
      <c r="AB1982" s="55"/>
      <c r="AC1982" s="54" t="s">
        <v>68</v>
      </c>
      <c r="AD1982" s="10"/>
      <c r="AE1982" s="10"/>
      <c r="AF1982" s="10"/>
      <c r="AG1982" s="10"/>
      <c r="AH1982" s="55"/>
      <c r="AI1982" s="54" t="s">
        <v>69</v>
      </c>
      <c r="AJ1982" s="55"/>
      <c r="AK1982" s="55"/>
    </row>
    <row r="1983" spans="2:46" ht="18.600000000000001" customHeight="1" thickBot="1">
      <c r="B1983" s="52"/>
      <c r="D1983" s="273" t="s">
        <v>70</v>
      </c>
      <c r="E1983" s="274"/>
      <c r="F1983" s="275" t="s">
        <v>71</v>
      </c>
      <c r="G1983" s="276"/>
      <c r="H1983" s="263"/>
      <c r="I1983" s="273" t="s">
        <v>72</v>
      </c>
      <c r="J1983" s="274"/>
      <c r="K1983" s="275" t="s">
        <v>73</v>
      </c>
      <c r="L1983" s="276"/>
      <c r="M1983" s="55"/>
      <c r="N1983" s="269" t="s">
        <v>74</v>
      </c>
      <c r="O1983" s="270"/>
      <c r="P1983" s="271" t="s">
        <v>75</v>
      </c>
      <c r="Q1983" s="272"/>
      <c r="R1983" s="55"/>
      <c r="S1983" s="273" t="s">
        <v>76</v>
      </c>
      <c r="T1983" s="274"/>
      <c r="U1983" s="275" t="s">
        <v>77</v>
      </c>
      <c r="V1983" s="276"/>
      <c r="W1983" s="10"/>
      <c r="X1983" s="269" t="s">
        <v>78</v>
      </c>
      <c r="Y1983" s="270"/>
      <c r="Z1983" s="271" t="s">
        <v>79</v>
      </c>
      <c r="AA1983" s="272"/>
      <c r="AB1983" s="10"/>
      <c r="AC1983" s="273" t="s">
        <v>80</v>
      </c>
      <c r="AD1983" s="274"/>
      <c r="AE1983" s="275" t="s">
        <v>81</v>
      </c>
      <c r="AF1983" s="276"/>
      <c r="AG1983" s="10"/>
      <c r="AH1983" s="269" t="s">
        <v>82</v>
      </c>
      <c r="AI1983" s="270"/>
      <c r="AJ1983" s="271" t="s">
        <v>83</v>
      </c>
      <c r="AK1983" s="272"/>
      <c r="AM1983" s="57" t="s">
        <v>10</v>
      </c>
      <c r="AO1983" s="109" t="s">
        <v>37</v>
      </c>
      <c r="AP1983" s="18"/>
      <c r="AQ1983" s="68"/>
      <c r="AR1983" s="68"/>
      <c r="AS1983" s="68"/>
      <c r="AT1983" s="68"/>
    </row>
    <row r="1984" spans="2:46" ht="18.600000000000001" customHeight="1" thickTop="1" thickBot="1">
      <c r="B1984" s="81">
        <v>5.68</v>
      </c>
      <c r="D1984" s="59">
        <v>1</v>
      </c>
      <c r="E1984" s="60">
        <v>0</v>
      </c>
      <c r="F1984" s="61">
        <v>0</v>
      </c>
      <c r="G1984" s="62">
        <f t="shared" ref="G1984" si="8971">$E$8*$B1984</f>
        <v>3.8531415999999998</v>
      </c>
      <c r="I1984" s="59">
        <v>1</v>
      </c>
      <c r="J1984" s="63">
        <v>0</v>
      </c>
      <c r="K1984" s="61">
        <v>0</v>
      </c>
      <c r="L1984" s="62">
        <v>0</v>
      </c>
      <c r="N1984" s="59">
        <f t="shared" ref="N1984" si="8972">D1984*I1984+F1984*I1987-E1984*J1984-G1984*J1987</f>
        <v>3.601646882428239</v>
      </c>
      <c r="O1984" s="63">
        <f t="shared" ref="O1984" si="8973">(D1984*J1984+E1984*I1984+F1984*J1987+G1984*I1987)</f>
        <v>0</v>
      </c>
      <c r="P1984" s="61">
        <f t="shared" ref="P1984" si="8974">D1984*K1984+F1984*K1987-E1984*L1984-G1984*L1987</f>
        <v>0</v>
      </c>
      <c r="Q1984" s="62">
        <f t="shared" ref="Q1984" si="8975">(D1984*L1984+E1984*K1984+F1984*L1987+G1984*K1987)</f>
        <v>3.8531415999999998</v>
      </c>
      <c r="S1984" s="59">
        <v>1</v>
      </c>
      <c r="T1984" s="60">
        <v>0</v>
      </c>
      <c r="U1984" s="61">
        <v>0</v>
      </c>
      <c r="V1984" s="62">
        <f t="shared" ref="V1984" si="8976">$T$8*$B1984</f>
        <v>3.8531415999999998</v>
      </c>
      <c r="X1984" s="59">
        <f t="shared" ref="X1984" si="8977">N1984*S1984+P1984*S1987-O1984*T1984-Q1984*T1987</f>
        <v>3.601646882428239</v>
      </c>
      <c r="Y1984" s="63">
        <f t="shared" ref="Y1984" si="8978">(N1984*T1984+O1984*S1984+P1984*T1987+Q1984*S1987)</f>
        <v>0</v>
      </c>
      <c r="Z1984" s="61">
        <f t="shared" ref="Z1984" si="8979">N1984*U1984+P1984*U1987-O1984*V1984-Q1984*V1987</f>
        <v>0</v>
      </c>
      <c r="AA1984" s="62">
        <f t="shared" ref="AA1984" si="8980">(N1984*V1984+O1984*U1984+P1984*V1987+Q1984*U1987)</f>
        <v>17.730797031194555</v>
      </c>
      <c r="AB1984" s="10"/>
      <c r="AC1984" s="64">
        <v>1</v>
      </c>
      <c r="AD1984" s="65">
        <v>0</v>
      </c>
      <c r="AE1984" s="23">
        <v>0</v>
      </c>
      <c r="AF1984" s="66">
        <v>0</v>
      </c>
      <c r="AH1984" s="59">
        <f t="shared" ref="AH1984" si="8981">X1984*AC1984+Z1984*AC1987-Y1984*AD1984-AA1984*AD1987</f>
        <v>3.601646882428239</v>
      </c>
      <c r="AI1984" s="63">
        <f t="shared" ref="AI1984" si="8982">(X1984*AD1984+Y1984*AC1984+Z1984*AD1987+AA1984*AC1987)</f>
        <v>17.730797031194555</v>
      </c>
      <c r="AJ1984" s="61">
        <f t="shared" ref="AJ1984" si="8983">X1984*AE1984+Z1984*AE1987-Y1984*AF1984-AA1984*AF1987</f>
        <v>0</v>
      </c>
      <c r="AK1984" s="62">
        <f t="shared" ref="AK1984" si="8984">(X1984*AF1984+Y1984*AE1984+Z1984*AF1987+AA1984*AE1987)</f>
        <v>17.730797031194555</v>
      </c>
      <c r="AM1984" s="67">
        <f t="shared" ref="AM1984" si="8985">20*LOG(((1+$AD$8)/$AD$8)/((AH1984+AH1987)^2+(AI1984+AI1987)^2)^0.5)</f>
        <v>-19.329564725248211</v>
      </c>
      <c r="AO1984" s="110">
        <f t="shared" ref="AO1984" si="8986">((AH1984^2+AI1984^2)^0.5)/((AH1987^2+AI1987^2)^0.5)</f>
        <v>4.937492363454643</v>
      </c>
      <c r="AP1984" s="18"/>
      <c r="AQ1984" s="68"/>
      <c r="AR1984" s="68"/>
      <c r="AS1984" s="68"/>
      <c r="AT1984" s="68"/>
    </row>
    <row r="1985" spans="2:46" ht="18.600000000000001" customHeight="1" thickBot="1">
      <c r="D1985" s="69"/>
      <c r="G1985" s="70"/>
      <c r="I1985" s="69"/>
      <c r="L1985" s="70"/>
      <c r="N1985" s="69"/>
      <c r="Q1985" s="70"/>
      <c r="S1985" s="69"/>
      <c r="V1985" s="70"/>
      <c r="X1985" s="69"/>
      <c r="AA1985" s="70"/>
      <c r="AC1985" s="64"/>
      <c r="AD1985" s="23"/>
      <c r="AE1985" s="23"/>
      <c r="AF1985" s="71"/>
      <c r="AH1985" s="69"/>
      <c r="AK1985" s="70"/>
      <c r="AO1985" s="111"/>
      <c r="AP1985" s="18"/>
      <c r="AQ1985" s="68"/>
      <c r="AR1985" s="68"/>
      <c r="AS1985" s="68"/>
      <c r="AT1985" s="68"/>
    </row>
    <row r="1986" spans="2:46" ht="18.600000000000001" customHeight="1" thickBot="1">
      <c r="D1986" s="265" t="s">
        <v>11</v>
      </c>
      <c r="E1986" s="266"/>
      <c r="F1986" s="267" t="s">
        <v>84</v>
      </c>
      <c r="G1986" s="268"/>
      <c r="H1986" s="263"/>
      <c r="I1986" s="265" t="s">
        <v>85</v>
      </c>
      <c r="J1986" s="266"/>
      <c r="K1986" s="267" t="s">
        <v>86</v>
      </c>
      <c r="L1986" s="268"/>
      <c r="N1986" s="269" t="s">
        <v>12</v>
      </c>
      <c r="O1986" s="270"/>
      <c r="P1986" s="271" t="s">
        <v>13</v>
      </c>
      <c r="Q1986" s="272"/>
      <c r="S1986" s="265" t="s">
        <v>87</v>
      </c>
      <c r="T1986" s="266"/>
      <c r="U1986" s="267" t="s">
        <v>88</v>
      </c>
      <c r="V1986" s="268"/>
      <c r="W1986" s="10"/>
      <c r="X1986" s="269" t="s">
        <v>89</v>
      </c>
      <c r="Y1986" s="270"/>
      <c r="Z1986" s="271" t="s">
        <v>90</v>
      </c>
      <c r="AA1986" s="272"/>
      <c r="AB1986" s="10"/>
      <c r="AC1986" s="265" t="s">
        <v>14</v>
      </c>
      <c r="AD1986" s="266"/>
      <c r="AE1986" s="267" t="s">
        <v>15</v>
      </c>
      <c r="AF1986" s="268"/>
      <c r="AG1986" s="10"/>
      <c r="AH1986" s="269" t="s">
        <v>91</v>
      </c>
      <c r="AI1986" s="270"/>
      <c r="AJ1986" s="271" t="s">
        <v>92</v>
      </c>
      <c r="AK1986" s="272"/>
      <c r="AM1986" s="76" t="s">
        <v>16</v>
      </c>
      <c r="AO1986" s="112" t="s">
        <v>38</v>
      </c>
      <c r="AP1986" s="18"/>
      <c r="AQ1986" s="68"/>
      <c r="AR1986" s="68"/>
      <c r="AS1986" s="68"/>
      <c r="AT1986" s="68"/>
    </row>
    <row r="1987" spans="2:46" ht="18.600000000000001" customHeight="1" thickTop="1" thickBot="1">
      <c r="D1987" s="59">
        <v>0</v>
      </c>
      <c r="E1987" s="63">
        <v>0</v>
      </c>
      <c r="F1987" s="61">
        <v>1</v>
      </c>
      <c r="G1987" s="62">
        <v>0</v>
      </c>
      <c r="I1987" s="59">
        <v>0</v>
      </c>
      <c r="J1987" s="63">
        <f t="shared" ref="J1987" si="8987">IF(0=(1-$J$8*$K$8*$B1984^2),10^14,$B1984*$K$8/(1-$J$8*$K$8*$B1984^2))</f>
        <v>-0.67520147259271224</v>
      </c>
      <c r="K1987" s="61">
        <v>1</v>
      </c>
      <c r="L1987" s="62">
        <v>0</v>
      </c>
      <c r="N1987" s="59">
        <f t="shared" ref="N1987" si="8988">D1987*I1984+F1987*I1987-E1987*J1984-G1987*J1987</f>
        <v>0</v>
      </c>
      <c r="O1987" s="63">
        <f t="shared" ref="O1987" si="8989">(D1987*J1984+E1987*I1984+F1987*J1987+G1987*I1987)</f>
        <v>-0.67520147259271224</v>
      </c>
      <c r="P1987" s="61">
        <f t="shared" ref="P1987" si="8990">D1987*K1984+F1987*K1987-E1987*L1984-G1987*L1987</f>
        <v>1</v>
      </c>
      <c r="Q1987" s="62">
        <f t="shared" ref="Q1987" si="8991">(D1987*L1984+E1987*K1984+F1987*L1987+G1987*K1987)</f>
        <v>0</v>
      </c>
      <c r="S1987" s="59">
        <v>0</v>
      </c>
      <c r="T1987" s="63">
        <v>0</v>
      </c>
      <c r="U1987" s="61">
        <v>1</v>
      </c>
      <c r="V1987" s="62">
        <v>0</v>
      </c>
      <c r="X1987" s="59">
        <f t="shared" ref="X1987" si="8992">N1987*S1984+P1987*S1987-O1987*T1984-Q1987*T1987</f>
        <v>0</v>
      </c>
      <c r="Y1987" s="63">
        <f t="shared" ref="Y1987" si="8993">(N1987*T1984+O1987*S1984+P1987*T1987+Q1987*S1987)</f>
        <v>-0.67520147259271224</v>
      </c>
      <c r="Z1987" s="61">
        <f t="shared" ref="Z1987" si="8994">N1987*U1984+P1987*U1987-O1987*V1984-Q1987*V1987</f>
        <v>3.601646882428239</v>
      </c>
      <c r="AA1987" s="62">
        <f t="shared" ref="AA1987" si="8995">(N1987*V1984+O1987*U1984+P1987*V1987+Q1987*U1987)</f>
        <v>0</v>
      </c>
      <c r="AB1987" s="10"/>
      <c r="AC1987" s="46">
        <f t="shared" ref="AC1987" si="8996">1/$AD$8</f>
        <v>1</v>
      </c>
      <c r="AD1987" s="77">
        <v>0</v>
      </c>
      <c r="AE1987" s="78">
        <v>1</v>
      </c>
      <c r="AF1987" s="79">
        <v>0</v>
      </c>
      <c r="AH1987" s="59">
        <f t="shared" ref="AH1987" si="8997">X1987*AC1984+Z1987*AC1987-Y1987*AD1984-AA1987*AD1987</f>
        <v>3.601646882428239</v>
      </c>
      <c r="AI1987" s="63">
        <f t="shared" ref="AI1987" si="8998">(X1987*AD1984+Y1987*AC1984+Z1987*AD1987+AA1987*AC1987)</f>
        <v>-0.67520147259271224</v>
      </c>
      <c r="AJ1987" s="61">
        <f t="shared" ref="AJ1987" si="8999">X1987*AE1984+Z1987*AE1987-Y1987*AF1984-AA1987*AF1987</f>
        <v>3.601646882428239</v>
      </c>
      <c r="AK1987" s="62">
        <f t="shared" ref="AK1987" si="9000">(X1987*AF1984+Y1987*AE1984+Z1987*AF1987+AA1987*AE1987)</f>
        <v>0</v>
      </c>
      <c r="AM1987" s="80">
        <f t="shared" ref="AM1987" si="9001">(180/PI())*ATAN(-1*(AI1984+AI1987)/(AH1984+AH1987))</f>
        <v>-67.103625801154465</v>
      </c>
      <c r="AO1987" s="113">
        <f t="shared" ref="AO1987" si="9002">20*LOG(((1-(10^(AM1984/20)^2)*(1-((1-AO1984)/(1+AO1984))^2))^0.5))</f>
        <v>-2.8484696422213605E-2</v>
      </c>
      <c r="AP1987" s="18"/>
      <c r="AQ1987" s="68"/>
      <c r="AR1987" s="68"/>
      <c r="AS1987" s="68"/>
      <c r="AT1987" s="68"/>
    </row>
    <row r="1988" spans="2:46" ht="18.600000000000001" customHeight="1"/>
    <row r="1989" spans="2:46" ht="18.600000000000001" customHeight="1" thickBot="1">
      <c r="D1989" s="10" t="s">
        <v>63</v>
      </c>
      <c r="E1989" s="10"/>
      <c r="F1989" s="10"/>
      <c r="G1989" s="10"/>
      <c r="H1989" s="10"/>
      <c r="I1989" s="10" t="s">
        <v>64</v>
      </c>
      <c r="J1989" s="10"/>
      <c r="K1989" s="10"/>
      <c r="L1989" s="10"/>
      <c r="M1989" s="55"/>
      <c r="N1989" s="55"/>
      <c r="O1989" s="54" t="s">
        <v>65</v>
      </c>
      <c r="P1989" s="55"/>
      <c r="Q1989" s="55"/>
      <c r="R1989" s="55"/>
      <c r="S1989" s="10"/>
      <c r="T1989" s="10" t="s">
        <v>66</v>
      </c>
      <c r="U1989" s="55"/>
      <c r="V1989" s="55"/>
      <c r="W1989" s="55"/>
      <c r="X1989" s="55"/>
      <c r="Y1989" s="54" t="s">
        <v>67</v>
      </c>
      <c r="Z1989" s="55"/>
      <c r="AA1989" s="55"/>
      <c r="AB1989" s="55"/>
      <c r="AC1989" s="54" t="s">
        <v>68</v>
      </c>
      <c r="AD1989" s="10"/>
      <c r="AE1989" s="10"/>
      <c r="AF1989" s="10"/>
      <c r="AG1989" s="10"/>
      <c r="AH1989" s="55"/>
      <c r="AI1989" s="54" t="s">
        <v>69</v>
      </c>
      <c r="AJ1989" s="55"/>
      <c r="AK1989" s="55"/>
    </row>
    <row r="1990" spans="2:46" ht="18.600000000000001" customHeight="1" thickBot="1">
      <c r="B1990" s="52"/>
      <c r="D1990" s="273" t="s">
        <v>70</v>
      </c>
      <c r="E1990" s="274"/>
      <c r="F1990" s="275" t="s">
        <v>71</v>
      </c>
      <c r="G1990" s="276"/>
      <c r="H1990" s="263"/>
      <c r="I1990" s="273" t="s">
        <v>72</v>
      </c>
      <c r="J1990" s="274"/>
      <c r="K1990" s="275" t="s">
        <v>73</v>
      </c>
      <c r="L1990" s="276"/>
      <c r="M1990" s="55"/>
      <c r="N1990" s="269" t="s">
        <v>74</v>
      </c>
      <c r="O1990" s="270"/>
      <c r="P1990" s="271" t="s">
        <v>75</v>
      </c>
      <c r="Q1990" s="272"/>
      <c r="R1990" s="55"/>
      <c r="S1990" s="273" t="s">
        <v>76</v>
      </c>
      <c r="T1990" s="274"/>
      <c r="U1990" s="275" t="s">
        <v>77</v>
      </c>
      <c r="V1990" s="276"/>
      <c r="W1990" s="10"/>
      <c r="X1990" s="269" t="s">
        <v>78</v>
      </c>
      <c r="Y1990" s="270"/>
      <c r="Z1990" s="271" t="s">
        <v>79</v>
      </c>
      <c r="AA1990" s="272"/>
      <c r="AB1990" s="10"/>
      <c r="AC1990" s="273" t="s">
        <v>80</v>
      </c>
      <c r="AD1990" s="274"/>
      <c r="AE1990" s="275" t="s">
        <v>81</v>
      </c>
      <c r="AF1990" s="276"/>
      <c r="AG1990" s="10"/>
      <c r="AH1990" s="269" t="s">
        <v>82</v>
      </c>
      <c r="AI1990" s="270"/>
      <c r="AJ1990" s="271" t="s">
        <v>83</v>
      </c>
      <c r="AK1990" s="272"/>
      <c r="AM1990" s="57" t="s">
        <v>10</v>
      </c>
      <c r="AO1990" s="109" t="s">
        <v>37</v>
      </c>
      <c r="AP1990" s="18"/>
      <c r="AQ1990" s="68"/>
      <c r="AR1990" s="68"/>
      <c r="AS1990" s="68"/>
      <c r="AT1990" s="68"/>
    </row>
    <row r="1991" spans="2:46" ht="18.600000000000001" customHeight="1" thickTop="1" thickBot="1">
      <c r="B1991" s="81">
        <v>5.7</v>
      </c>
      <c r="D1991" s="59">
        <v>1</v>
      </c>
      <c r="E1991" s="60">
        <v>0</v>
      </c>
      <c r="F1991" s="61">
        <v>0</v>
      </c>
      <c r="G1991" s="62">
        <f t="shared" ref="G1991" si="9003">$E$8*$B1991</f>
        <v>3.8667090000000002</v>
      </c>
      <c r="I1991" s="59">
        <v>1</v>
      </c>
      <c r="J1991" s="63">
        <v>0</v>
      </c>
      <c r="K1991" s="61">
        <v>0</v>
      </c>
      <c r="L1991" s="62">
        <v>0</v>
      </c>
      <c r="N1991" s="59">
        <f t="shared" ref="N1991" si="9004">D1991*I1991+F1991*I1994-E1991*J1991-G1991*J1994</f>
        <v>3.5989695728062547</v>
      </c>
      <c r="O1991" s="63">
        <f t="shared" ref="O1991" si="9005">(D1991*J1991+E1991*I1991+F1991*J1994+G1991*I1994)</f>
        <v>0</v>
      </c>
      <c r="P1991" s="61">
        <f t="shared" ref="P1991" si="9006">D1991*K1991+F1991*K1994-E1991*L1991-G1991*L1994</f>
        <v>0</v>
      </c>
      <c r="Q1991" s="62">
        <f t="shared" ref="Q1991" si="9007">(D1991*L1991+E1991*K1991+F1991*L1994+G1991*K1994)</f>
        <v>3.8667090000000002</v>
      </c>
      <c r="S1991" s="59">
        <v>1</v>
      </c>
      <c r="T1991" s="60">
        <v>0</v>
      </c>
      <c r="U1991" s="61">
        <v>0</v>
      </c>
      <c r="V1991" s="62">
        <f t="shared" ref="V1991" si="9008">$T$8*$B1991</f>
        <v>3.8667090000000002</v>
      </c>
      <c r="X1991" s="59">
        <f t="shared" ref="X1991" si="9009">N1991*S1991+P1991*S1994-O1991*T1991-Q1991*T1994</f>
        <v>3.5989695728062547</v>
      </c>
      <c r="Y1991" s="63">
        <f t="shared" ref="Y1991" si="9010">(N1991*T1991+O1991*S1991+P1991*T1994+Q1991*S1994)</f>
        <v>0</v>
      </c>
      <c r="Z1991" s="61">
        <f t="shared" ref="Z1991" si="9011">N1991*U1991+P1991*U1994-O1991*V1991-Q1991*V1994</f>
        <v>0</v>
      </c>
      <c r="AA1991" s="62">
        <f t="shared" ref="AA1991" si="9012">(N1991*V1991+O1991*U1991+P1991*V1994+Q1991*U1994)</f>
        <v>17.7828770378961</v>
      </c>
      <c r="AB1991" s="10"/>
      <c r="AC1991" s="64">
        <v>1</v>
      </c>
      <c r="AD1991" s="65">
        <v>0</v>
      </c>
      <c r="AE1991" s="23">
        <v>0</v>
      </c>
      <c r="AF1991" s="66">
        <v>0</v>
      </c>
      <c r="AH1991" s="59">
        <f t="shared" ref="AH1991" si="9013">X1991*AC1991+Z1991*AC1994-Y1991*AD1991-AA1991*AD1994</f>
        <v>3.5989695728062547</v>
      </c>
      <c r="AI1991" s="63">
        <f t="shared" ref="AI1991" si="9014">(X1991*AD1991+Y1991*AC1991+Z1991*AD1994+AA1991*AC1994)</f>
        <v>17.7828770378961</v>
      </c>
      <c r="AJ1991" s="61">
        <f t="shared" ref="AJ1991" si="9015">X1991*AE1991+Z1991*AE1994-Y1991*AF1991-AA1991*AF1994</f>
        <v>0</v>
      </c>
      <c r="AK1991" s="62">
        <f t="shared" ref="AK1991" si="9016">(X1991*AF1991+Y1991*AE1991+Z1991*AF1994+AA1991*AE1994)</f>
        <v>17.7828770378961</v>
      </c>
      <c r="AM1991" s="67">
        <f t="shared" ref="AM1991" si="9017">20*LOG(((1+$AD$8)/$AD$8)/((AH1991+AH1994)^2+(AI1991+AI1994)^2)^0.5)</f>
        <v>-19.352397192719319</v>
      </c>
      <c r="AO1991" s="110">
        <f t="shared" ref="AO1991" si="9018">((AH1991^2+AI1991^2)^0.5)/((AH1994^2+AI1994^2)^0.5)</f>
        <v>4.9555966418880661</v>
      </c>
      <c r="AP1991" s="18"/>
      <c r="AQ1991" s="68"/>
      <c r="AR1991" s="68"/>
      <c r="AS1991" s="68"/>
      <c r="AT1991" s="68"/>
    </row>
    <row r="1992" spans="2:46" ht="18.600000000000001" customHeight="1" thickBot="1">
      <c r="D1992" s="69"/>
      <c r="G1992" s="70"/>
      <c r="I1992" s="69"/>
      <c r="L1992" s="70"/>
      <c r="N1992" s="69"/>
      <c r="Q1992" s="70"/>
      <c r="S1992" s="69"/>
      <c r="V1992" s="70"/>
      <c r="X1992" s="69"/>
      <c r="AA1992" s="70"/>
      <c r="AC1992" s="64"/>
      <c r="AD1992" s="23"/>
      <c r="AE1992" s="23"/>
      <c r="AF1992" s="71"/>
      <c r="AH1992" s="69"/>
      <c r="AK1992" s="70"/>
      <c r="AO1992" s="111"/>
      <c r="AP1992" s="18"/>
      <c r="AQ1992" s="68"/>
      <c r="AR1992" s="68"/>
      <c r="AS1992" s="68"/>
      <c r="AT1992" s="68"/>
    </row>
    <row r="1993" spans="2:46" ht="18.600000000000001" customHeight="1" thickBot="1">
      <c r="D1993" s="265" t="s">
        <v>11</v>
      </c>
      <c r="E1993" s="266"/>
      <c r="F1993" s="267" t="s">
        <v>84</v>
      </c>
      <c r="G1993" s="268"/>
      <c r="H1993" s="263"/>
      <c r="I1993" s="265" t="s">
        <v>85</v>
      </c>
      <c r="J1993" s="266"/>
      <c r="K1993" s="267" t="s">
        <v>86</v>
      </c>
      <c r="L1993" s="268"/>
      <c r="N1993" s="269" t="s">
        <v>12</v>
      </c>
      <c r="O1993" s="270"/>
      <c r="P1993" s="271" t="s">
        <v>13</v>
      </c>
      <c r="Q1993" s="272"/>
      <c r="S1993" s="265" t="s">
        <v>87</v>
      </c>
      <c r="T1993" s="266"/>
      <c r="U1993" s="267" t="s">
        <v>88</v>
      </c>
      <c r="V1993" s="268"/>
      <c r="W1993" s="10"/>
      <c r="X1993" s="269" t="s">
        <v>89</v>
      </c>
      <c r="Y1993" s="270"/>
      <c r="Z1993" s="271" t="s">
        <v>90</v>
      </c>
      <c r="AA1993" s="272"/>
      <c r="AB1993" s="10"/>
      <c r="AC1993" s="265" t="s">
        <v>14</v>
      </c>
      <c r="AD1993" s="266"/>
      <c r="AE1993" s="267" t="s">
        <v>15</v>
      </c>
      <c r="AF1993" s="268"/>
      <c r="AG1993" s="10"/>
      <c r="AH1993" s="269" t="s">
        <v>91</v>
      </c>
      <c r="AI1993" s="270"/>
      <c r="AJ1993" s="271" t="s">
        <v>92</v>
      </c>
      <c r="AK1993" s="272"/>
      <c r="AM1993" s="76" t="s">
        <v>16</v>
      </c>
      <c r="AO1993" s="112" t="s">
        <v>38</v>
      </c>
      <c r="AP1993" s="18"/>
      <c r="AQ1993" s="68"/>
      <c r="AR1993" s="68"/>
      <c r="AS1993" s="68"/>
      <c r="AT1993" s="68"/>
    </row>
    <row r="1994" spans="2:46" ht="18.600000000000001" customHeight="1" thickTop="1" thickBot="1">
      <c r="D1994" s="59">
        <v>0</v>
      </c>
      <c r="E1994" s="63">
        <v>0</v>
      </c>
      <c r="F1994" s="61">
        <v>1</v>
      </c>
      <c r="G1994" s="62">
        <v>0</v>
      </c>
      <c r="I1994" s="59">
        <v>0</v>
      </c>
      <c r="J1994" s="63">
        <f t="shared" ref="J1994" si="9019">IF(0=(1-$J$8*$K$8*$B1991^2),10^14,$B1991*$K$8/(1-$J$8*$K$8*$B1991^2))</f>
        <v>-0.67213994453843162</v>
      </c>
      <c r="K1994" s="61">
        <v>1</v>
      </c>
      <c r="L1994" s="62">
        <v>0</v>
      </c>
      <c r="N1994" s="59">
        <f t="shared" ref="N1994" si="9020">D1994*I1991+F1994*I1994-E1994*J1991-G1994*J1994</f>
        <v>0</v>
      </c>
      <c r="O1994" s="63">
        <f t="shared" ref="O1994" si="9021">(D1994*J1991+E1994*I1991+F1994*J1994+G1994*I1994)</f>
        <v>-0.67213994453843162</v>
      </c>
      <c r="P1994" s="61">
        <f t="shared" ref="P1994" si="9022">D1994*K1991+F1994*K1994-E1994*L1991-G1994*L1994</f>
        <v>1</v>
      </c>
      <c r="Q1994" s="62">
        <f t="shared" ref="Q1994" si="9023">(D1994*L1991+E1994*K1991+F1994*L1994+G1994*K1994)</f>
        <v>0</v>
      </c>
      <c r="S1994" s="59">
        <v>0</v>
      </c>
      <c r="T1994" s="63">
        <v>0</v>
      </c>
      <c r="U1994" s="61">
        <v>1</v>
      </c>
      <c r="V1994" s="62">
        <v>0</v>
      </c>
      <c r="X1994" s="59">
        <f t="shared" ref="X1994" si="9024">N1994*S1991+P1994*S1994-O1994*T1991-Q1994*T1994</f>
        <v>0</v>
      </c>
      <c r="Y1994" s="63">
        <f t="shared" ref="Y1994" si="9025">(N1994*T1991+O1994*S1991+P1994*T1994+Q1994*S1994)</f>
        <v>-0.67213994453843162</v>
      </c>
      <c r="Z1994" s="61">
        <f t="shared" ref="Z1994" si="9026">N1994*U1991+P1994*U1994-O1994*V1991-Q1994*V1994</f>
        <v>3.5989695728062547</v>
      </c>
      <c r="AA1994" s="62">
        <f t="shared" ref="AA1994" si="9027">(N1994*V1991+O1994*U1991+P1994*V1994+Q1994*U1994)</f>
        <v>0</v>
      </c>
      <c r="AB1994" s="10"/>
      <c r="AC1994" s="46">
        <f t="shared" ref="AC1994" si="9028">1/$AD$8</f>
        <v>1</v>
      </c>
      <c r="AD1994" s="77">
        <v>0</v>
      </c>
      <c r="AE1994" s="78">
        <v>1</v>
      </c>
      <c r="AF1994" s="79">
        <v>0</v>
      </c>
      <c r="AH1994" s="59">
        <f t="shared" ref="AH1994" si="9029">X1994*AC1991+Z1994*AC1994-Y1994*AD1991-AA1994*AD1994</f>
        <v>3.5989695728062547</v>
      </c>
      <c r="AI1994" s="63">
        <f t="shared" ref="AI1994" si="9030">(X1994*AD1991+Y1994*AC1991+Z1994*AD1994+AA1994*AC1994)</f>
        <v>-0.67213994453843162</v>
      </c>
      <c r="AJ1994" s="61">
        <f t="shared" ref="AJ1994" si="9031">X1994*AE1991+Z1994*AE1994-Y1994*AF1991-AA1994*AF1994</f>
        <v>3.5989695728062547</v>
      </c>
      <c r="AK1994" s="62">
        <f t="shared" ref="AK1994" si="9032">(X1994*AF1991+Y1994*AE1991+Z1994*AF1994+AA1994*AE1994)</f>
        <v>0</v>
      </c>
      <c r="AM1994" s="80">
        <f t="shared" ref="AM1994" si="9033">(180/PI())*ATAN(-1*(AI1991+AI1994)/(AH1991+AH1994))</f>
        <v>-67.18506868967404</v>
      </c>
      <c r="AO1994" s="113">
        <f t="shared" ref="AO1994" si="9034">20*LOG(((1-(10^(AM1991/20)^2)*(1-((1-AO1991)/(1+AO1991))^2))^0.5))</f>
        <v>-2.8265879817400225E-2</v>
      </c>
      <c r="AP1994" s="18"/>
      <c r="AQ1994" s="68"/>
      <c r="AR1994" s="68"/>
      <c r="AS1994" s="68"/>
      <c r="AT1994" s="68"/>
    </row>
    <row r="1995" spans="2:46" ht="18.600000000000001" customHeight="1"/>
    <row r="1996" spans="2:46" ht="18.600000000000001" customHeight="1" thickBot="1">
      <c r="D1996" s="10" t="s">
        <v>63</v>
      </c>
      <c r="E1996" s="10"/>
      <c r="F1996" s="10"/>
      <c r="G1996" s="10"/>
      <c r="H1996" s="10"/>
      <c r="I1996" s="10" t="s">
        <v>64</v>
      </c>
      <c r="J1996" s="10"/>
      <c r="K1996" s="10"/>
      <c r="L1996" s="10"/>
      <c r="M1996" s="55"/>
      <c r="N1996" s="55"/>
      <c r="O1996" s="54" t="s">
        <v>65</v>
      </c>
      <c r="P1996" s="55"/>
      <c r="Q1996" s="55"/>
      <c r="R1996" s="55"/>
      <c r="S1996" s="10"/>
      <c r="T1996" s="10" t="s">
        <v>66</v>
      </c>
      <c r="U1996" s="55"/>
      <c r="V1996" s="55"/>
      <c r="W1996" s="55"/>
      <c r="X1996" s="55"/>
      <c r="Y1996" s="54" t="s">
        <v>67</v>
      </c>
      <c r="Z1996" s="55"/>
      <c r="AA1996" s="55"/>
      <c r="AB1996" s="55"/>
      <c r="AC1996" s="54" t="s">
        <v>68</v>
      </c>
      <c r="AD1996" s="10"/>
      <c r="AE1996" s="10"/>
      <c r="AF1996" s="10"/>
      <c r="AG1996" s="10"/>
      <c r="AH1996" s="55"/>
      <c r="AI1996" s="54" t="s">
        <v>69</v>
      </c>
      <c r="AJ1996" s="55"/>
      <c r="AK1996" s="55"/>
    </row>
    <row r="1997" spans="2:46" ht="18.600000000000001" customHeight="1" thickBot="1">
      <c r="B1997" s="52"/>
      <c r="D1997" s="273" t="s">
        <v>70</v>
      </c>
      <c r="E1997" s="274"/>
      <c r="F1997" s="275" t="s">
        <v>71</v>
      </c>
      <c r="G1997" s="276"/>
      <c r="H1997" s="263"/>
      <c r="I1997" s="273" t="s">
        <v>72</v>
      </c>
      <c r="J1997" s="274"/>
      <c r="K1997" s="275" t="s">
        <v>73</v>
      </c>
      <c r="L1997" s="276"/>
      <c r="M1997" s="55"/>
      <c r="N1997" s="269" t="s">
        <v>74</v>
      </c>
      <c r="O1997" s="270"/>
      <c r="P1997" s="271" t="s">
        <v>75</v>
      </c>
      <c r="Q1997" s="272"/>
      <c r="R1997" s="55"/>
      <c r="S1997" s="273" t="s">
        <v>76</v>
      </c>
      <c r="T1997" s="274"/>
      <c r="U1997" s="275" t="s">
        <v>77</v>
      </c>
      <c r="V1997" s="276"/>
      <c r="W1997" s="10"/>
      <c r="X1997" s="269" t="s">
        <v>78</v>
      </c>
      <c r="Y1997" s="270"/>
      <c r="Z1997" s="271" t="s">
        <v>79</v>
      </c>
      <c r="AA1997" s="272"/>
      <c r="AB1997" s="10"/>
      <c r="AC1997" s="273" t="s">
        <v>80</v>
      </c>
      <c r="AD1997" s="274"/>
      <c r="AE1997" s="275" t="s">
        <v>81</v>
      </c>
      <c r="AF1997" s="276"/>
      <c r="AG1997" s="10"/>
      <c r="AH1997" s="269" t="s">
        <v>82</v>
      </c>
      <c r="AI1997" s="270"/>
      <c r="AJ1997" s="271" t="s">
        <v>83</v>
      </c>
      <c r="AK1997" s="272"/>
      <c r="AM1997" s="57" t="s">
        <v>10</v>
      </c>
      <c r="AO1997" s="109" t="s">
        <v>37</v>
      </c>
      <c r="AP1997" s="18"/>
      <c r="AQ1997" s="68"/>
      <c r="AR1997" s="68"/>
      <c r="AS1997" s="68"/>
      <c r="AT1997" s="68"/>
    </row>
    <row r="1998" spans="2:46" ht="18.600000000000001" customHeight="1" thickTop="1" thickBot="1">
      <c r="B1998" s="81">
        <v>5.72</v>
      </c>
      <c r="D1998" s="59">
        <v>1</v>
      </c>
      <c r="E1998" s="60">
        <v>0</v>
      </c>
      <c r="F1998" s="61">
        <v>0</v>
      </c>
      <c r="G1998" s="62">
        <f t="shared" ref="G1998" si="9035">$E$8*$B1998</f>
        <v>3.8802764000000001</v>
      </c>
      <c r="I1998" s="59">
        <v>1</v>
      </c>
      <c r="J1998" s="63">
        <v>0</v>
      </c>
      <c r="K1998" s="61">
        <v>0</v>
      </c>
      <c r="L1998" s="62">
        <v>0</v>
      </c>
      <c r="N1998" s="59">
        <f t="shared" ref="N1998" si="9036">D1998*I1998+F1998*I2001-E1998*J1998-G1998*J2001</f>
        <v>3.5963257163059512</v>
      </c>
      <c r="O1998" s="63">
        <f t="shared" ref="O1998" si="9037">(D1998*J1998+E1998*I1998+F1998*J2001+G1998*I2001)</f>
        <v>0</v>
      </c>
      <c r="P1998" s="61">
        <f t="shared" ref="P1998" si="9038">D1998*K1998+F1998*K2001-E1998*L1998-G1998*L2001</f>
        <v>0</v>
      </c>
      <c r="Q1998" s="62">
        <f t="shared" ref="Q1998" si="9039">(D1998*L1998+E1998*K1998+F1998*L2001+G1998*K2001)</f>
        <v>3.8802764000000001</v>
      </c>
      <c r="S1998" s="59">
        <v>1</v>
      </c>
      <c r="T1998" s="60">
        <v>0</v>
      </c>
      <c r="U1998" s="61">
        <v>0</v>
      </c>
      <c r="V1998" s="62">
        <f t="shared" ref="V1998" si="9040">$T$8*$B1998</f>
        <v>3.8802764000000001</v>
      </c>
      <c r="X1998" s="59">
        <f t="shared" ref="X1998" si="9041">N1998*S1998+P1998*S2001-O1998*T1998-Q1998*T2001</f>
        <v>3.5963257163059512</v>
      </c>
      <c r="Y1998" s="63">
        <f t="shared" ref="Y1998" si="9042">(N1998*T1998+O1998*S1998+P1998*T2001+Q1998*S2001)</f>
        <v>0</v>
      </c>
      <c r="Z1998" s="61">
        <f t="shared" ref="Z1998" si="9043">N1998*U1998+P1998*U2001-O1998*V1998-Q1998*V2001</f>
        <v>0</v>
      </c>
      <c r="AA1998" s="62">
        <f t="shared" ref="AA1998" si="9044">(N1998*V1998+O1998*U1998+P1998*V2001+Q1998*U2001)</f>
        <v>17.835014203695078</v>
      </c>
      <c r="AB1998" s="10"/>
      <c r="AC1998" s="64">
        <v>1</v>
      </c>
      <c r="AD1998" s="65">
        <v>0</v>
      </c>
      <c r="AE1998" s="23">
        <v>0</v>
      </c>
      <c r="AF1998" s="66">
        <v>0</v>
      </c>
      <c r="AH1998" s="59">
        <f t="shared" ref="AH1998" si="9045">X1998*AC1998+Z1998*AC2001-Y1998*AD1998-AA1998*AD2001</f>
        <v>3.5963257163059512</v>
      </c>
      <c r="AI1998" s="63">
        <f t="shared" ref="AI1998" si="9046">(X1998*AD1998+Y1998*AC1998+Z1998*AD2001+AA1998*AC2001)</f>
        <v>17.835014203695078</v>
      </c>
      <c r="AJ1998" s="61">
        <f t="shared" ref="AJ1998" si="9047">X1998*AE1998+Z1998*AE2001-Y1998*AF1998-AA1998*AF2001</f>
        <v>0</v>
      </c>
      <c r="AK1998" s="62">
        <f t="shared" ref="AK1998" si="9048">(X1998*AF1998+Y1998*AE1998+Z1998*AF2001+AA1998*AE2001)</f>
        <v>17.835014203695078</v>
      </c>
      <c r="AM1998" s="67">
        <f t="shared" ref="AM1998" si="9049">20*LOG(((1+$AD$8)/$AD$8)/((AH1998+AH2001)^2+(AI1998+AI2001)^2)^0.5)</f>
        <v>-19.375210953981234</v>
      </c>
      <c r="AO1998" s="110">
        <f t="shared" ref="AO1998" si="9050">((AH1998^2+AI1998^2)^0.5)/((AH2001^2+AI2001^2)^0.5)</f>
        <v>4.9736976557384578</v>
      </c>
      <c r="AP1998" s="18"/>
      <c r="AQ1998" s="68"/>
      <c r="AR1998" s="68"/>
      <c r="AS1998" s="68"/>
      <c r="AT1998" s="68"/>
    </row>
    <row r="1999" spans="2:46" ht="18.600000000000001" customHeight="1" thickBot="1">
      <c r="D1999" s="69"/>
      <c r="G1999" s="70"/>
      <c r="I1999" s="69"/>
      <c r="L1999" s="70"/>
      <c r="N1999" s="69"/>
      <c r="Q1999" s="70"/>
      <c r="S1999" s="69"/>
      <c r="V1999" s="70"/>
      <c r="X1999" s="69"/>
      <c r="AA1999" s="70"/>
      <c r="AC1999" s="64"/>
      <c r="AD1999" s="23"/>
      <c r="AE1999" s="23"/>
      <c r="AF1999" s="71"/>
      <c r="AH1999" s="69"/>
      <c r="AK1999" s="70"/>
      <c r="AO1999" s="111"/>
      <c r="AP1999" s="18"/>
      <c r="AQ1999" s="68"/>
      <c r="AR1999" s="68"/>
      <c r="AS1999" s="68"/>
      <c r="AT1999" s="68"/>
    </row>
    <row r="2000" spans="2:46" ht="18.600000000000001" customHeight="1" thickBot="1">
      <c r="D2000" s="265" t="s">
        <v>11</v>
      </c>
      <c r="E2000" s="266"/>
      <c r="F2000" s="267" t="s">
        <v>84</v>
      </c>
      <c r="G2000" s="268"/>
      <c r="H2000" s="263"/>
      <c r="I2000" s="265" t="s">
        <v>85</v>
      </c>
      <c r="J2000" s="266"/>
      <c r="K2000" s="267" t="s">
        <v>86</v>
      </c>
      <c r="L2000" s="268"/>
      <c r="N2000" s="269" t="s">
        <v>12</v>
      </c>
      <c r="O2000" s="270"/>
      <c r="P2000" s="271" t="s">
        <v>13</v>
      </c>
      <c r="Q2000" s="272"/>
      <c r="S2000" s="265" t="s">
        <v>87</v>
      </c>
      <c r="T2000" s="266"/>
      <c r="U2000" s="267" t="s">
        <v>88</v>
      </c>
      <c r="V2000" s="268"/>
      <c r="W2000" s="10"/>
      <c r="X2000" s="269" t="s">
        <v>89</v>
      </c>
      <c r="Y2000" s="270"/>
      <c r="Z2000" s="271" t="s">
        <v>90</v>
      </c>
      <c r="AA2000" s="272"/>
      <c r="AB2000" s="10"/>
      <c r="AC2000" s="265" t="s">
        <v>14</v>
      </c>
      <c r="AD2000" s="266"/>
      <c r="AE2000" s="267" t="s">
        <v>15</v>
      </c>
      <c r="AF2000" s="268"/>
      <c r="AG2000" s="10"/>
      <c r="AH2000" s="269" t="s">
        <v>91</v>
      </c>
      <c r="AI2000" s="270"/>
      <c r="AJ2000" s="271" t="s">
        <v>92</v>
      </c>
      <c r="AK2000" s="272"/>
      <c r="AM2000" s="76" t="s">
        <v>16</v>
      </c>
      <c r="AO2000" s="112" t="s">
        <v>38</v>
      </c>
      <c r="AP2000" s="18"/>
      <c r="AQ2000" s="68"/>
      <c r="AR2000" s="68"/>
      <c r="AS2000" s="68"/>
      <c r="AT2000" s="68"/>
    </row>
    <row r="2001" spans="2:46" ht="18.600000000000001" customHeight="1" thickTop="1" thickBot="1">
      <c r="D2001" s="59">
        <v>0</v>
      </c>
      <c r="E2001" s="63">
        <v>0</v>
      </c>
      <c r="F2001" s="61">
        <v>1</v>
      </c>
      <c r="G2001" s="62">
        <v>0</v>
      </c>
      <c r="I2001" s="59">
        <v>0</v>
      </c>
      <c r="J2001" s="63">
        <f t="shared" ref="J2001" si="9051">IF(0=(1-$J$8*$K$8*$B1998^2),10^14,$B1998*$K$8/(1-$J$8*$K$8*$B1998^2))</f>
        <v>-0.66910844709566342</v>
      </c>
      <c r="K2001" s="61">
        <v>1</v>
      </c>
      <c r="L2001" s="62">
        <v>0</v>
      </c>
      <c r="N2001" s="59">
        <f t="shared" ref="N2001" si="9052">D2001*I1998+F2001*I2001-E2001*J1998-G2001*J2001</f>
        <v>0</v>
      </c>
      <c r="O2001" s="63">
        <f t="shared" ref="O2001" si="9053">(D2001*J1998+E2001*I1998+F2001*J2001+G2001*I2001)</f>
        <v>-0.66910844709566342</v>
      </c>
      <c r="P2001" s="61">
        <f t="shared" ref="P2001" si="9054">D2001*K1998+F2001*K2001-E2001*L1998-G2001*L2001</f>
        <v>1</v>
      </c>
      <c r="Q2001" s="62">
        <f t="shared" ref="Q2001" si="9055">(D2001*L1998+E2001*K1998+F2001*L2001+G2001*K2001)</f>
        <v>0</v>
      </c>
      <c r="S2001" s="59">
        <v>0</v>
      </c>
      <c r="T2001" s="63">
        <v>0</v>
      </c>
      <c r="U2001" s="61">
        <v>1</v>
      </c>
      <c r="V2001" s="62">
        <v>0</v>
      </c>
      <c r="X2001" s="59">
        <f t="shared" ref="X2001" si="9056">N2001*S1998+P2001*S2001-O2001*T1998-Q2001*T2001</f>
        <v>0</v>
      </c>
      <c r="Y2001" s="63">
        <f t="shared" ref="Y2001" si="9057">(N2001*T1998+O2001*S1998+P2001*T2001+Q2001*S2001)</f>
        <v>-0.66910844709566342</v>
      </c>
      <c r="Z2001" s="61">
        <f t="shared" ref="Z2001" si="9058">N2001*U1998+P2001*U2001-O2001*V1998-Q2001*V2001</f>
        <v>3.5963257163059512</v>
      </c>
      <c r="AA2001" s="62">
        <f t="shared" ref="AA2001" si="9059">(N2001*V1998+O2001*U1998+P2001*V2001+Q2001*U2001)</f>
        <v>0</v>
      </c>
      <c r="AB2001" s="10"/>
      <c r="AC2001" s="46">
        <f t="shared" ref="AC2001" si="9060">1/$AD$8</f>
        <v>1</v>
      </c>
      <c r="AD2001" s="77">
        <v>0</v>
      </c>
      <c r="AE2001" s="78">
        <v>1</v>
      </c>
      <c r="AF2001" s="79">
        <v>0</v>
      </c>
      <c r="AH2001" s="59">
        <f t="shared" ref="AH2001" si="9061">X2001*AC1998+Z2001*AC2001-Y2001*AD1998-AA2001*AD2001</f>
        <v>3.5963257163059512</v>
      </c>
      <c r="AI2001" s="63">
        <f t="shared" ref="AI2001" si="9062">(X2001*AD1998+Y2001*AC1998+Z2001*AD2001+AA2001*AC2001)</f>
        <v>-0.66910844709566342</v>
      </c>
      <c r="AJ2001" s="61">
        <f t="shared" ref="AJ2001" si="9063">X2001*AE1998+Z2001*AE2001-Y2001*AF1998-AA2001*AF2001</f>
        <v>3.5963257163059512</v>
      </c>
      <c r="AK2001" s="62">
        <f t="shared" ref="AK2001" si="9064">(X2001*AF1998+Y2001*AE1998+Z2001*AF2001+AA2001*AE2001)</f>
        <v>0</v>
      </c>
      <c r="AM2001" s="80">
        <f t="shared" ref="AM2001" si="9065">(180/PI())*ATAN(-1*(AI1998+AI2001)/(AH1998+AH2001))</f>
        <v>-67.265927230263458</v>
      </c>
      <c r="AO2001" s="113">
        <f t="shared" ref="AO2001" si="9066">20*LOG(((1-(10^(AM1998/20)^2)*(1-((1-AO1998)/(1+AO1998))^2))^0.5))</f>
        <v>-2.8049027564930953E-2</v>
      </c>
      <c r="AP2001" s="18"/>
      <c r="AQ2001" s="68"/>
      <c r="AR2001" s="68"/>
      <c r="AS2001" s="68"/>
      <c r="AT2001" s="68"/>
    </row>
    <row r="2002" spans="2:46" ht="18.600000000000001" customHeight="1"/>
    <row r="2003" spans="2:46" ht="18.600000000000001" customHeight="1" thickBot="1">
      <c r="D2003" s="10" t="s">
        <v>63</v>
      </c>
      <c r="E2003" s="10"/>
      <c r="F2003" s="10"/>
      <c r="G2003" s="10"/>
      <c r="H2003" s="10"/>
      <c r="I2003" s="10" t="s">
        <v>64</v>
      </c>
      <c r="J2003" s="10"/>
      <c r="K2003" s="10"/>
      <c r="L2003" s="10"/>
      <c r="M2003" s="55"/>
      <c r="N2003" s="55"/>
      <c r="O2003" s="54" t="s">
        <v>65</v>
      </c>
      <c r="P2003" s="55"/>
      <c r="Q2003" s="55"/>
      <c r="R2003" s="55"/>
      <c r="S2003" s="10"/>
      <c r="T2003" s="10" t="s">
        <v>66</v>
      </c>
      <c r="U2003" s="55"/>
      <c r="V2003" s="55"/>
      <c r="W2003" s="55"/>
      <c r="X2003" s="55"/>
      <c r="Y2003" s="54" t="s">
        <v>67</v>
      </c>
      <c r="Z2003" s="55"/>
      <c r="AA2003" s="55"/>
      <c r="AB2003" s="55"/>
      <c r="AC2003" s="54" t="s">
        <v>68</v>
      </c>
      <c r="AD2003" s="10"/>
      <c r="AE2003" s="10"/>
      <c r="AF2003" s="10"/>
      <c r="AG2003" s="10"/>
      <c r="AH2003" s="55"/>
      <c r="AI2003" s="54" t="s">
        <v>69</v>
      </c>
      <c r="AJ2003" s="55"/>
      <c r="AK2003" s="55"/>
    </row>
    <row r="2004" spans="2:46" ht="18.600000000000001" customHeight="1" thickBot="1">
      <c r="B2004" s="52"/>
      <c r="D2004" s="273" t="s">
        <v>70</v>
      </c>
      <c r="E2004" s="274"/>
      <c r="F2004" s="275" t="s">
        <v>71</v>
      </c>
      <c r="G2004" s="276"/>
      <c r="H2004" s="263"/>
      <c r="I2004" s="273" t="s">
        <v>72</v>
      </c>
      <c r="J2004" s="274"/>
      <c r="K2004" s="275" t="s">
        <v>73</v>
      </c>
      <c r="L2004" s="276"/>
      <c r="M2004" s="55"/>
      <c r="N2004" s="269" t="s">
        <v>74</v>
      </c>
      <c r="O2004" s="270"/>
      <c r="P2004" s="271" t="s">
        <v>75</v>
      </c>
      <c r="Q2004" s="272"/>
      <c r="R2004" s="55"/>
      <c r="S2004" s="273" t="s">
        <v>76</v>
      </c>
      <c r="T2004" s="274"/>
      <c r="U2004" s="275" t="s">
        <v>77</v>
      </c>
      <c r="V2004" s="276"/>
      <c r="W2004" s="10"/>
      <c r="X2004" s="269" t="s">
        <v>78</v>
      </c>
      <c r="Y2004" s="270"/>
      <c r="Z2004" s="271" t="s">
        <v>79</v>
      </c>
      <c r="AA2004" s="272"/>
      <c r="AB2004" s="10"/>
      <c r="AC2004" s="273" t="s">
        <v>80</v>
      </c>
      <c r="AD2004" s="274"/>
      <c r="AE2004" s="275" t="s">
        <v>81</v>
      </c>
      <c r="AF2004" s="276"/>
      <c r="AG2004" s="10"/>
      <c r="AH2004" s="269" t="s">
        <v>82</v>
      </c>
      <c r="AI2004" s="270"/>
      <c r="AJ2004" s="271" t="s">
        <v>83</v>
      </c>
      <c r="AK2004" s="272"/>
      <c r="AM2004" s="57" t="s">
        <v>10</v>
      </c>
      <c r="AO2004" s="109" t="s">
        <v>37</v>
      </c>
      <c r="AP2004" s="18"/>
      <c r="AQ2004" s="68"/>
      <c r="AR2004" s="68"/>
      <c r="AS2004" s="68"/>
      <c r="AT2004" s="68"/>
    </row>
    <row r="2005" spans="2:46" ht="18.600000000000001" customHeight="1" thickTop="1" thickBot="1">
      <c r="B2005" s="81">
        <v>5.74</v>
      </c>
      <c r="D2005" s="59">
        <v>1</v>
      </c>
      <c r="E2005" s="60">
        <v>0</v>
      </c>
      <c r="F2005" s="61">
        <v>0</v>
      </c>
      <c r="G2005" s="62">
        <f t="shared" ref="G2005" si="9067">$E$8*$B2005</f>
        <v>3.8938438000000004</v>
      </c>
      <c r="I2005" s="59">
        <v>1</v>
      </c>
      <c r="J2005" s="63">
        <v>0</v>
      </c>
      <c r="K2005" s="61">
        <v>0</v>
      </c>
      <c r="L2005" s="62">
        <v>0</v>
      </c>
      <c r="N2005" s="59">
        <f t="shared" ref="N2005" si="9068">D2005*I2005+F2005*I2008-E2005*J2005-G2005*J2008</f>
        <v>3.5937147375735181</v>
      </c>
      <c r="O2005" s="63">
        <f t="shared" ref="O2005" si="9069">(D2005*J2005+E2005*I2005+F2005*J2008+G2005*I2008)</f>
        <v>0</v>
      </c>
      <c r="P2005" s="61">
        <f t="shared" ref="P2005" si="9070">D2005*K2005+F2005*K2008-E2005*L2005-G2005*L2008</f>
        <v>0</v>
      </c>
      <c r="Q2005" s="62">
        <f t="shared" ref="Q2005" si="9071">(D2005*L2005+E2005*K2005+F2005*L2008+G2005*K2008)</f>
        <v>3.8938438000000004</v>
      </c>
      <c r="S2005" s="59">
        <v>1</v>
      </c>
      <c r="T2005" s="60">
        <v>0</v>
      </c>
      <c r="U2005" s="61">
        <v>0</v>
      </c>
      <c r="V2005" s="62">
        <f t="shared" ref="V2005" si="9072">$T$8*$B2005</f>
        <v>3.8938438000000004</v>
      </c>
      <c r="X2005" s="59">
        <f t="shared" ref="X2005" si="9073">N2005*S2005+P2005*S2008-O2005*T2005-Q2005*T2008</f>
        <v>3.5937147375735181</v>
      </c>
      <c r="Y2005" s="63">
        <f t="shared" ref="Y2005" si="9074">(N2005*T2005+O2005*S2005+P2005*T2008+Q2005*S2008)</f>
        <v>0</v>
      </c>
      <c r="Z2005" s="61">
        <f t="shared" ref="Z2005" si="9075">N2005*U2005+P2005*U2008-O2005*V2005-Q2005*V2008</f>
        <v>0</v>
      </c>
      <c r="AA2005" s="62">
        <f t="shared" ref="AA2005" si="9076">(N2005*V2005+O2005*U2005+P2005*V2008+Q2005*U2008)</f>
        <v>17.887207649869271</v>
      </c>
      <c r="AB2005" s="10"/>
      <c r="AC2005" s="64">
        <v>1</v>
      </c>
      <c r="AD2005" s="65">
        <v>0</v>
      </c>
      <c r="AE2005" s="23">
        <v>0</v>
      </c>
      <c r="AF2005" s="66">
        <v>0</v>
      </c>
      <c r="AH2005" s="59">
        <f t="shared" ref="AH2005" si="9077">X2005*AC2005+Z2005*AC2008-Y2005*AD2005-AA2005*AD2008</f>
        <v>3.5937147375735181</v>
      </c>
      <c r="AI2005" s="63">
        <f t="shared" ref="AI2005" si="9078">(X2005*AD2005+Y2005*AC2005+Z2005*AD2008+AA2005*AC2008)</f>
        <v>17.887207649869271</v>
      </c>
      <c r="AJ2005" s="61">
        <f t="shared" ref="AJ2005" si="9079">X2005*AE2005+Z2005*AE2008-Y2005*AF2005-AA2005*AF2008</f>
        <v>0</v>
      </c>
      <c r="AK2005" s="62">
        <f t="shared" ref="AK2005" si="9080">(X2005*AF2005+Y2005*AE2005+Z2005*AF2008+AA2005*AE2008)</f>
        <v>17.887207649869271</v>
      </c>
      <c r="AM2005" s="67">
        <f t="shared" ref="AM2005" si="9081">20*LOG(((1+$AD$8)/$AD$8)/((AH2005+AH2008)^2+(AI2005+AI2008)^2)^0.5)</f>
        <v>-19.398005376994224</v>
      </c>
      <c r="AO2005" s="110">
        <f t="shared" ref="AO2005" si="9082">((AH2005^2+AI2005^2)^0.5)/((AH2008^2+AI2008^2)^0.5)</f>
        <v>4.9917954472452317</v>
      </c>
      <c r="AP2005" s="18"/>
      <c r="AQ2005" s="68"/>
      <c r="AR2005" s="68"/>
      <c r="AS2005" s="68"/>
      <c r="AT2005" s="68"/>
    </row>
    <row r="2006" spans="2:46" ht="18.600000000000001" customHeight="1" thickBot="1">
      <c r="D2006" s="69"/>
      <c r="G2006" s="70"/>
      <c r="I2006" s="69"/>
      <c r="L2006" s="70"/>
      <c r="N2006" s="69"/>
      <c r="Q2006" s="70"/>
      <c r="S2006" s="69"/>
      <c r="V2006" s="70"/>
      <c r="X2006" s="69"/>
      <c r="AA2006" s="70"/>
      <c r="AC2006" s="64"/>
      <c r="AD2006" s="23"/>
      <c r="AE2006" s="23"/>
      <c r="AF2006" s="71"/>
      <c r="AH2006" s="69"/>
      <c r="AK2006" s="70"/>
      <c r="AO2006" s="111"/>
      <c r="AP2006" s="18"/>
      <c r="AQ2006" s="68"/>
      <c r="AR2006" s="68"/>
      <c r="AS2006" s="68"/>
      <c r="AT2006" s="68"/>
    </row>
    <row r="2007" spans="2:46" ht="18.600000000000001" customHeight="1" thickBot="1">
      <c r="D2007" s="265" t="s">
        <v>11</v>
      </c>
      <c r="E2007" s="266"/>
      <c r="F2007" s="267" t="s">
        <v>84</v>
      </c>
      <c r="G2007" s="268"/>
      <c r="H2007" s="263"/>
      <c r="I2007" s="265" t="s">
        <v>85</v>
      </c>
      <c r="J2007" s="266"/>
      <c r="K2007" s="267" t="s">
        <v>86</v>
      </c>
      <c r="L2007" s="268"/>
      <c r="N2007" s="269" t="s">
        <v>12</v>
      </c>
      <c r="O2007" s="270"/>
      <c r="P2007" s="271" t="s">
        <v>13</v>
      </c>
      <c r="Q2007" s="272"/>
      <c r="S2007" s="265" t="s">
        <v>87</v>
      </c>
      <c r="T2007" s="266"/>
      <c r="U2007" s="267" t="s">
        <v>88</v>
      </c>
      <c r="V2007" s="268"/>
      <c r="W2007" s="10"/>
      <c r="X2007" s="269" t="s">
        <v>89</v>
      </c>
      <c r="Y2007" s="270"/>
      <c r="Z2007" s="271" t="s">
        <v>90</v>
      </c>
      <c r="AA2007" s="272"/>
      <c r="AB2007" s="10"/>
      <c r="AC2007" s="265" t="s">
        <v>14</v>
      </c>
      <c r="AD2007" s="266"/>
      <c r="AE2007" s="267" t="s">
        <v>15</v>
      </c>
      <c r="AF2007" s="268"/>
      <c r="AG2007" s="10"/>
      <c r="AH2007" s="269" t="s">
        <v>91</v>
      </c>
      <c r="AI2007" s="270"/>
      <c r="AJ2007" s="271" t="s">
        <v>92</v>
      </c>
      <c r="AK2007" s="272"/>
      <c r="AM2007" s="76" t="s">
        <v>16</v>
      </c>
      <c r="AO2007" s="112" t="s">
        <v>38</v>
      </c>
      <c r="AP2007" s="18"/>
      <c r="AQ2007" s="68"/>
      <c r="AR2007" s="68"/>
      <c r="AS2007" s="68"/>
      <c r="AT2007" s="68"/>
    </row>
    <row r="2008" spans="2:46" ht="18.600000000000001" customHeight="1" thickTop="1" thickBot="1">
      <c r="D2008" s="59">
        <v>0</v>
      </c>
      <c r="E2008" s="63">
        <v>0</v>
      </c>
      <c r="F2008" s="61">
        <v>1</v>
      </c>
      <c r="G2008" s="62">
        <v>0</v>
      </c>
      <c r="I2008" s="59">
        <v>0</v>
      </c>
      <c r="J2008" s="63">
        <f t="shared" ref="J2008" si="9083">IF(0=(1-$J$8*$K$8*$B2005^2),10^14,$B2005*$K$8/(1-$J$8*$K$8*$B2005^2))</f>
        <v>-0.66610651859571712</v>
      </c>
      <c r="K2008" s="61">
        <v>1</v>
      </c>
      <c r="L2008" s="62">
        <v>0</v>
      </c>
      <c r="N2008" s="59">
        <f t="shared" ref="N2008" si="9084">D2008*I2005+F2008*I2008-E2008*J2005-G2008*J2008</f>
        <v>0</v>
      </c>
      <c r="O2008" s="63">
        <f t="shared" ref="O2008" si="9085">(D2008*J2005+E2008*I2005+F2008*J2008+G2008*I2008)</f>
        <v>-0.66610651859571712</v>
      </c>
      <c r="P2008" s="61">
        <f t="shared" ref="P2008" si="9086">D2008*K2005+F2008*K2008-E2008*L2005-G2008*L2008</f>
        <v>1</v>
      </c>
      <c r="Q2008" s="62">
        <f t="shared" ref="Q2008" si="9087">(D2008*L2005+E2008*K2005+F2008*L2008+G2008*K2008)</f>
        <v>0</v>
      </c>
      <c r="S2008" s="59">
        <v>0</v>
      </c>
      <c r="T2008" s="63">
        <v>0</v>
      </c>
      <c r="U2008" s="61">
        <v>1</v>
      </c>
      <c r="V2008" s="62">
        <v>0</v>
      </c>
      <c r="X2008" s="59">
        <f t="shared" ref="X2008" si="9088">N2008*S2005+P2008*S2008-O2008*T2005-Q2008*T2008</f>
        <v>0</v>
      </c>
      <c r="Y2008" s="63">
        <f t="shared" ref="Y2008" si="9089">(N2008*T2005+O2008*S2005+P2008*T2008+Q2008*S2008)</f>
        <v>-0.66610651859571712</v>
      </c>
      <c r="Z2008" s="61">
        <f t="shared" ref="Z2008" si="9090">N2008*U2005+P2008*U2008-O2008*V2005-Q2008*V2008</f>
        <v>3.5937147375735181</v>
      </c>
      <c r="AA2008" s="62">
        <f t="shared" ref="AA2008" si="9091">(N2008*V2005+O2008*U2005+P2008*V2008+Q2008*U2008)</f>
        <v>0</v>
      </c>
      <c r="AB2008" s="10"/>
      <c r="AC2008" s="46">
        <f t="shared" ref="AC2008" si="9092">1/$AD$8</f>
        <v>1</v>
      </c>
      <c r="AD2008" s="77">
        <v>0</v>
      </c>
      <c r="AE2008" s="78">
        <v>1</v>
      </c>
      <c r="AF2008" s="79">
        <v>0</v>
      </c>
      <c r="AH2008" s="59">
        <f t="shared" ref="AH2008" si="9093">X2008*AC2005+Z2008*AC2008-Y2008*AD2005-AA2008*AD2008</f>
        <v>3.5937147375735181</v>
      </c>
      <c r="AI2008" s="63">
        <f t="shared" ref="AI2008" si="9094">(X2008*AD2005+Y2008*AC2005+Z2008*AD2008+AA2008*AC2008)</f>
        <v>-0.66610651859571712</v>
      </c>
      <c r="AJ2008" s="61">
        <f t="shared" ref="AJ2008" si="9095">X2008*AE2005+Z2008*AE2008-Y2008*AF2005-AA2008*AF2008</f>
        <v>3.5937147375735181</v>
      </c>
      <c r="AK2008" s="62">
        <f t="shared" ref="AK2008" si="9096">(X2008*AF2005+Y2008*AE2005+Z2008*AF2008+AA2008*AE2008)</f>
        <v>0</v>
      </c>
      <c r="AM2008" s="80">
        <f t="shared" ref="AM2008" si="9097">(180/PI())*ATAN(-1*(AI2005+AI2008)/(AH2005+AH2008))</f>
        <v>-67.346207793917188</v>
      </c>
      <c r="AO2008" s="113">
        <f t="shared" ref="AO2008" si="9098">20*LOG(((1-(10^(AM2005/20)^2)*(1-((1-AO2005)/(1+AO2005))^2))^0.5))</f>
        <v>-2.7834123580631281E-2</v>
      </c>
      <c r="AP2008" s="18"/>
      <c r="AQ2008" s="68"/>
      <c r="AR2008" s="68"/>
      <c r="AS2008" s="68"/>
      <c r="AT2008" s="68"/>
    </row>
    <row r="2009" spans="2:46" ht="18.600000000000001" customHeight="1"/>
    <row r="2010" spans="2:46" ht="18.600000000000001" customHeight="1" thickBot="1">
      <c r="D2010" s="10" t="s">
        <v>63</v>
      </c>
      <c r="E2010" s="10"/>
      <c r="F2010" s="10"/>
      <c r="G2010" s="10"/>
      <c r="H2010" s="10"/>
      <c r="I2010" s="10" t="s">
        <v>64</v>
      </c>
      <c r="J2010" s="10"/>
      <c r="K2010" s="10"/>
      <c r="L2010" s="10"/>
      <c r="M2010" s="55"/>
      <c r="N2010" s="55"/>
      <c r="O2010" s="54" t="s">
        <v>65</v>
      </c>
      <c r="P2010" s="55"/>
      <c r="Q2010" s="55"/>
      <c r="R2010" s="55"/>
      <c r="S2010" s="10"/>
      <c r="T2010" s="10" t="s">
        <v>66</v>
      </c>
      <c r="U2010" s="55"/>
      <c r="V2010" s="55"/>
      <c r="W2010" s="55"/>
      <c r="X2010" s="55"/>
      <c r="Y2010" s="54" t="s">
        <v>67</v>
      </c>
      <c r="Z2010" s="55"/>
      <c r="AA2010" s="55"/>
      <c r="AB2010" s="55"/>
      <c r="AC2010" s="54" t="s">
        <v>68</v>
      </c>
      <c r="AD2010" s="10"/>
      <c r="AE2010" s="10"/>
      <c r="AF2010" s="10"/>
      <c r="AG2010" s="10"/>
      <c r="AH2010" s="55"/>
      <c r="AI2010" s="54" t="s">
        <v>69</v>
      </c>
      <c r="AJ2010" s="55"/>
      <c r="AK2010" s="55"/>
    </row>
    <row r="2011" spans="2:46" ht="18.600000000000001" customHeight="1" thickBot="1">
      <c r="B2011" s="52"/>
      <c r="D2011" s="273" t="s">
        <v>70</v>
      </c>
      <c r="E2011" s="274"/>
      <c r="F2011" s="275" t="s">
        <v>71</v>
      </c>
      <c r="G2011" s="276"/>
      <c r="H2011" s="263"/>
      <c r="I2011" s="273" t="s">
        <v>72</v>
      </c>
      <c r="J2011" s="274"/>
      <c r="K2011" s="275" t="s">
        <v>73</v>
      </c>
      <c r="L2011" s="276"/>
      <c r="M2011" s="55"/>
      <c r="N2011" s="269" t="s">
        <v>74</v>
      </c>
      <c r="O2011" s="270"/>
      <c r="P2011" s="271" t="s">
        <v>75</v>
      </c>
      <c r="Q2011" s="272"/>
      <c r="R2011" s="55"/>
      <c r="S2011" s="273" t="s">
        <v>76</v>
      </c>
      <c r="T2011" s="274"/>
      <c r="U2011" s="275" t="s">
        <v>77</v>
      </c>
      <c r="V2011" s="276"/>
      <c r="W2011" s="10"/>
      <c r="X2011" s="269" t="s">
        <v>78</v>
      </c>
      <c r="Y2011" s="270"/>
      <c r="Z2011" s="271" t="s">
        <v>79</v>
      </c>
      <c r="AA2011" s="272"/>
      <c r="AB2011" s="10"/>
      <c r="AC2011" s="273" t="s">
        <v>80</v>
      </c>
      <c r="AD2011" s="274"/>
      <c r="AE2011" s="275" t="s">
        <v>81</v>
      </c>
      <c r="AF2011" s="276"/>
      <c r="AG2011" s="10"/>
      <c r="AH2011" s="269" t="s">
        <v>82</v>
      </c>
      <c r="AI2011" s="270"/>
      <c r="AJ2011" s="271" t="s">
        <v>83</v>
      </c>
      <c r="AK2011" s="272"/>
      <c r="AM2011" s="57" t="s">
        <v>10</v>
      </c>
      <c r="AO2011" s="109" t="s">
        <v>37</v>
      </c>
      <c r="AP2011" s="18"/>
      <c r="AQ2011" s="68"/>
      <c r="AR2011" s="68"/>
      <c r="AS2011" s="68"/>
      <c r="AT2011" s="68"/>
    </row>
    <row r="2012" spans="2:46" ht="18.600000000000001" customHeight="1" thickTop="1" thickBot="1">
      <c r="B2012" s="81">
        <v>5.76</v>
      </c>
      <c r="D2012" s="59">
        <v>1</v>
      </c>
      <c r="E2012" s="60">
        <v>0</v>
      </c>
      <c r="F2012" s="61">
        <v>0</v>
      </c>
      <c r="G2012" s="62">
        <f t="shared" ref="G2012" si="9099">$E$8*$B2012</f>
        <v>3.9074111999999999</v>
      </c>
      <c r="I2012" s="59">
        <v>1</v>
      </c>
      <c r="J2012" s="63">
        <v>0</v>
      </c>
      <c r="K2012" s="61">
        <v>0</v>
      </c>
      <c r="L2012" s="62">
        <v>0</v>
      </c>
      <c r="N2012" s="59">
        <f t="shared" ref="N2012" si="9100">D2012*I2012+F2012*I2015-E2012*J2012-G2012*J2015</f>
        <v>3.5911360739524971</v>
      </c>
      <c r="O2012" s="63">
        <f t="shared" ref="O2012" si="9101">(D2012*J2012+E2012*I2012+F2012*J2015+G2012*I2015)</f>
        <v>0</v>
      </c>
      <c r="P2012" s="61">
        <f t="shared" ref="P2012" si="9102">D2012*K2012+F2012*K2015-E2012*L2012-G2012*L2015</f>
        <v>0</v>
      </c>
      <c r="Q2012" s="62">
        <f t="shared" ref="Q2012" si="9103">(D2012*L2012+E2012*K2012+F2012*L2015+G2012*K2015)</f>
        <v>3.9074111999999999</v>
      </c>
      <c r="S2012" s="59">
        <v>1</v>
      </c>
      <c r="T2012" s="60">
        <v>0</v>
      </c>
      <c r="U2012" s="61">
        <v>0</v>
      </c>
      <c r="V2012" s="62">
        <f t="shared" ref="V2012" si="9104">$T$8*$B2012</f>
        <v>3.9074111999999999</v>
      </c>
      <c r="X2012" s="59">
        <f t="shared" ref="X2012" si="9105">N2012*S2012+P2012*S2015-O2012*T2012-Q2012*T2015</f>
        <v>3.5911360739524971</v>
      </c>
      <c r="Y2012" s="63">
        <f t="shared" ref="Y2012" si="9106">(N2012*T2012+O2012*S2012+P2012*T2015+Q2012*S2015)</f>
        <v>0</v>
      </c>
      <c r="Z2012" s="61">
        <f t="shared" ref="Z2012" si="9107">N2012*U2012+P2012*U2015-O2012*V2012-Q2012*V2015</f>
        <v>0</v>
      </c>
      <c r="AA2012" s="62">
        <f t="shared" ref="AA2012" si="9108">(N2012*V2012+O2012*U2012+P2012*V2015+Q2012*U2015)</f>
        <v>17.939456516086015</v>
      </c>
      <c r="AB2012" s="10"/>
      <c r="AC2012" s="64">
        <v>1</v>
      </c>
      <c r="AD2012" s="65">
        <v>0</v>
      </c>
      <c r="AE2012" s="23">
        <v>0</v>
      </c>
      <c r="AF2012" s="66">
        <v>0</v>
      </c>
      <c r="AH2012" s="59">
        <f t="shared" ref="AH2012" si="9109">X2012*AC2012+Z2012*AC2015-Y2012*AD2012-AA2012*AD2015</f>
        <v>3.5911360739524971</v>
      </c>
      <c r="AI2012" s="63">
        <f t="shared" ref="AI2012" si="9110">(X2012*AD2012+Y2012*AC2012+Z2012*AD2015+AA2012*AC2015)</f>
        <v>17.939456516086015</v>
      </c>
      <c r="AJ2012" s="61">
        <f t="shared" ref="AJ2012" si="9111">X2012*AE2012+Z2012*AE2015-Y2012*AF2012-AA2012*AF2015</f>
        <v>0</v>
      </c>
      <c r="AK2012" s="62">
        <f t="shared" ref="AK2012" si="9112">(X2012*AF2012+Y2012*AE2012+Z2012*AF2015+AA2012*AE2015)</f>
        <v>17.939456516086015</v>
      </c>
      <c r="AM2012" s="67">
        <f t="shared" ref="AM2012" si="9113">20*LOG(((1+$AD$8)/$AD$8)/((AH2012+AH2015)^2+(AI2012+AI2015)^2)^0.5)</f>
        <v>-19.420779849456199</v>
      </c>
      <c r="AO2012" s="110">
        <f t="shared" ref="AO2012" si="9114">((AH2012^2+AI2012^2)^0.5)/((AH2015^2+AI2015^2)^0.5)</f>
        <v>5.0098900579165457</v>
      </c>
      <c r="AP2012" s="18"/>
      <c r="AQ2012" s="68"/>
      <c r="AR2012" s="68"/>
      <c r="AS2012" s="68"/>
      <c r="AT2012" s="68"/>
    </row>
    <row r="2013" spans="2:46" ht="18.600000000000001" customHeight="1" thickBot="1">
      <c r="D2013" s="69"/>
      <c r="G2013" s="70"/>
      <c r="I2013" s="69"/>
      <c r="L2013" s="70"/>
      <c r="N2013" s="69"/>
      <c r="Q2013" s="70"/>
      <c r="S2013" s="69"/>
      <c r="V2013" s="70"/>
      <c r="X2013" s="69"/>
      <c r="AA2013" s="70"/>
      <c r="AC2013" s="64"/>
      <c r="AD2013" s="23"/>
      <c r="AE2013" s="23"/>
      <c r="AF2013" s="71"/>
      <c r="AH2013" s="69"/>
      <c r="AK2013" s="70"/>
      <c r="AO2013" s="111"/>
      <c r="AP2013" s="18"/>
      <c r="AQ2013" s="68"/>
      <c r="AR2013" s="68"/>
      <c r="AS2013" s="68"/>
      <c r="AT2013" s="68"/>
    </row>
    <row r="2014" spans="2:46" ht="18.600000000000001" customHeight="1" thickBot="1">
      <c r="D2014" s="265" t="s">
        <v>11</v>
      </c>
      <c r="E2014" s="266"/>
      <c r="F2014" s="267" t="s">
        <v>84</v>
      </c>
      <c r="G2014" s="268"/>
      <c r="H2014" s="263"/>
      <c r="I2014" s="265" t="s">
        <v>85</v>
      </c>
      <c r="J2014" s="266"/>
      <c r="K2014" s="267" t="s">
        <v>86</v>
      </c>
      <c r="L2014" s="268"/>
      <c r="N2014" s="269" t="s">
        <v>12</v>
      </c>
      <c r="O2014" s="270"/>
      <c r="P2014" s="271" t="s">
        <v>13</v>
      </c>
      <c r="Q2014" s="272"/>
      <c r="S2014" s="265" t="s">
        <v>87</v>
      </c>
      <c r="T2014" s="266"/>
      <c r="U2014" s="267" t="s">
        <v>88</v>
      </c>
      <c r="V2014" s="268"/>
      <c r="W2014" s="10"/>
      <c r="X2014" s="269" t="s">
        <v>89</v>
      </c>
      <c r="Y2014" s="270"/>
      <c r="Z2014" s="271" t="s">
        <v>90</v>
      </c>
      <c r="AA2014" s="272"/>
      <c r="AB2014" s="10"/>
      <c r="AC2014" s="265" t="s">
        <v>14</v>
      </c>
      <c r="AD2014" s="266"/>
      <c r="AE2014" s="267" t="s">
        <v>15</v>
      </c>
      <c r="AF2014" s="268"/>
      <c r="AG2014" s="10"/>
      <c r="AH2014" s="269" t="s">
        <v>91</v>
      </c>
      <c r="AI2014" s="270"/>
      <c r="AJ2014" s="271" t="s">
        <v>92</v>
      </c>
      <c r="AK2014" s="272"/>
      <c r="AM2014" s="76" t="s">
        <v>16</v>
      </c>
      <c r="AO2014" s="112" t="s">
        <v>38</v>
      </c>
      <c r="AP2014" s="18"/>
      <c r="AQ2014" s="68"/>
      <c r="AR2014" s="68"/>
      <c r="AS2014" s="68"/>
      <c r="AT2014" s="68"/>
    </row>
    <row r="2015" spans="2:46" ht="18.600000000000001" customHeight="1" thickTop="1" thickBot="1">
      <c r="D2015" s="59">
        <v>0</v>
      </c>
      <c r="E2015" s="63">
        <v>0</v>
      </c>
      <c r="F2015" s="61">
        <v>1</v>
      </c>
      <c r="G2015" s="62">
        <v>0</v>
      </c>
      <c r="I2015" s="59">
        <v>0</v>
      </c>
      <c r="J2015" s="63">
        <f t="shared" ref="J2015" si="9115">IF(0=(1-$J$8*$K$8*$B2012^2),10^14,$B2012*$K$8/(1-$J$8*$K$8*$B2012^2))</f>
        <v>-0.66313370703152441</v>
      </c>
      <c r="K2015" s="61">
        <v>1</v>
      </c>
      <c r="L2015" s="62">
        <v>0</v>
      </c>
      <c r="N2015" s="59">
        <f t="shared" ref="N2015" si="9116">D2015*I2012+F2015*I2015-E2015*J2012-G2015*J2015</f>
        <v>0</v>
      </c>
      <c r="O2015" s="63">
        <f t="shared" ref="O2015" si="9117">(D2015*J2012+E2015*I2012+F2015*J2015+G2015*I2015)</f>
        <v>-0.66313370703152441</v>
      </c>
      <c r="P2015" s="61">
        <f t="shared" ref="P2015" si="9118">D2015*K2012+F2015*K2015-E2015*L2012-G2015*L2015</f>
        <v>1</v>
      </c>
      <c r="Q2015" s="62">
        <f t="shared" ref="Q2015" si="9119">(D2015*L2012+E2015*K2012+F2015*L2015+G2015*K2015)</f>
        <v>0</v>
      </c>
      <c r="S2015" s="59">
        <v>0</v>
      </c>
      <c r="T2015" s="63">
        <v>0</v>
      </c>
      <c r="U2015" s="61">
        <v>1</v>
      </c>
      <c r="V2015" s="62">
        <v>0</v>
      </c>
      <c r="X2015" s="59">
        <f t="shared" ref="X2015" si="9120">N2015*S2012+P2015*S2015-O2015*T2012-Q2015*T2015</f>
        <v>0</v>
      </c>
      <c r="Y2015" s="63">
        <f t="shared" ref="Y2015" si="9121">(N2015*T2012+O2015*S2012+P2015*T2015+Q2015*S2015)</f>
        <v>-0.66313370703152441</v>
      </c>
      <c r="Z2015" s="61">
        <f t="shared" ref="Z2015" si="9122">N2015*U2012+P2015*U2015-O2015*V2012-Q2015*V2015</f>
        <v>3.5911360739524971</v>
      </c>
      <c r="AA2015" s="62">
        <f t="shared" ref="AA2015" si="9123">(N2015*V2012+O2015*U2012+P2015*V2015+Q2015*U2015)</f>
        <v>0</v>
      </c>
      <c r="AB2015" s="10"/>
      <c r="AC2015" s="46">
        <f t="shared" ref="AC2015" si="9124">1/$AD$8</f>
        <v>1</v>
      </c>
      <c r="AD2015" s="77">
        <v>0</v>
      </c>
      <c r="AE2015" s="78">
        <v>1</v>
      </c>
      <c r="AF2015" s="79">
        <v>0</v>
      </c>
      <c r="AH2015" s="59">
        <f t="shared" ref="AH2015" si="9125">X2015*AC2012+Z2015*AC2015-Y2015*AD2012-AA2015*AD2015</f>
        <v>3.5911360739524971</v>
      </c>
      <c r="AI2015" s="63">
        <f t="shared" ref="AI2015" si="9126">(X2015*AD2012+Y2015*AC2012+Z2015*AD2015+AA2015*AC2015)</f>
        <v>-0.66313370703152441</v>
      </c>
      <c r="AJ2015" s="61">
        <f t="shared" ref="AJ2015" si="9127">X2015*AE2012+Z2015*AE2015-Y2015*AF2012-AA2015*AF2015</f>
        <v>3.5911360739524971</v>
      </c>
      <c r="AK2015" s="62">
        <f t="shared" ref="AK2015" si="9128">(X2015*AF2012+Y2015*AE2012+Z2015*AF2015+AA2015*AE2015)</f>
        <v>0</v>
      </c>
      <c r="AM2015" s="80">
        <f t="shared" ref="AM2015" si="9129">(180/PI())*ATAN(-1*(AI2012+AI2015)/(AH2012+AH2015))</f>
        <v>-67.425916657402453</v>
      </c>
      <c r="AO2015" s="113">
        <f t="shared" ref="AO2015" si="9130">20*LOG(((1-(10^(AM2012/20)^2)*(1-((1-AO2012)/(1+AO2012))^2))^0.5))</f>
        <v>-2.7621151763230344E-2</v>
      </c>
      <c r="AP2015" s="18"/>
      <c r="AQ2015" s="68"/>
      <c r="AR2015" s="68"/>
      <c r="AS2015" s="68"/>
      <c r="AT2015" s="68"/>
    </row>
    <row r="2016" spans="2:46" ht="18.600000000000001" customHeight="1"/>
    <row r="2017" spans="2:46" ht="18.600000000000001" customHeight="1" thickBot="1">
      <c r="D2017" s="10" t="s">
        <v>63</v>
      </c>
      <c r="E2017" s="10"/>
      <c r="F2017" s="10"/>
      <c r="G2017" s="10"/>
      <c r="H2017" s="10"/>
      <c r="I2017" s="10" t="s">
        <v>64</v>
      </c>
      <c r="J2017" s="10"/>
      <c r="K2017" s="10"/>
      <c r="L2017" s="10"/>
      <c r="M2017" s="55"/>
      <c r="N2017" s="55"/>
      <c r="O2017" s="54" t="s">
        <v>65</v>
      </c>
      <c r="P2017" s="55"/>
      <c r="Q2017" s="55"/>
      <c r="R2017" s="55"/>
      <c r="S2017" s="10"/>
      <c r="T2017" s="10" t="s">
        <v>66</v>
      </c>
      <c r="U2017" s="55"/>
      <c r="V2017" s="55"/>
      <c r="W2017" s="55"/>
      <c r="X2017" s="55"/>
      <c r="Y2017" s="54" t="s">
        <v>67</v>
      </c>
      <c r="Z2017" s="55"/>
      <c r="AA2017" s="55"/>
      <c r="AB2017" s="55"/>
      <c r="AC2017" s="54" t="s">
        <v>68</v>
      </c>
      <c r="AD2017" s="10"/>
      <c r="AE2017" s="10"/>
      <c r="AF2017" s="10"/>
      <c r="AG2017" s="10"/>
      <c r="AH2017" s="55"/>
      <c r="AI2017" s="54" t="s">
        <v>69</v>
      </c>
      <c r="AJ2017" s="55"/>
      <c r="AK2017" s="55"/>
    </row>
    <row r="2018" spans="2:46" ht="18.600000000000001" customHeight="1" thickBot="1">
      <c r="B2018" s="52"/>
      <c r="D2018" s="273" t="s">
        <v>70</v>
      </c>
      <c r="E2018" s="274"/>
      <c r="F2018" s="275" t="s">
        <v>71</v>
      </c>
      <c r="G2018" s="276"/>
      <c r="H2018" s="263"/>
      <c r="I2018" s="273" t="s">
        <v>72</v>
      </c>
      <c r="J2018" s="274"/>
      <c r="K2018" s="275" t="s">
        <v>73</v>
      </c>
      <c r="L2018" s="276"/>
      <c r="M2018" s="55"/>
      <c r="N2018" s="269" t="s">
        <v>74</v>
      </c>
      <c r="O2018" s="270"/>
      <c r="P2018" s="271" t="s">
        <v>75</v>
      </c>
      <c r="Q2018" s="272"/>
      <c r="R2018" s="55"/>
      <c r="S2018" s="273" t="s">
        <v>76</v>
      </c>
      <c r="T2018" s="274"/>
      <c r="U2018" s="275" t="s">
        <v>77</v>
      </c>
      <c r="V2018" s="276"/>
      <c r="W2018" s="10"/>
      <c r="X2018" s="269" t="s">
        <v>78</v>
      </c>
      <c r="Y2018" s="270"/>
      <c r="Z2018" s="271" t="s">
        <v>79</v>
      </c>
      <c r="AA2018" s="272"/>
      <c r="AB2018" s="10"/>
      <c r="AC2018" s="273" t="s">
        <v>80</v>
      </c>
      <c r="AD2018" s="274"/>
      <c r="AE2018" s="275" t="s">
        <v>81</v>
      </c>
      <c r="AF2018" s="276"/>
      <c r="AG2018" s="10"/>
      <c r="AH2018" s="269" t="s">
        <v>82</v>
      </c>
      <c r="AI2018" s="270"/>
      <c r="AJ2018" s="271" t="s">
        <v>83</v>
      </c>
      <c r="AK2018" s="272"/>
      <c r="AM2018" s="57" t="s">
        <v>10</v>
      </c>
      <c r="AO2018" s="109" t="s">
        <v>37</v>
      </c>
      <c r="AP2018" s="18"/>
      <c r="AQ2018" s="68"/>
      <c r="AR2018" s="68"/>
      <c r="AS2018" s="68"/>
      <c r="AT2018" s="68"/>
    </row>
    <row r="2019" spans="2:46" ht="18.600000000000001" customHeight="1" thickTop="1" thickBot="1">
      <c r="B2019" s="81">
        <v>5.78</v>
      </c>
      <c r="D2019" s="59">
        <v>1</v>
      </c>
      <c r="E2019" s="60">
        <v>0</v>
      </c>
      <c r="F2019" s="61">
        <v>0</v>
      </c>
      <c r="G2019" s="62">
        <f t="shared" ref="G2019" si="9131">$E$8*$B2019</f>
        <v>3.9209786000000002</v>
      </c>
      <c r="I2019" s="59">
        <v>1</v>
      </c>
      <c r="J2019" s="63">
        <v>0</v>
      </c>
      <c r="K2019" s="61">
        <v>0</v>
      </c>
      <c r="L2019" s="62">
        <v>0</v>
      </c>
      <c r="N2019" s="59">
        <f t="shared" ref="N2019" si="9132">D2019*I2019+F2019*I2022-E2019*J2019-G2019*J2022</f>
        <v>3.5885891751404548</v>
      </c>
      <c r="O2019" s="63">
        <f t="shared" ref="O2019" si="9133">(D2019*J2019+E2019*I2019+F2019*J2022+G2019*I2022)</f>
        <v>0</v>
      </c>
      <c r="P2019" s="61">
        <f t="shared" ref="P2019" si="9134">D2019*K2019+F2019*K2022-E2019*L2019-G2019*L2022</f>
        <v>0</v>
      </c>
      <c r="Q2019" s="62">
        <f t="shared" ref="Q2019" si="9135">(D2019*L2019+E2019*K2019+F2019*L2022+G2019*K2022)</f>
        <v>3.9209786000000002</v>
      </c>
      <c r="S2019" s="59">
        <v>1</v>
      </c>
      <c r="T2019" s="60">
        <v>0</v>
      </c>
      <c r="U2019" s="61">
        <v>0</v>
      </c>
      <c r="V2019" s="62">
        <f t="shared" ref="V2019" si="9136">$T$8*$B2019</f>
        <v>3.9209786000000002</v>
      </c>
      <c r="X2019" s="59">
        <f t="shared" ref="X2019" si="9137">N2019*S2019+P2019*S2022-O2019*T2019-Q2019*T2022</f>
        <v>3.5885891751404548</v>
      </c>
      <c r="Y2019" s="63">
        <f t="shared" ref="Y2019" si="9138">(N2019*T2019+O2019*S2019+P2019*T2022+Q2019*S2022)</f>
        <v>0</v>
      </c>
      <c r="Z2019" s="61">
        <f t="shared" ref="Z2019" si="9139">N2019*U2019+P2019*U2022-O2019*V2019-Q2019*V2022</f>
        <v>0</v>
      </c>
      <c r="AA2019" s="62">
        <f t="shared" ref="AA2019" si="9140">(N2019*V2019+O2019*U2019+P2019*V2022+Q2019*U2022)</f>
        <v>17.991759959917378</v>
      </c>
      <c r="AB2019" s="10"/>
      <c r="AC2019" s="64">
        <v>1</v>
      </c>
      <c r="AD2019" s="65">
        <v>0</v>
      </c>
      <c r="AE2019" s="23">
        <v>0</v>
      </c>
      <c r="AF2019" s="66">
        <v>0</v>
      </c>
      <c r="AH2019" s="59">
        <f t="shared" ref="AH2019" si="9141">X2019*AC2019+Z2019*AC2022-Y2019*AD2019-AA2019*AD2022</f>
        <v>3.5885891751404548</v>
      </c>
      <c r="AI2019" s="63">
        <f t="shared" ref="AI2019" si="9142">(X2019*AD2019+Y2019*AC2019+Z2019*AD2022+AA2019*AC2022)</f>
        <v>17.991759959917378</v>
      </c>
      <c r="AJ2019" s="61">
        <f t="shared" ref="AJ2019" si="9143">X2019*AE2019+Z2019*AE2022-Y2019*AF2019-AA2019*AF2022</f>
        <v>0</v>
      </c>
      <c r="AK2019" s="62">
        <f t="shared" ref="AK2019" si="9144">(X2019*AF2019+Y2019*AE2019+Z2019*AF2022+AA2019*AE2022)</f>
        <v>17.991759959917378</v>
      </c>
      <c r="AM2019" s="67">
        <f t="shared" ref="AM2019" si="9145">20*LOG(((1+$AD$8)/$AD$8)/((AH2019+AH2022)^2+(AI2019+AI2022)^2)^0.5)</f>
        <v>-19.443533778236908</v>
      </c>
      <c r="AO2019" s="110">
        <f t="shared" ref="AO2019" si="9146">((AH2019^2+AI2019^2)^0.5)/((AH2022^2+AI2022^2)^0.5)</f>
        <v>5.0279815285450606</v>
      </c>
      <c r="AP2019" s="18"/>
      <c r="AQ2019" s="68"/>
      <c r="AR2019" s="68"/>
      <c r="AS2019" s="68"/>
      <c r="AT2019" s="68"/>
    </row>
    <row r="2020" spans="2:46" ht="18.600000000000001" customHeight="1" thickBot="1">
      <c r="D2020" s="69"/>
      <c r="G2020" s="70"/>
      <c r="I2020" s="69"/>
      <c r="L2020" s="70"/>
      <c r="N2020" s="69"/>
      <c r="Q2020" s="70"/>
      <c r="S2020" s="69"/>
      <c r="V2020" s="70"/>
      <c r="X2020" s="69"/>
      <c r="AA2020" s="70"/>
      <c r="AC2020" s="64"/>
      <c r="AD2020" s="23"/>
      <c r="AE2020" s="23"/>
      <c r="AF2020" s="71"/>
      <c r="AH2020" s="69"/>
      <c r="AK2020" s="70"/>
      <c r="AO2020" s="111"/>
      <c r="AP2020" s="18"/>
      <c r="AQ2020" s="68"/>
      <c r="AR2020" s="68"/>
      <c r="AS2020" s="68"/>
      <c r="AT2020" s="68"/>
    </row>
    <row r="2021" spans="2:46" ht="18.600000000000001" customHeight="1" thickBot="1">
      <c r="D2021" s="265" t="s">
        <v>11</v>
      </c>
      <c r="E2021" s="266"/>
      <c r="F2021" s="267" t="s">
        <v>84</v>
      </c>
      <c r="G2021" s="268"/>
      <c r="H2021" s="263"/>
      <c r="I2021" s="265" t="s">
        <v>85</v>
      </c>
      <c r="J2021" s="266"/>
      <c r="K2021" s="267" t="s">
        <v>86</v>
      </c>
      <c r="L2021" s="268"/>
      <c r="N2021" s="269" t="s">
        <v>12</v>
      </c>
      <c r="O2021" s="270"/>
      <c r="P2021" s="271" t="s">
        <v>13</v>
      </c>
      <c r="Q2021" s="272"/>
      <c r="S2021" s="265" t="s">
        <v>87</v>
      </c>
      <c r="T2021" s="266"/>
      <c r="U2021" s="267" t="s">
        <v>88</v>
      </c>
      <c r="V2021" s="268"/>
      <c r="W2021" s="10"/>
      <c r="X2021" s="269" t="s">
        <v>89</v>
      </c>
      <c r="Y2021" s="270"/>
      <c r="Z2021" s="271" t="s">
        <v>90</v>
      </c>
      <c r="AA2021" s="272"/>
      <c r="AB2021" s="10"/>
      <c r="AC2021" s="265" t="s">
        <v>14</v>
      </c>
      <c r="AD2021" s="266"/>
      <c r="AE2021" s="267" t="s">
        <v>15</v>
      </c>
      <c r="AF2021" s="268"/>
      <c r="AG2021" s="10"/>
      <c r="AH2021" s="269" t="s">
        <v>91</v>
      </c>
      <c r="AI2021" s="270"/>
      <c r="AJ2021" s="271" t="s">
        <v>92</v>
      </c>
      <c r="AK2021" s="272"/>
      <c r="AM2021" s="76" t="s">
        <v>16</v>
      </c>
      <c r="AO2021" s="112" t="s">
        <v>38</v>
      </c>
      <c r="AP2021" s="18"/>
      <c r="AQ2021" s="68"/>
      <c r="AR2021" s="68"/>
      <c r="AS2021" s="68"/>
      <c r="AT2021" s="68"/>
    </row>
    <row r="2022" spans="2:46" ht="18.600000000000001" customHeight="1" thickTop="1" thickBot="1">
      <c r="D2022" s="59">
        <v>0</v>
      </c>
      <c r="E2022" s="63">
        <v>0</v>
      </c>
      <c r="F2022" s="61">
        <v>1</v>
      </c>
      <c r="G2022" s="62">
        <v>0</v>
      </c>
      <c r="I2022" s="59">
        <v>0</v>
      </c>
      <c r="J2022" s="63">
        <f t="shared" ref="J2022" si="9147">IF(0=(1-$J$8*$K$8*$B2019^2),10^14,$B2019*$K$8/(1-$J$8*$K$8*$B2019^2))</f>
        <v>-0.66018956980291976</v>
      </c>
      <c r="K2022" s="61">
        <v>1</v>
      </c>
      <c r="L2022" s="62">
        <v>0</v>
      </c>
      <c r="N2022" s="59">
        <f t="shared" ref="N2022" si="9148">D2022*I2019+F2022*I2022-E2022*J2019-G2022*J2022</f>
        <v>0</v>
      </c>
      <c r="O2022" s="63">
        <f t="shared" ref="O2022" si="9149">(D2022*J2019+E2022*I2019+F2022*J2022+G2022*I2022)</f>
        <v>-0.66018956980291976</v>
      </c>
      <c r="P2022" s="61">
        <f t="shared" ref="P2022" si="9150">D2022*K2019+F2022*K2022-E2022*L2019-G2022*L2022</f>
        <v>1</v>
      </c>
      <c r="Q2022" s="62">
        <f t="shared" ref="Q2022" si="9151">(D2022*L2019+E2022*K2019+F2022*L2022+G2022*K2022)</f>
        <v>0</v>
      </c>
      <c r="S2022" s="59">
        <v>0</v>
      </c>
      <c r="T2022" s="63">
        <v>0</v>
      </c>
      <c r="U2022" s="61">
        <v>1</v>
      </c>
      <c r="V2022" s="62">
        <v>0</v>
      </c>
      <c r="X2022" s="59">
        <f t="shared" ref="X2022" si="9152">N2022*S2019+P2022*S2022-O2022*T2019-Q2022*T2022</f>
        <v>0</v>
      </c>
      <c r="Y2022" s="63">
        <f t="shared" ref="Y2022" si="9153">(N2022*T2019+O2022*S2019+P2022*T2022+Q2022*S2022)</f>
        <v>-0.66018956980291976</v>
      </c>
      <c r="Z2022" s="61">
        <f t="shared" ref="Z2022" si="9154">N2022*U2019+P2022*U2022-O2022*V2019-Q2022*V2022</f>
        <v>3.5885891751404548</v>
      </c>
      <c r="AA2022" s="62">
        <f t="shared" ref="AA2022" si="9155">(N2022*V2019+O2022*U2019+P2022*V2022+Q2022*U2022)</f>
        <v>0</v>
      </c>
      <c r="AB2022" s="10"/>
      <c r="AC2022" s="46">
        <f t="shared" ref="AC2022" si="9156">1/$AD$8</f>
        <v>1</v>
      </c>
      <c r="AD2022" s="77">
        <v>0</v>
      </c>
      <c r="AE2022" s="78">
        <v>1</v>
      </c>
      <c r="AF2022" s="79">
        <v>0</v>
      </c>
      <c r="AH2022" s="59">
        <f t="shared" ref="AH2022" si="9157">X2022*AC2019+Z2022*AC2022-Y2022*AD2019-AA2022*AD2022</f>
        <v>3.5885891751404548</v>
      </c>
      <c r="AI2022" s="63">
        <f t="shared" ref="AI2022" si="9158">(X2022*AD2019+Y2022*AC2019+Z2022*AD2022+AA2022*AC2022)</f>
        <v>-0.66018956980291976</v>
      </c>
      <c r="AJ2022" s="61">
        <f t="shared" ref="AJ2022" si="9159">X2022*AE2019+Z2022*AE2022-Y2022*AF2019-AA2022*AF2022</f>
        <v>3.5885891751404548</v>
      </c>
      <c r="AK2022" s="62">
        <f t="shared" ref="AK2022" si="9160">(X2022*AF2019+Y2022*AE2019+Z2022*AF2022+AA2022*AE2022)</f>
        <v>0</v>
      </c>
      <c r="AM2022" s="80">
        <f t="shared" ref="AM2022" si="9161">(180/PI())*ATAN(-1*(AI2019+AI2022)/(AH2019+AH2022))</f>
        <v>-67.505060005037436</v>
      </c>
      <c r="AO2022" s="113">
        <f t="shared" ref="AO2022" si="9162">20*LOG(((1-(10^(AM2019/20)^2)*(1-((1-AO2019)/(1+AO2019))^2))^0.5))</f>
        <v>-2.7410096002551967E-2</v>
      </c>
      <c r="AP2022" s="18"/>
      <c r="AQ2022" s="68"/>
      <c r="AR2022" s="68"/>
      <c r="AS2022" s="68"/>
      <c r="AT2022" s="68"/>
    </row>
    <row r="2023" spans="2:46" ht="18.600000000000001" customHeight="1"/>
    <row r="2024" spans="2:46" ht="18.600000000000001" customHeight="1" thickBot="1">
      <c r="D2024" s="10" t="s">
        <v>63</v>
      </c>
      <c r="E2024" s="10"/>
      <c r="F2024" s="10"/>
      <c r="G2024" s="10"/>
      <c r="H2024" s="10"/>
      <c r="I2024" s="10" t="s">
        <v>64</v>
      </c>
      <c r="J2024" s="10"/>
      <c r="K2024" s="10"/>
      <c r="L2024" s="10"/>
      <c r="M2024" s="55"/>
      <c r="N2024" s="55"/>
      <c r="O2024" s="54" t="s">
        <v>65</v>
      </c>
      <c r="P2024" s="55"/>
      <c r="Q2024" s="55"/>
      <c r="R2024" s="55"/>
      <c r="S2024" s="10"/>
      <c r="T2024" s="10" t="s">
        <v>66</v>
      </c>
      <c r="U2024" s="55"/>
      <c r="V2024" s="55"/>
      <c r="W2024" s="55"/>
      <c r="X2024" s="55"/>
      <c r="Y2024" s="54" t="s">
        <v>67</v>
      </c>
      <c r="Z2024" s="55"/>
      <c r="AA2024" s="55"/>
      <c r="AB2024" s="55"/>
      <c r="AC2024" s="54" t="s">
        <v>68</v>
      </c>
      <c r="AD2024" s="10"/>
      <c r="AE2024" s="10"/>
      <c r="AF2024" s="10"/>
      <c r="AG2024" s="10"/>
      <c r="AH2024" s="55"/>
      <c r="AI2024" s="54" t="s">
        <v>69</v>
      </c>
      <c r="AJ2024" s="55"/>
      <c r="AK2024" s="55"/>
    </row>
    <row r="2025" spans="2:46" ht="18.600000000000001" customHeight="1" thickBot="1">
      <c r="B2025" s="52"/>
      <c r="D2025" s="273" t="s">
        <v>70</v>
      </c>
      <c r="E2025" s="274"/>
      <c r="F2025" s="275" t="s">
        <v>71</v>
      </c>
      <c r="G2025" s="276"/>
      <c r="H2025" s="263"/>
      <c r="I2025" s="273" t="s">
        <v>72</v>
      </c>
      <c r="J2025" s="274"/>
      <c r="K2025" s="275" t="s">
        <v>73</v>
      </c>
      <c r="L2025" s="276"/>
      <c r="M2025" s="55"/>
      <c r="N2025" s="269" t="s">
        <v>74</v>
      </c>
      <c r="O2025" s="270"/>
      <c r="P2025" s="271" t="s">
        <v>75</v>
      </c>
      <c r="Q2025" s="272"/>
      <c r="R2025" s="55"/>
      <c r="S2025" s="273" t="s">
        <v>76</v>
      </c>
      <c r="T2025" s="274"/>
      <c r="U2025" s="275" t="s">
        <v>77</v>
      </c>
      <c r="V2025" s="276"/>
      <c r="W2025" s="10"/>
      <c r="X2025" s="269" t="s">
        <v>78</v>
      </c>
      <c r="Y2025" s="270"/>
      <c r="Z2025" s="271" t="s">
        <v>79</v>
      </c>
      <c r="AA2025" s="272"/>
      <c r="AB2025" s="10"/>
      <c r="AC2025" s="273" t="s">
        <v>80</v>
      </c>
      <c r="AD2025" s="274"/>
      <c r="AE2025" s="275" t="s">
        <v>81</v>
      </c>
      <c r="AF2025" s="276"/>
      <c r="AG2025" s="10"/>
      <c r="AH2025" s="269" t="s">
        <v>82</v>
      </c>
      <c r="AI2025" s="270"/>
      <c r="AJ2025" s="271" t="s">
        <v>83</v>
      </c>
      <c r="AK2025" s="272"/>
      <c r="AM2025" s="57" t="s">
        <v>10</v>
      </c>
      <c r="AO2025" s="109" t="s">
        <v>37</v>
      </c>
      <c r="AP2025" s="18"/>
      <c r="AQ2025" s="68"/>
      <c r="AR2025" s="68"/>
      <c r="AS2025" s="68"/>
      <c r="AT2025" s="68"/>
    </row>
    <row r="2026" spans="2:46" ht="18.600000000000001" customHeight="1" thickTop="1" thickBot="1">
      <c r="B2026" s="81">
        <v>5.8</v>
      </c>
      <c r="D2026" s="59">
        <v>1</v>
      </c>
      <c r="E2026" s="60">
        <v>0</v>
      </c>
      <c r="F2026" s="61">
        <v>0</v>
      </c>
      <c r="G2026" s="62">
        <f t="shared" ref="G2026" si="9163">$E$8*$B2026</f>
        <v>3.9345460000000001</v>
      </c>
      <c r="I2026" s="59">
        <v>1</v>
      </c>
      <c r="J2026" s="63">
        <v>0</v>
      </c>
      <c r="K2026" s="61">
        <v>0</v>
      </c>
      <c r="L2026" s="62">
        <v>0</v>
      </c>
      <c r="N2026" s="59">
        <f t="shared" ref="N2026" si="9164">D2026*I2026+F2026*I2029-E2026*J2026-G2026*J2029</f>
        <v>3.5860735028566681</v>
      </c>
      <c r="O2026" s="63">
        <f t="shared" ref="O2026" si="9165">(D2026*J2026+E2026*I2026+F2026*J2029+G2026*I2029)</f>
        <v>0</v>
      </c>
      <c r="P2026" s="61">
        <f t="shared" ref="P2026" si="9166">D2026*K2026+F2026*K2029-E2026*L2026-G2026*L2029</f>
        <v>0</v>
      </c>
      <c r="Q2026" s="62">
        <f t="shared" ref="Q2026" si="9167">(D2026*L2026+E2026*K2026+F2026*L2029+G2026*K2029)</f>
        <v>3.9345460000000001</v>
      </c>
      <c r="S2026" s="59">
        <v>1</v>
      </c>
      <c r="T2026" s="60">
        <v>0</v>
      </c>
      <c r="U2026" s="61">
        <v>0</v>
      </c>
      <c r="V2026" s="62">
        <f t="shared" ref="V2026" si="9168">$T$8*$B2026</f>
        <v>3.9345460000000001</v>
      </c>
      <c r="X2026" s="59">
        <f t="shared" ref="X2026" si="9169">N2026*S2026+P2026*S2029-O2026*T2026-Q2026*T2029</f>
        <v>3.5860735028566681</v>
      </c>
      <c r="Y2026" s="63">
        <f t="shared" ref="Y2026" si="9170">(N2026*T2026+O2026*S2026+P2026*T2029+Q2026*S2029)</f>
        <v>0</v>
      </c>
      <c r="Z2026" s="61">
        <f t="shared" ref="Z2026" si="9171">N2026*U2026+P2026*U2029-O2026*V2026-Q2026*V2029</f>
        <v>0</v>
      </c>
      <c r="AA2026" s="62">
        <f t="shared" ref="AA2026" si="9172">(N2026*V2026+O2026*U2026+P2026*V2029+Q2026*U2029)</f>
        <v>18.044117156370692</v>
      </c>
      <c r="AB2026" s="10"/>
      <c r="AC2026" s="64">
        <v>1</v>
      </c>
      <c r="AD2026" s="65">
        <v>0</v>
      </c>
      <c r="AE2026" s="23">
        <v>0</v>
      </c>
      <c r="AF2026" s="66">
        <v>0</v>
      </c>
      <c r="AH2026" s="59">
        <f t="shared" ref="AH2026" si="9173">X2026*AC2026+Z2026*AC2029-Y2026*AD2026-AA2026*AD2029</f>
        <v>3.5860735028566681</v>
      </c>
      <c r="AI2026" s="63">
        <f t="shared" ref="AI2026" si="9174">(X2026*AD2026+Y2026*AC2026+Z2026*AD2029+AA2026*AC2029)</f>
        <v>18.044117156370692</v>
      </c>
      <c r="AJ2026" s="61">
        <f t="shared" ref="AJ2026" si="9175">X2026*AE2026+Z2026*AE2029-Y2026*AF2026-AA2026*AF2029</f>
        <v>0</v>
      </c>
      <c r="AK2026" s="62">
        <f t="shared" ref="AK2026" si="9176">(X2026*AF2026+Y2026*AE2026+Z2026*AF2029+AA2026*AE2029)</f>
        <v>18.044117156370692</v>
      </c>
      <c r="AM2026" s="67">
        <f t="shared" ref="AM2026" si="9177">20*LOG(((1+$AD$8)/$AD$8)/((AH2026+AH2029)^2+(AI2026+AI2029)^2)^0.5)</f>
        <v>-19.466266588829871</v>
      </c>
      <c r="AO2026" s="110">
        <f t="shared" ref="AO2026" si="9178">((AH2026^2+AI2026^2)^0.5)/((AH2029^2+AI2029^2)^0.5)</f>
        <v>5.0460698992232578</v>
      </c>
      <c r="AP2026" s="18"/>
      <c r="AQ2026" s="68"/>
      <c r="AR2026" s="68"/>
      <c r="AS2026" s="68"/>
      <c r="AT2026" s="68"/>
    </row>
    <row r="2027" spans="2:46" ht="18.600000000000001" customHeight="1" thickBot="1">
      <c r="D2027" s="69"/>
      <c r="G2027" s="70"/>
      <c r="I2027" s="69"/>
      <c r="L2027" s="70"/>
      <c r="N2027" s="69"/>
      <c r="Q2027" s="70"/>
      <c r="S2027" s="69"/>
      <c r="V2027" s="70"/>
      <c r="X2027" s="69"/>
      <c r="AA2027" s="70"/>
      <c r="AC2027" s="64"/>
      <c r="AD2027" s="23"/>
      <c r="AE2027" s="23"/>
      <c r="AF2027" s="71"/>
      <c r="AH2027" s="69"/>
      <c r="AK2027" s="70"/>
      <c r="AO2027" s="111"/>
      <c r="AP2027" s="18"/>
      <c r="AQ2027" s="68"/>
      <c r="AR2027" s="68"/>
      <c r="AS2027" s="68"/>
      <c r="AT2027" s="68"/>
    </row>
    <row r="2028" spans="2:46" ht="18.600000000000001" customHeight="1" thickBot="1">
      <c r="D2028" s="265" t="s">
        <v>11</v>
      </c>
      <c r="E2028" s="266"/>
      <c r="F2028" s="267" t="s">
        <v>84</v>
      </c>
      <c r="G2028" s="268"/>
      <c r="H2028" s="263"/>
      <c r="I2028" s="265" t="s">
        <v>85</v>
      </c>
      <c r="J2028" s="266"/>
      <c r="K2028" s="267" t="s">
        <v>86</v>
      </c>
      <c r="L2028" s="268"/>
      <c r="N2028" s="269" t="s">
        <v>12</v>
      </c>
      <c r="O2028" s="270"/>
      <c r="P2028" s="271" t="s">
        <v>13</v>
      </c>
      <c r="Q2028" s="272"/>
      <c r="S2028" s="265" t="s">
        <v>87</v>
      </c>
      <c r="T2028" s="266"/>
      <c r="U2028" s="267" t="s">
        <v>88</v>
      </c>
      <c r="V2028" s="268"/>
      <c r="W2028" s="10"/>
      <c r="X2028" s="269" t="s">
        <v>89</v>
      </c>
      <c r="Y2028" s="270"/>
      <c r="Z2028" s="271" t="s">
        <v>90</v>
      </c>
      <c r="AA2028" s="272"/>
      <c r="AB2028" s="10"/>
      <c r="AC2028" s="265" t="s">
        <v>14</v>
      </c>
      <c r="AD2028" s="266"/>
      <c r="AE2028" s="267" t="s">
        <v>15</v>
      </c>
      <c r="AF2028" s="268"/>
      <c r="AG2028" s="10"/>
      <c r="AH2028" s="269" t="s">
        <v>91</v>
      </c>
      <c r="AI2028" s="270"/>
      <c r="AJ2028" s="271" t="s">
        <v>92</v>
      </c>
      <c r="AK2028" s="272"/>
      <c r="AM2028" s="76" t="s">
        <v>16</v>
      </c>
      <c r="AO2028" s="112" t="s">
        <v>38</v>
      </c>
      <c r="AP2028" s="18"/>
      <c r="AQ2028" s="68"/>
      <c r="AR2028" s="68"/>
      <c r="AS2028" s="68"/>
      <c r="AT2028" s="68"/>
    </row>
    <row r="2029" spans="2:46" ht="18.600000000000001" customHeight="1" thickTop="1" thickBot="1">
      <c r="D2029" s="59">
        <v>0</v>
      </c>
      <c r="E2029" s="63">
        <v>0</v>
      </c>
      <c r="F2029" s="61">
        <v>1</v>
      </c>
      <c r="G2029" s="62">
        <v>0</v>
      </c>
      <c r="I2029" s="59">
        <v>0</v>
      </c>
      <c r="J2029" s="63">
        <f t="shared" ref="J2029" si="9179">IF(0=(1-$J$8*$K$8*$B2026^2),10^14,$B2026*$K$8/(1-$J$8*$K$8*$B2026^2))</f>
        <v>-0.65727367346999321</v>
      </c>
      <c r="K2029" s="61">
        <v>1</v>
      </c>
      <c r="L2029" s="62">
        <v>0</v>
      </c>
      <c r="N2029" s="59">
        <f t="shared" ref="N2029" si="9180">D2029*I2026+F2029*I2029-E2029*J2026-G2029*J2029</f>
        <v>0</v>
      </c>
      <c r="O2029" s="63">
        <f t="shared" ref="O2029" si="9181">(D2029*J2026+E2029*I2026+F2029*J2029+G2029*I2029)</f>
        <v>-0.65727367346999321</v>
      </c>
      <c r="P2029" s="61">
        <f t="shared" ref="P2029" si="9182">D2029*K2026+F2029*K2029-E2029*L2026-G2029*L2029</f>
        <v>1</v>
      </c>
      <c r="Q2029" s="62">
        <f t="shared" ref="Q2029" si="9183">(D2029*L2026+E2029*K2026+F2029*L2029+G2029*K2029)</f>
        <v>0</v>
      </c>
      <c r="S2029" s="59">
        <v>0</v>
      </c>
      <c r="T2029" s="63">
        <v>0</v>
      </c>
      <c r="U2029" s="61">
        <v>1</v>
      </c>
      <c r="V2029" s="62">
        <v>0</v>
      </c>
      <c r="X2029" s="59">
        <f t="shared" ref="X2029" si="9184">N2029*S2026+P2029*S2029-O2029*T2026-Q2029*T2029</f>
        <v>0</v>
      </c>
      <c r="Y2029" s="63">
        <f t="shared" ref="Y2029" si="9185">(N2029*T2026+O2029*S2026+P2029*T2029+Q2029*S2029)</f>
        <v>-0.65727367346999321</v>
      </c>
      <c r="Z2029" s="61">
        <f t="shared" ref="Z2029" si="9186">N2029*U2026+P2029*U2029-O2029*V2026-Q2029*V2029</f>
        <v>3.5860735028566681</v>
      </c>
      <c r="AA2029" s="62">
        <f t="shared" ref="AA2029" si="9187">(N2029*V2026+O2029*U2026+P2029*V2029+Q2029*U2029)</f>
        <v>0</v>
      </c>
      <c r="AB2029" s="10"/>
      <c r="AC2029" s="46">
        <f t="shared" ref="AC2029" si="9188">1/$AD$8</f>
        <v>1</v>
      </c>
      <c r="AD2029" s="77">
        <v>0</v>
      </c>
      <c r="AE2029" s="78">
        <v>1</v>
      </c>
      <c r="AF2029" s="79">
        <v>0</v>
      </c>
      <c r="AH2029" s="59">
        <f t="shared" ref="AH2029" si="9189">X2029*AC2026+Z2029*AC2029-Y2029*AD2026-AA2029*AD2029</f>
        <v>3.5860735028566681</v>
      </c>
      <c r="AI2029" s="63">
        <f t="shared" ref="AI2029" si="9190">(X2029*AD2026+Y2029*AC2026+Z2029*AD2029+AA2029*AC2029)</f>
        <v>-0.65727367346999321</v>
      </c>
      <c r="AJ2029" s="61">
        <f t="shared" ref="AJ2029" si="9191">X2029*AE2026+Z2029*AE2029-Y2029*AF2026-AA2029*AF2029</f>
        <v>3.5860735028566681</v>
      </c>
      <c r="AK2029" s="62">
        <f t="shared" ref="AK2029" si="9192">(X2029*AF2026+Y2029*AE2026+Z2029*AF2029+AA2029*AE2029)</f>
        <v>0</v>
      </c>
      <c r="AM2029" s="80">
        <f t="shared" ref="AM2029" si="9193">(180/PI())*ATAN(-1*(AI2026+AI2029)/(AH2026+AH2029))</f>
        <v>-67.583643930428352</v>
      </c>
      <c r="AO2029" s="113">
        <f t="shared" ref="AO2029" si="9194">20*LOG(((1-(10^(AM2026/20)^2)*(1-((1-AO2026)/(1+AO2026))^2))^0.5))</f>
        <v>-2.7200940187289767E-2</v>
      </c>
      <c r="AP2029" s="18"/>
      <c r="AQ2029" s="68"/>
      <c r="AR2029" s="68"/>
      <c r="AS2029" s="68"/>
      <c r="AT2029" s="68"/>
    </row>
    <row r="2030" spans="2:46" ht="18.600000000000001" customHeight="1"/>
    <row r="2031" spans="2:46" ht="18.600000000000001" customHeight="1" thickBot="1">
      <c r="D2031" s="10" t="s">
        <v>63</v>
      </c>
      <c r="E2031" s="10"/>
      <c r="F2031" s="10"/>
      <c r="G2031" s="10"/>
      <c r="H2031" s="10"/>
      <c r="I2031" s="10" t="s">
        <v>64</v>
      </c>
      <c r="J2031" s="10"/>
      <c r="K2031" s="10"/>
      <c r="L2031" s="10"/>
      <c r="M2031" s="55"/>
      <c r="N2031" s="55"/>
      <c r="O2031" s="54" t="s">
        <v>65</v>
      </c>
      <c r="P2031" s="55"/>
      <c r="Q2031" s="55"/>
      <c r="R2031" s="55"/>
      <c r="S2031" s="10"/>
      <c r="T2031" s="10" t="s">
        <v>66</v>
      </c>
      <c r="U2031" s="55"/>
      <c r="V2031" s="55"/>
      <c r="W2031" s="55"/>
      <c r="X2031" s="55"/>
      <c r="Y2031" s="54" t="s">
        <v>67</v>
      </c>
      <c r="Z2031" s="55"/>
      <c r="AA2031" s="55"/>
      <c r="AB2031" s="55"/>
      <c r="AC2031" s="54" t="s">
        <v>68</v>
      </c>
      <c r="AD2031" s="10"/>
      <c r="AE2031" s="10"/>
      <c r="AF2031" s="10"/>
      <c r="AG2031" s="10"/>
      <c r="AH2031" s="55"/>
      <c r="AI2031" s="54" t="s">
        <v>69</v>
      </c>
      <c r="AJ2031" s="55"/>
      <c r="AK2031" s="55"/>
    </row>
    <row r="2032" spans="2:46" ht="18.600000000000001" customHeight="1" thickBot="1">
      <c r="B2032" s="52"/>
      <c r="D2032" s="273" t="s">
        <v>70</v>
      </c>
      <c r="E2032" s="274"/>
      <c r="F2032" s="275" t="s">
        <v>71</v>
      </c>
      <c r="G2032" s="276"/>
      <c r="H2032" s="263"/>
      <c r="I2032" s="273" t="s">
        <v>72</v>
      </c>
      <c r="J2032" s="274"/>
      <c r="K2032" s="275" t="s">
        <v>73</v>
      </c>
      <c r="L2032" s="276"/>
      <c r="M2032" s="55"/>
      <c r="N2032" s="269" t="s">
        <v>74</v>
      </c>
      <c r="O2032" s="270"/>
      <c r="P2032" s="271" t="s">
        <v>75</v>
      </c>
      <c r="Q2032" s="272"/>
      <c r="R2032" s="55"/>
      <c r="S2032" s="273" t="s">
        <v>76</v>
      </c>
      <c r="T2032" s="274"/>
      <c r="U2032" s="275" t="s">
        <v>77</v>
      </c>
      <c r="V2032" s="276"/>
      <c r="W2032" s="10"/>
      <c r="X2032" s="269" t="s">
        <v>78</v>
      </c>
      <c r="Y2032" s="270"/>
      <c r="Z2032" s="271" t="s">
        <v>79</v>
      </c>
      <c r="AA2032" s="272"/>
      <c r="AB2032" s="10"/>
      <c r="AC2032" s="273" t="s">
        <v>80</v>
      </c>
      <c r="AD2032" s="274"/>
      <c r="AE2032" s="275" t="s">
        <v>81</v>
      </c>
      <c r="AF2032" s="276"/>
      <c r="AG2032" s="10"/>
      <c r="AH2032" s="269" t="s">
        <v>82</v>
      </c>
      <c r="AI2032" s="270"/>
      <c r="AJ2032" s="271" t="s">
        <v>83</v>
      </c>
      <c r="AK2032" s="272"/>
      <c r="AM2032" s="57" t="s">
        <v>10</v>
      </c>
      <c r="AO2032" s="109" t="s">
        <v>37</v>
      </c>
      <c r="AP2032" s="18"/>
      <c r="AQ2032" s="68"/>
      <c r="AR2032" s="68"/>
      <c r="AS2032" s="68"/>
      <c r="AT2032" s="68"/>
    </row>
    <row r="2033" spans="2:46" ht="18.600000000000001" customHeight="1" thickTop="1" thickBot="1">
      <c r="B2033" s="81">
        <v>5.82</v>
      </c>
      <c r="D2033" s="59">
        <v>1</v>
      </c>
      <c r="E2033" s="60">
        <v>0</v>
      </c>
      <c r="F2033" s="61">
        <v>0</v>
      </c>
      <c r="G2033" s="62">
        <f t="shared" ref="G2033" si="9195">$E$8*$B2033</f>
        <v>3.9481134000000004</v>
      </c>
      <c r="I2033" s="59">
        <v>1</v>
      </c>
      <c r="J2033" s="63">
        <v>0</v>
      </c>
      <c r="K2033" s="61">
        <v>0</v>
      </c>
      <c r="L2033" s="62">
        <v>0</v>
      </c>
      <c r="N2033" s="59">
        <f t="shared" ref="N2033" si="9196">D2033*I2033+F2033*I2036-E2033*J2033-G2033*J2036</f>
        <v>3.5835885305204012</v>
      </c>
      <c r="O2033" s="63">
        <f t="shared" ref="O2033" si="9197">(D2033*J2033+E2033*I2033+F2033*J2036+G2033*I2036)</f>
        <v>0</v>
      </c>
      <c r="P2033" s="61">
        <f t="shared" ref="P2033" si="9198">D2033*K2033+F2033*K2036-E2033*L2033-G2033*L2036</f>
        <v>0</v>
      </c>
      <c r="Q2033" s="62">
        <f t="shared" ref="Q2033" si="9199">(D2033*L2033+E2033*K2033+F2033*L2036+G2033*K2036)</f>
        <v>3.9481134000000004</v>
      </c>
      <c r="S2033" s="59">
        <v>1</v>
      </c>
      <c r="T2033" s="60">
        <v>0</v>
      </c>
      <c r="U2033" s="61">
        <v>0</v>
      </c>
      <c r="V2033" s="62">
        <f t="shared" ref="V2033" si="9200">$T$8*$B2033</f>
        <v>3.9481134000000004</v>
      </c>
      <c r="X2033" s="59">
        <f t="shared" ref="X2033" si="9201">N2033*S2033+P2033*S2036-O2033*T2033-Q2033*T2036</f>
        <v>3.5835885305204012</v>
      </c>
      <c r="Y2033" s="63">
        <f t="shared" ref="Y2033" si="9202">(N2033*T2033+O2033*S2033+P2033*T2036+Q2033*S2036)</f>
        <v>0</v>
      </c>
      <c r="Z2033" s="61">
        <f t="shared" ref="Z2033" si="9203">N2033*U2033+P2033*U2036-O2033*V2033-Q2033*V2036</f>
        <v>0</v>
      </c>
      <c r="AA2033" s="62">
        <f t="shared" ref="AA2033" si="9204">(N2033*V2033+O2033*U2033+P2033*V2036+Q2033*U2036)</f>
        <v>18.096527297433909</v>
      </c>
      <c r="AB2033" s="10"/>
      <c r="AC2033" s="64">
        <v>1</v>
      </c>
      <c r="AD2033" s="65">
        <v>0</v>
      </c>
      <c r="AE2033" s="23">
        <v>0</v>
      </c>
      <c r="AF2033" s="66">
        <v>0</v>
      </c>
      <c r="AH2033" s="59">
        <f t="shared" ref="AH2033" si="9205">X2033*AC2033+Z2033*AC2036-Y2033*AD2033-AA2033*AD2036</f>
        <v>3.5835885305204012</v>
      </c>
      <c r="AI2033" s="63">
        <f t="shared" ref="AI2033" si="9206">(X2033*AD2033+Y2033*AC2033+Z2033*AD2036+AA2033*AC2036)</f>
        <v>18.096527297433909</v>
      </c>
      <c r="AJ2033" s="61">
        <f t="shared" ref="AJ2033" si="9207">X2033*AE2033+Z2033*AE2036-Y2033*AF2033-AA2033*AF2036</f>
        <v>0</v>
      </c>
      <c r="AK2033" s="62">
        <f t="shared" ref="AK2033" si="9208">(X2033*AF2033+Y2033*AE2033+Z2033*AF2036+AA2033*AE2036)</f>
        <v>18.096527297433909</v>
      </c>
      <c r="AM2033" s="67">
        <f t="shared" ref="AM2033" si="9209">20*LOG(((1+$AD$8)/$AD$8)/((AH2033+AH2036)^2+(AI2033+AI2036)^2)^0.5)</f>
        <v>-19.488977724821495</v>
      </c>
      <c r="AO2033" s="110">
        <f t="shared" ref="AO2033" si="9210">((AH2033^2+AI2033^2)^0.5)/((AH2036^2+AI2036^2)^0.5)</f>
        <v>5.0641552093583959</v>
      </c>
      <c r="AP2033" s="18"/>
      <c r="AQ2033" s="68"/>
      <c r="AR2033" s="68"/>
      <c r="AS2033" s="68"/>
      <c r="AT2033" s="68"/>
    </row>
    <row r="2034" spans="2:46" ht="18.600000000000001" customHeight="1" thickBot="1">
      <c r="D2034" s="69"/>
      <c r="G2034" s="70"/>
      <c r="I2034" s="69"/>
      <c r="L2034" s="70"/>
      <c r="N2034" s="69"/>
      <c r="Q2034" s="70"/>
      <c r="S2034" s="69"/>
      <c r="V2034" s="70"/>
      <c r="X2034" s="69"/>
      <c r="AA2034" s="70"/>
      <c r="AC2034" s="64"/>
      <c r="AD2034" s="23"/>
      <c r="AE2034" s="23"/>
      <c r="AF2034" s="71"/>
      <c r="AH2034" s="69"/>
      <c r="AK2034" s="70"/>
      <c r="AO2034" s="111"/>
      <c r="AP2034" s="18"/>
      <c r="AQ2034" s="68"/>
      <c r="AR2034" s="68"/>
      <c r="AS2034" s="68"/>
      <c r="AT2034" s="68"/>
    </row>
    <row r="2035" spans="2:46" ht="18.600000000000001" customHeight="1" thickBot="1">
      <c r="D2035" s="265" t="s">
        <v>11</v>
      </c>
      <c r="E2035" s="266"/>
      <c r="F2035" s="267" t="s">
        <v>84</v>
      </c>
      <c r="G2035" s="268"/>
      <c r="H2035" s="263"/>
      <c r="I2035" s="265" t="s">
        <v>85</v>
      </c>
      <c r="J2035" s="266"/>
      <c r="K2035" s="267" t="s">
        <v>86</v>
      </c>
      <c r="L2035" s="268"/>
      <c r="N2035" s="269" t="s">
        <v>12</v>
      </c>
      <c r="O2035" s="270"/>
      <c r="P2035" s="271" t="s">
        <v>13</v>
      </c>
      <c r="Q2035" s="272"/>
      <c r="S2035" s="265" t="s">
        <v>87</v>
      </c>
      <c r="T2035" s="266"/>
      <c r="U2035" s="267" t="s">
        <v>88</v>
      </c>
      <c r="V2035" s="268"/>
      <c r="W2035" s="10"/>
      <c r="X2035" s="269" t="s">
        <v>89</v>
      </c>
      <c r="Y2035" s="270"/>
      <c r="Z2035" s="271" t="s">
        <v>90</v>
      </c>
      <c r="AA2035" s="272"/>
      <c r="AB2035" s="10"/>
      <c r="AC2035" s="265" t="s">
        <v>14</v>
      </c>
      <c r="AD2035" s="266"/>
      <c r="AE2035" s="267" t="s">
        <v>15</v>
      </c>
      <c r="AF2035" s="268"/>
      <c r="AG2035" s="10"/>
      <c r="AH2035" s="269" t="s">
        <v>91</v>
      </c>
      <c r="AI2035" s="270"/>
      <c r="AJ2035" s="271" t="s">
        <v>92</v>
      </c>
      <c r="AK2035" s="272"/>
      <c r="AM2035" s="76" t="s">
        <v>16</v>
      </c>
      <c r="AO2035" s="112" t="s">
        <v>38</v>
      </c>
      <c r="AP2035" s="18"/>
      <c r="AQ2035" s="68"/>
      <c r="AR2035" s="68"/>
      <c r="AS2035" s="68"/>
      <c r="AT2035" s="68"/>
    </row>
    <row r="2036" spans="2:46" ht="18.600000000000001" customHeight="1" thickTop="1" thickBot="1">
      <c r="D2036" s="59">
        <v>0</v>
      </c>
      <c r="E2036" s="63">
        <v>0</v>
      </c>
      <c r="F2036" s="61">
        <v>1</v>
      </c>
      <c r="G2036" s="62">
        <v>0</v>
      </c>
      <c r="I2036" s="59">
        <v>0</v>
      </c>
      <c r="J2036" s="63">
        <f t="shared" ref="J2036" si="9211">IF(0=(1-$J$8*$K$8*$B2033^2),10^14,$B2033*$K$8/(1-$J$8*$K$8*$B2033^2))</f>
        <v>-0.65438559351420877</v>
      </c>
      <c r="K2036" s="61">
        <v>1</v>
      </c>
      <c r="L2036" s="62">
        <v>0</v>
      </c>
      <c r="N2036" s="59">
        <f t="shared" ref="N2036" si="9212">D2036*I2033+F2036*I2036-E2036*J2033-G2036*J2036</f>
        <v>0</v>
      </c>
      <c r="O2036" s="63">
        <f t="shared" ref="O2036" si="9213">(D2036*J2033+E2036*I2033+F2036*J2036+G2036*I2036)</f>
        <v>-0.65438559351420877</v>
      </c>
      <c r="P2036" s="61">
        <f t="shared" ref="P2036" si="9214">D2036*K2033+F2036*K2036-E2036*L2033-G2036*L2036</f>
        <v>1</v>
      </c>
      <c r="Q2036" s="62">
        <f t="shared" ref="Q2036" si="9215">(D2036*L2033+E2036*K2033+F2036*L2036+G2036*K2036)</f>
        <v>0</v>
      </c>
      <c r="S2036" s="59">
        <v>0</v>
      </c>
      <c r="T2036" s="63">
        <v>0</v>
      </c>
      <c r="U2036" s="61">
        <v>1</v>
      </c>
      <c r="V2036" s="62">
        <v>0</v>
      </c>
      <c r="X2036" s="59">
        <f t="shared" ref="X2036" si="9216">N2036*S2033+P2036*S2036-O2036*T2033-Q2036*T2036</f>
        <v>0</v>
      </c>
      <c r="Y2036" s="63">
        <f t="shared" ref="Y2036" si="9217">(N2036*T2033+O2036*S2033+P2036*T2036+Q2036*S2036)</f>
        <v>-0.65438559351420877</v>
      </c>
      <c r="Z2036" s="61">
        <f t="shared" ref="Z2036" si="9218">N2036*U2033+P2036*U2036-O2036*V2033-Q2036*V2036</f>
        <v>3.5835885305204012</v>
      </c>
      <c r="AA2036" s="62">
        <f t="shared" ref="AA2036" si="9219">(N2036*V2033+O2036*U2033+P2036*V2036+Q2036*U2036)</f>
        <v>0</v>
      </c>
      <c r="AB2036" s="10"/>
      <c r="AC2036" s="46">
        <f t="shared" ref="AC2036" si="9220">1/$AD$8</f>
        <v>1</v>
      </c>
      <c r="AD2036" s="77">
        <v>0</v>
      </c>
      <c r="AE2036" s="78">
        <v>1</v>
      </c>
      <c r="AF2036" s="79">
        <v>0</v>
      </c>
      <c r="AH2036" s="59">
        <f t="shared" ref="AH2036" si="9221">X2036*AC2033+Z2036*AC2036-Y2036*AD2033-AA2036*AD2036</f>
        <v>3.5835885305204012</v>
      </c>
      <c r="AI2036" s="63">
        <f t="shared" ref="AI2036" si="9222">(X2036*AD2033+Y2036*AC2033+Z2036*AD2036+AA2036*AC2036)</f>
        <v>-0.65438559351420877</v>
      </c>
      <c r="AJ2036" s="61">
        <f t="shared" ref="AJ2036" si="9223">X2036*AE2033+Z2036*AE2036-Y2036*AF2033-AA2036*AF2036</f>
        <v>3.5835885305204012</v>
      </c>
      <c r="AK2036" s="62">
        <f t="shared" ref="AK2036" si="9224">(X2036*AF2033+Y2036*AE2033+Z2036*AF2036+AA2036*AE2036)</f>
        <v>0</v>
      </c>
      <c r="AM2036" s="80">
        <f t="shared" ref="AM2036" si="9225">(180/PI())*ATAN(-1*(AI2033+AI2036)/(AH2033+AH2036))</f>
        <v>-67.661674438166457</v>
      </c>
      <c r="AO2036" s="113">
        <f t="shared" ref="AO2036" si="9226">20*LOG(((1-(10^(AM2033/20)^2)*(1-((1-AO2033)/(1+AO2033))^2))^0.5))</f>
        <v>-2.6993668212386707E-2</v>
      </c>
      <c r="AP2036" s="18"/>
      <c r="AQ2036" s="68"/>
      <c r="AR2036" s="68"/>
      <c r="AS2036" s="68"/>
      <c r="AT2036" s="68"/>
    </row>
    <row r="2037" spans="2:46" ht="18.600000000000001" customHeight="1"/>
    <row r="2038" spans="2:46" ht="18.600000000000001" customHeight="1" thickBot="1">
      <c r="D2038" s="10" t="s">
        <v>63</v>
      </c>
      <c r="E2038" s="10"/>
      <c r="F2038" s="10"/>
      <c r="G2038" s="10"/>
      <c r="H2038" s="10"/>
      <c r="I2038" s="10" t="s">
        <v>64</v>
      </c>
      <c r="J2038" s="10"/>
      <c r="K2038" s="10"/>
      <c r="L2038" s="10"/>
      <c r="M2038" s="55"/>
      <c r="N2038" s="55"/>
      <c r="O2038" s="54" t="s">
        <v>65</v>
      </c>
      <c r="P2038" s="55"/>
      <c r="Q2038" s="55"/>
      <c r="R2038" s="55"/>
      <c r="S2038" s="10"/>
      <c r="T2038" s="10" t="s">
        <v>66</v>
      </c>
      <c r="U2038" s="55"/>
      <c r="V2038" s="55"/>
      <c r="W2038" s="55"/>
      <c r="X2038" s="55"/>
      <c r="Y2038" s="54" t="s">
        <v>67</v>
      </c>
      <c r="Z2038" s="55"/>
      <c r="AA2038" s="55"/>
      <c r="AB2038" s="55"/>
      <c r="AC2038" s="54" t="s">
        <v>68</v>
      </c>
      <c r="AD2038" s="10"/>
      <c r="AE2038" s="10"/>
      <c r="AF2038" s="10"/>
      <c r="AG2038" s="10"/>
      <c r="AH2038" s="55"/>
      <c r="AI2038" s="54" t="s">
        <v>69</v>
      </c>
      <c r="AJ2038" s="55"/>
      <c r="AK2038" s="55"/>
    </row>
    <row r="2039" spans="2:46" ht="18.600000000000001" customHeight="1" thickBot="1">
      <c r="B2039" s="52"/>
      <c r="D2039" s="273" t="s">
        <v>70</v>
      </c>
      <c r="E2039" s="274"/>
      <c r="F2039" s="275" t="s">
        <v>71</v>
      </c>
      <c r="G2039" s="276"/>
      <c r="H2039" s="263"/>
      <c r="I2039" s="273" t="s">
        <v>72</v>
      </c>
      <c r="J2039" s="274"/>
      <c r="K2039" s="275" t="s">
        <v>73</v>
      </c>
      <c r="L2039" s="276"/>
      <c r="M2039" s="55"/>
      <c r="N2039" s="269" t="s">
        <v>74</v>
      </c>
      <c r="O2039" s="270"/>
      <c r="P2039" s="271" t="s">
        <v>75</v>
      </c>
      <c r="Q2039" s="272"/>
      <c r="R2039" s="55"/>
      <c r="S2039" s="273" t="s">
        <v>76</v>
      </c>
      <c r="T2039" s="274"/>
      <c r="U2039" s="275" t="s">
        <v>77</v>
      </c>
      <c r="V2039" s="276"/>
      <c r="W2039" s="10"/>
      <c r="X2039" s="269" t="s">
        <v>78</v>
      </c>
      <c r="Y2039" s="270"/>
      <c r="Z2039" s="271" t="s">
        <v>79</v>
      </c>
      <c r="AA2039" s="272"/>
      <c r="AB2039" s="10"/>
      <c r="AC2039" s="273" t="s">
        <v>80</v>
      </c>
      <c r="AD2039" s="274"/>
      <c r="AE2039" s="275" t="s">
        <v>81</v>
      </c>
      <c r="AF2039" s="276"/>
      <c r="AG2039" s="10"/>
      <c r="AH2039" s="269" t="s">
        <v>82</v>
      </c>
      <c r="AI2039" s="270"/>
      <c r="AJ2039" s="271" t="s">
        <v>83</v>
      </c>
      <c r="AK2039" s="272"/>
      <c r="AM2039" s="57" t="s">
        <v>10</v>
      </c>
      <c r="AO2039" s="109" t="s">
        <v>37</v>
      </c>
      <c r="AP2039" s="18"/>
      <c r="AQ2039" s="68"/>
      <c r="AR2039" s="68"/>
      <c r="AS2039" s="68"/>
      <c r="AT2039" s="68"/>
    </row>
    <row r="2040" spans="2:46" ht="18.600000000000001" customHeight="1" thickTop="1" thickBot="1">
      <c r="B2040" s="81">
        <v>5.84</v>
      </c>
      <c r="D2040" s="59">
        <v>1</v>
      </c>
      <c r="E2040" s="60">
        <v>0</v>
      </c>
      <c r="F2040" s="61">
        <v>0</v>
      </c>
      <c r="G2040" s="62">
        <f t="shared" ref="G2040" si="9227">$E$8*$B2040</f>
        <v>3.9616807999999999</v>
      </c>
      <c r="I2040" s="59">
        <v>1</v>
      </c>
      <c r="J2040" s="63">
        <v>0</v>
      </c>
      <c r="K2040" s="61">
        <v>0</v>
      </c>
      <c r="L2040" s="62">
        <v>0</v>
      </c>
      <c r="N2040" s="59">
        <f t="shared" ref="N2040" si="9228">D2040*I2040+F2040*I2043-E2040*J2040-G2040*J2043</f>
        <v>3.5811337429393908</v>
      </c>
      <c r="O2040" s="63">
        <f t="shared" ref="O2040" si="9229">(D2040*J2040+E2040*I2040+F2040*J2043+G2040*I2043)</f>
        <v>0</v>
      </c>
      <c r="P2040" s="61">
        <f t="shared" ref="P2040" si="9230">D2040*K2040+F2040*K2043-E2040*L2040-G2040*L2043</f>
        <v>0</v>
      </c>
      <c r="Q2040" s="62">
        <f t="shared" ref="Q2040" si="9231">(D2040*L2040+E2040*K2040+F2040*L2043+G2040*K2043)</f>
        <v>3.9616807999999999</v>
      </c>
      <c r="S2040" s="59">
        <v>1</v>
      </c>
      <c r="T2040" s="60">
        <v>0</v>
      </c>
      <c r="U2040" s="61">
        <v>0</v>
      </c>
      <c r="V2040" s="62">
        <f t="shared" ref="V2040" si="9232">$T$8*$B2040</f>
        <v>3.9616807999999999</v>
      </c>
      <c r="X2040" s="59">
        <f t="shared" ref="X2040" si="9233">N2040*S2040+P2040*S2043-O2040*T2040-Q2040*T2043</f>
        <v>3.5811337429393908</v>
      </c>
      <c r="Y2040" s="63">
        <f t="shared" ref="Y2040" si="9234">(N2040*T2040+O2040*S2040+P2040*T2043+Q2040*S2043)</f>
        <v>0</v>
      </c>
      <c r="Z2040" s="61">
        <f t="shared" ref="Z2040" si="9235">N2040*U2040+P2040*U2043-O2040*V2040-Q2040*V2043</f>
        <v>0</v>
      </c>
      <c r="AA2040" s="62">
        <f t="shared" ref="AA2040" si="9236">(N2040*V2040+O2040*U2040+P2040*V2043+Q2040*U2043)</f>
        <v>18.148989591635122</v>
      </c>
      <c r="AB2040" s="10"/>
      <c r="AC2040" s="64">
        <v>1</v>
      </c>
      <c r="AD2040" s="65">
        <v>0</v>
      </c>
      <c r="AE2040" s="23">
        <v>0</v>
      </c>
      <c r="AF2040" s="66">
        <v>0</v>
      </c>
      <c r="AH2040" s="59">
        <f t="shared" ref="AH2040" si="9237">X2040*AC2040+Z2040*AC2043-Y2040*AD2040-AA2040*AD2043</f>
        <v>3.5811337429393908</v>
      </c>
      <c r="AI2040" s="63">
        <f t="shared" ref="AI2040" si="9238">(X2040*AD2040+Y2040*AC2040+Z2040*AD2043+AA2040*AC2043)</f>
        <v>18.148989591635122</v>
      </c>
      <c r="AJ2040" s="61">
        <f t="shared" ref="AJ2040" si="9239">X2040*AE2040+Z2040*AE2043-Y2040*AF2040-AA2040*AF2043</f>
        <v>0</v>
      </c>
      <c r="AK2040" s="62">
        <f t="shared" ref="AK2040" si="9240">(X2040*AF2040+Y2040*AE2040+Z2040*AF2043+AA2040*AE2043)</f>
        <v>18.148989591635122</v>
      </c>
      <c r="AM2040" s="67">
        <f t="shared" ref="AM2040" si="9241">20*LOG(((1+$AD$8)/$AD$8)/((AH2040+AH2043)^2+(AI2040+AI2043)^2)^0.5)</f>
        <v>-19.511666647376657</v>
      </c>
      <c r="AO2040" s="110">
        <f t="shared" ref="AO2040" si="9242">((AH2040^2+AI2040^2)^0.5)/((AH2043^2+AI2043^2)^0.5)</f>
        <v>5.0822374976870801</v>
      </c>
      <c r="AP2040" s="18"/>
      <c r="AQ2040" s="68"/>
      <c r="AR2040" s="68"/>
      <c r="AS2040" s="68"/>
      <c r="AT2040" s="68"/>
    </row>
    <row r="2041" spans="2:46" ht="18.600000000000001" customHeight="1" thickBot="1">
      <c r="D2041" s="69"/>
      <c r="G2041" s="70"/>
      <c r="I2041" s="69"/>
      <c r="L2041" s="70"/>
      <c r="N2041" s="69"/>
      <c r="Q2041" s="70"/>
      <c r="S2041" s="69"/>
      <c r="V2041" s="70"/>
      <c r="X2041" s="69"/>
      <c r="AA2041" s="70"/>
      <c r="AC2041" s="64"/>
      <c r="AD2041" s="23"/>
      <c r="AE2041" s="23"/>
      <c r="AF2041" s="71"/>
      <c r="AH2041" s="69"/>
      <c r="AK2041" s="70"/>
      <c r="AO2041" s="111"/>
      <c r="AP2041" s="18"/>
      <c r="AQ2041" s="68"/>
      <c r="AR2041" s="68"/>
      <c r="AS2041" s="68"/>
      <c r="AT2041" s="68"/>
    </row>
    <row r="2042" spans="2:46" ht="18.600000000000001" customHeight="1" thickBot="1">
      <c r="D2042" s="265" t="s">
        <v>11</v>
      </c>
      <c r="E2042" s="266"/>
      <c r="F2042" s="267" t="s">
        <v>84</v>
      </c>
      <c r="G2042" s="268"/>
      <c r="H2042" s="263"/>
      <c r="I2042" s="265" t="s">
        <v>85</v>
      </c>
      <c r="J2042" s="266"/>
      <c r="K2042" s="267" t="s">
        <v>86</v>
      </c>
      <c r="L2042" s="268"/>
      <c r="N2042" s="269" t="s">
        <v>12</v>
      </c>
      <c r="O2042" s="270"/>
      <c r="P2042" s="271" t="s">
        <v>13</v>
      </c>
      <c r="Q2042" s="272"/>
      <c r="S2042" s="265" t="s">
        <v>87</v>
      </c>
      <c r="T2042" s="266"/>
      <c r="U2042" s="267" t="s">
        <v>88</v>
      </c>
      <c r="V2042" s="268"/>
      <c r="W2042" s="10"/>
      <c r="X2042" s="269" t="s">
        <v>89</v>
      </c>
      <c r="Y2042" s="270"/>
      <c r="Z2042" s="271" t="s">
        <v>90</v>
      </c>
      <c r="AA2042" s="272"/>
      <c r="AB2042" s="10"/>
      <c r="AC2042" s="265" t="s">
        <v>14</v>
      </c>
      <c r="AD2042" s="266"/>
      <c r="AE2042" s="267" t="s">
        <v>15</v>
      </c>
      <c r="AF2042" s="268"/>
      <c r="AG2042" s="10"/>
      <c r="AH2042" s="269" t="s">
        <v>91</v>
      </c>
      <c r="AI2042" s="270"/>
      <c r="AJ2042" s="271" t="s">
        <v>92</v>
      </c>
      <c r="AK2042" s="272"/>
      <c r="AM2042" s="76" t="s">
        <v>16</v>
      </c>
      <c r="AO2042" s="112" t="s">
        <v>38</v>
      </c>
      <c r="AP2042" s="18"/>
      <c r="AQ2042" s="68"/>
      <c r="AR2042" s="68"/>
      <c r="AS2042" s="68"/>
      <c r="AT2042" s="68"/>
    </row>
    <row r="2043" spans="2:46" ht="18.600000000000001" customHeight="1" thickTop="1" thickBot="1">
      <c r="D2043" s="59">
        <v>0</v>
      </c>
      <c r="E2043" s="63">
        <v>0</v>
      </c>
      <c r="F2043" s="61">
        <v>1</v>
      </c>
      <c r="G2043" s="62">
        <v>0</v>
      </c>
      <c r="I2043" s="59">
        <v>0</v>
      </c>
      <c r="J2043" s="63">
        <f t="shared" ref="J2043" si="9243">IF(0=(1-$J$8*$K$8*$B2040^2),10^14,$B2040*$K$8/(1-$J$8*$K$8*$B2040^2))</f>
        <v>-0.65152491410701008</v>
      </c>
      <c r="K2043" s="61">
        <v>1</v>
      </c>
      <c r="L2043" s="62">
        <v>0</v>
      </c>
      <c r="N2043" s="59">
        <f t="shared" ref="N2043" si="9244">D2043*I2040+F2043*I2043-E2043*J2040-G2043*J2043</f>
        <v>0</v>
      </c>
      <c r="O2043" s="63">
        <f t="shared" ref="O2043" si="9245">(D2043*J2040+E2043*I2040+F2043*J2043+G2043*I2043)</f>
        <v>-0.65152491410701008</v>
      </c>
      <c r="P2043" s="61">
        <f t="shared" ref="P2043" si="9246">D2043*K2040+F2043*K2043-E2043*L2040-G2043*L2043</f>
        <v>1</v>
      </c>
      <c r="Q2043" s="62">
        <f t="shared" ref="Q2043" si="9247">(D2043*L2040+E2043*K2040+F2043*L2043+G2043*K2043)</f>
        <v>0</v>
      </c>
      <c r="S2043" s="59">
        <v>0</v>
      </c>
      <c r="T2043" s="63">
        <v>0</v>
      </c>
      <c r="U2043" s="61">
        <v>1</v>
      </c>
      <c r="V2043" s="62">
        <v>0</v>
      </c>
      <c r="X2043" s="59">
        <f t="shared" ref="X2043" si="9248">N2043*S2040+P2043*S2043-O2043*T2040-Q2043*T2043</f>
        <v>0</v>
      </c>
      <c r="Y2043" s="63">
        <f t="shared" ref="Y2043" si="9249">(N2043*T2040+O2043*S2040+P2043*T2043+Q2043*S2043)</f>
        <v>-0.65152491410701008</v>
      </c>
      <c r="Z2043" s="61">
        <f t="shared" ref="Z2043" si="9250">N2043*U2040+P2043*U2043-O2043*V2040-Q2043*V2043</f>
        <v>3.5811337429393908</v>
      </c>
      <c r="AA2043" s="62">
        <f t="shared" ref="AA2043" si="9251">(N2043*V2040+O2043*U2040+P2043*V2043+Q2043*U2043)</f>
        <v>0</v>
      </c>
      <c r="AB2043" s="10"/>
      <c r="AC2043" s="46">
        <f t="shared" ref="AC2043" si="9252">1/$AD$8</f>
        <v>1</v>
      </c>
      <c r="AD2043" s="77">
        <v>0</v>
      </c>
      <c r="AE2043" s="78">
        <v>1</v>
      </c>
      <c r="AF2043" s="79">
        <v>0</v>
      </c>
      <c r="AH2043" s="59">
        <f t="shared" ref="AH2043" si="9253">X2043*AC2040+Z2043*AC2043-Y2043*AD2040-AA2043*AD2043</f>
        <v>3.5811337429393908</v>
      </c>
      <c r="AI2043" s="63">
        <f t="shared" ref="AI2043" si="9254">(X2043*AD2040+Y2043*AC2040+Z2043*AD2043+AA2043*AC2043)</f>
        <v>-0.65152491410701008</v>
      </c>
      <c r="AJ2043" s="61">
        <f t="shared" ref="AJ2043" si="9255">X2043*AE2040+Z2043*AE2043-Y2043*AF2040-AA2043*AF2043</f>
        <v>3.5811337429393908</v>
      </c>
      <c r="AK2043" s="62">
        <f t="shared" ref="AK2043" si="9256">(X2043*AF2040+Y2043*AE2040+Z2043*AF2043+AA2043*AE2043)</f>
        <v>0</v>
      </c>
      <c r="AM2043" s="80">
        <f t="shared" ref="AM2043" si="9257">(180/PI())*ATAN(-1*(AI2040+AI2043)/(AH2040+AH2043))</f>
        <v>-67.739157445486015</v>
      </c>
      <c r="AO2043" s="113">
        <f t="shared" ref="AO2043" si="9258">20*LOG(((1-(10^(AM2040/20)^2)*(1-((1-AO2040)/(1+AO2040))^2))^0.5))</f>
        <v>-2.6788263986029896E-2</v>
      </c>
      <c r="AP2043" s="18"/>
      <c r="AQ2043" s="68"/>
      <c r="AR2043" s="68"/>
      <c r="AS2043" s="68"/>
      <c r="AT2043" s="68"/>
    </row>
    <row r="2044" spans="2:46" ht="18.600000000000001" customHeight="1"/>
    <row r="2045" spans="2:46" ht="18.600000000000001" customHeight="1" thickBot="1">
      <c r="D2045" s="10" t="s">
        <v>63</v>
      </c>
      <c r="E2045" s="10"/>
      <c r="F2045" s="10"/>
      <c r="G2045" s="10"/>
      <c r="H2045" s="10"/>
      <c r="I2045" s="10" t="s">
        <v>64</v>
      </c>
      <c r="J2045" s="10"/>
      <c r="K2045" s="10"/>
      <c r="L2045" s="10"/>
      <c r="M2045" s="55"/>
      <c r="N2045" s="55"/>
      <c r="O2045" s="54" t="s">
        <v>65</v>
      </c>
      <c r="P2045" s="55"/>
      <c r="Q2045" s="55"/>
      <c r="R2045" s="55"/>
      <c r="S2045" s="10"/>
      <c r="T2045" s="10" t="s">
        <v>66</v>
      </c>
      <c r="U2045" s="55"/>
      <c r="V2045" s="55"/>
      <c r="W2045" s="55"/>
      <c r="X2045" s="55"/>
      <c r="Y2045" s="54" t="s">
        <v>67</v>
      </c>
      <c r="Z2045" s="55"/>
      <c r="AA2045" s="55"/>
      <c r="AB2045" s="55"/>
      <c r="AC2045" s="54" t="s">
        <v>68</v>
      </c>
      <c r="AD2045" s="10"/>
      <c r="AE2045" s="10"/>
      <c r="AF2045" s="10"/>
      <c r="AG2045" s="10"/>
      <c r="AH2045" s="55"/>
      <c r="AI2045" s="54" t="s">
        <v>69</v>
      </c>
      <c r="AJ2045" s="55"/>
      <c r="AK2045" s="55"/>
    </row>
    <row r="2046" spans="2:46" ht="18.600000000000001" customHeight="1" thickBot="1">
      <c r="B2046" s="52"/>
      <c r="D2046" s="273" t="s">
        <v>70</v>
      </c>
      <c r="E2046" s="274"/>
      <c r="F2046" s="275" t="s">
        <v>71</v>
      </c>
      <c r="G2046" s="276"/>
      <c r="H2046" s="263"/>
      <c r="I2046" s="273" t="s">
        <v>72</v>
      </c>
      <c r="J2046" s="274"/>
      <c r="K2046" s="275" t="s">
        <v>73</v>
      </c>
      <c r="L2046" s="276"/>
      <c r="M2046" s="55"/>
      <c r="N2046" s="269" t="s">
        <v>74</v>
      </c>
      <c r="O2046" s="270"/>
      <c r="P2046" s="271" t="s">
        <v>75</v>
      </c>
      <c r="Q2046" s="272"/>
      <c r="R2046" s="55"/>
      <c r="S2046" s="273" t="s">
        <v>76</v>
      </c>
      <c r="T2046" s="274"/>
      <c r="U2046" s="275" t="s">
        <v>77</v>
      </c>
      <c r="V2046" s="276"/>
      <c r="W2046" s="10"/>
      <c r="X2046" s="269" t="s">
        <v>78</v>
      </c>
      <c r="Y2046" s="270"/>
      <c r="Z2046" s="271" t="s">
        <v>79</v>
      </c>
      <c r="AA2046" s="272"/>
      <c r="AB2046" s="10"/>
      <c r="AC2046" s="273" t="s">
        <v>80</v>
      </c>
      <c r="AD2046" s="274"/>
      <c r="AE2046" s="275" t="s">
        <v>81</v>
      </c>
      <c r="AF2046" s="276"/>
      <c r="AG2046" s="10"/>
      <c r="AH2046" s="269" t="s">
        <v>82</v>
      </c>
      <c r="AI2046" s="270"/>
      <c r="AJ2046" s="271" t="s">
        <v>83</v>
      </c>
      <c r="AK2046" s="272"/>
      <c r="AM2046" s="57" t="s">
        <v>10</v>
      </c>
      <c r="AO2046" s="109" t="s">
        <v>37</v>
      </c>
      <c r="AP2046" s="18"/>
      <c r="AQ2046" s="68"/>
      <c r="AR2046" s="68"/>
      <c r="AS2046" s="68"/>
      <c r="AT2046" s="68"/>
    </row>
    <row r="2047" spans="2:46" ht="18.600000000000001" customHeight="1" thickTop="1" thickBot="1">
      <c r="B2047" s="81">
        <v>5.86</v>
      </c>
      <c r="D2047" s="59">
        <v>1</v>
      </c>
      <c r="E2047" s="60">
        <v>0</v>
      </c>
      <c r="F2047" s="61">
        <v>0</v>
      </c>
      <c r="G2047" s="62">
        <f t="shared" ref="G2047" si="9259">$E$8*$B2047</f>
        <v>3.9752482000000002</v>
      </c>
      <c r="I2047" s="59">
        <v>1</v>
      </c>
      <c r="J2047" s="63">
        <v>0</v>
      </c>
      <c r="K2047" s="61">
        <v>0</v>
      </c>
      <c r="L2047" s="62">
        <v>0</v>
      </c>
      <c r="N2047" s="59">
        <f t="shared" ref="N2047" si="9260">D2047*I2047+F2047*I2050-E2047*J2047-G2047*J2050</f>
        <v>3.5787086360081632</v>
      </c>
      <c r="O2047" s="63">
        <f t="shared" ref="O2047" si="9261">(D2047*J2047+E2047*I2047+F2047*J2050+G2047*I2050)</f>
        <v>0</v>
      </c>
      <c r="P2047" s="61">
        <f t="shared" ref="P2047" si="9262">D2047*K2047+F2047*K2050-E2047*L2047-G2047*L2050</f>
        <v>0</v>
      </c>
      <c r="Q2047" s="62">
        <f t="shared" ref="Q2047" si="9263">(D2047*L2047+E2047*K2047+F2047*L2050+G2047*K2050)</f>
        <v>3.9752482000000002</v>
      </c>
      <c r="S2047" s="59">
        <v>1</v>
      </c>
      <c r="T2047" s="60">
        <v>0</v>
      </c>
      <c r="U2047" s="61">
        <v>0</v>
      </c>
      <c r="V2047" s="62">
        <f t="shared" ref="V2047" si="9264">$T$8*$B2047</f>
        <v>3.9752482000000002</v>
      </c>
      <c r="X2047" s="59">
        <f t="shared" ref="X2047" si="9265">N2047*S2047+P2047*S2050-O2047*T2047-Q2047*T2050</f>
        <v>3.5787086360081632</v>
      </c>
      <c r="Y2047" s="63">
        <f t="shared" ref="Y2047" si="9266">(N2047*T2047+O2047*S2047+P2047*T2050+Q2047*S2050)</f>
        <v>0</v>
      </c>
      <c r="Z2047" s="61">
        <f t="shared" ref="Z2047" si="9267">N2047*U2047+P2047*U2050-O2047*V2047-Q2047*V2050</f>
        <v>0</v>
      </c>
      <c r="AA2047" s="62">
        <f t="shared" ref="AA2047" si="9268">(N2047*V2047+O2047*U2047+P2047*V2050+Q2047*U2050)</f>
        <v>18.201503263615908</v>
      </c>
      <c r="AB2047" s="10"/>
      <c r="AC2047" s="64">
        <v>1</v>
      </c>
      <c r="AD2047" s="65">
        <v>0</v>
      </c>
      <c r="AE2047" s="23">
        <v>0</v>
      </c>
      <c r="AF2047" s="66">
        <v>0</v>
      </c>
      <c r="AH2047" s="59">
        <f t="shared" ref="AH2047" si="9269">X2047*AC2047+Z2047*AC2050-Y2047*AD2047-AA2047*AD2050</f>
        <v>3.5787086360081632</v>
      </c>
      <c r="AI2047" s="63">
        <f t="shared" ref="AI2047" si="9270">(X2047*AD2047+Y2047*AC2047+Z2047*AD2050+AA2047*AC2050)</f>
        <v>18.201503263615908</v>
      </c>
      <c r="AJ2047" s="61">
        <f t="shared" ref="AJ2047" si="9271">X2047*AE2047+Z2047*AE2050-Y2047*AF2047-AA2047*AF2050</f>
        <v>0</v>
      </c>
      <c r="AK2047" s="62">
        <f t="shared" ref="AK2047" si="9272">(X2047*AF2047+Y2047*AE2047+Z2047*AF2050+AA2047*AE2050)</f>
        <v>18.201503263615908</v>
      </c>
      <c r="AM2047" s="67">
        <f t="shared" ref="AM2047" si="9273">20*LOG(((1+$AD$8)/$AD$8)/((AH2047+AH2050)^2+(AI2047+AI2050)^2)^0.5)</f>
        <v>-19.53433283474029</v>
      </c>
      <c r="AO2047" s="110">
        <f t="shared" ref="AO2047" si="9274">((AH2047^2+AI2047^2)^0.5)/((AH2050^2+AI2050^2)^0.5)</f>
        <v>5.1003168022894538</v>
      </c>
      <c r="AP2047" s="18"/>
      <c r="AQ2047" s="68"/>
      <c r="AR2047" s="68"/>
      <c r="AS2047" s="68"/>
      <c r="AT2047" s="68"/>
    </row>
    <row r="2048" spans="2:46" ht="18.600000000000001" customHeight="1" thickBot="1">
      <c r="D2048" s="69"/>
      <c r="G2048" s="70"/>
      <c r="I2048" s="69"/>
      <c r="L2048" s="70"/>
      <c r="N2048" s="69"/>
      <c r="Q2048" s="70"/>
      <c r="S2048" s="69"/>
      <c r="V2048" s="70"/>
      <c r="X2048" s="69"/>
      <c r="AA2048" s="70"/>
      <c r="AC2048" s="64"/>
      <c r="AD2048" s="23"/>
      <c r="AE2048" s="23"/>
      <c r="AF2048" s="71"/>
      <c r="AH2048" s="69"/>
      <c r="AK2048" s="70"/>
      <c r="AO2048" s="111"/>
      <c r="AP2048" s="18"/>
      <c r="AQ2048" s="68"/>
      <c r="AR2048" s="68"/>
      <c r="AS2048" s="68"/>
      <c r="AT2048" s="68"/>
    </row>
    <row r="2049" spans="2:46" ht="18.600000000000001" customHeight="1" thickBot="1">
      <c r="D2049" s="265" t="s">
        <v>11</v>
      </c>
      <c r="E2049" s="266"/>
      <c r="F2049" s="267" t="s">
        <v>84</v>
      </c>
      <c r="G2049" s="268"/>
      <c r="H2049" s="263"/>
      <c r="I2049" s="265" t="s">
        <v>85</v>
      </c>
      <c r="J2049" s="266"/>
      <c r="K2049" s="267" t="s">
        <v>86</v>
      </c>
      <c r="L2049" s="268"/>
      <c r="N2049" s="269" t="s">
        <v>12</v>
      </c>
      <c r="O2049" s="270"/>
      <c r="P2049" s="271" t="s">
        <v>13</v>
      </c>
      <c r="Q2049" s="272"/>
      <c r="S2049" s="265" t="s">
        <v>87</v>
      </c>
      <c r="T2049" s="266"/>
      <c r="U2049" s="267" t="s">
        <v>88</v>
      </c>
      <c r="V2049" s="268"/>
      <c r="W2049" s="10"/>
      <c r="X2049" s="269" t="s">
        <v>89</v>
      </c>
      <c r="Y2049" s="270"/>
      <c r="Z2049" s="271" t="s">
        <v>90</v>
      </c>
      <c r="AA2049" s="272"/>
      <c r="AB2049" s="10"/>
      <c r="AC2049" s="265" t="s">
        <v>14</v>
      </c>
      <c r="AD2049" s="266"/>
      <c r="AE2049" s="267" t="s">
        <v>15</v>
      </c>
      <c r="AF2049" s="268"/>
      <c r="AG2049" s="10"/>
      <c r="AH2049" s="269" t="s">
        <v>91</v>
      </c>
      <c r="AI2049" s="270"/>
      <c r="AJ2049" s="271" t="s">
        <v>92</v>
      </c>
      <c r="AK2049" s="272"/>
      <c r="AM2049" s="76" t="s">
        <v>16</v>
      </c>
      <c r="AO2049" s="112" t="s">
        <v>38</v>
      </c>
      <c r="AP2049" s="18"/>
      <c r="AQ2049" s="68"/>
      <c r="AR2049" s="68"/>
      <c r="AS2049" s="68"/>
      <c r="AT2049" s="68"/>
    </row>
    <row r="2050" spans="2:46" ht="18.600000000000001" customHeight="1" thickTop="1" thickBot="1">
      <c r="D2050" s="59">
        <v>0</v>
      </c>
      <c r="E2050" s="63">
        <v>0</v>
      </c>
      <c r="F2050" s="61">
        <v>1</v>
      </c>
      <c r="G2050" s="62">
        <v>0</v>
      </c>
      <c r="I2050" s="59">
        <v>0</v>
      </c>
      <c r="J2050" s="63">
        <f t="shared" ref="J2050" si="9275">IF(0=(1-$J$8*$K$8*$B2047^2),10^14,$B2047*$K$8/(1-$J$8*$K$8*$B2047^2))</f>
        <v>-0.64869122788563571</v>
      </c>
      <c r="K2050" s="61">
        <v>1</v>
      </c>
      <c r="L2050" s="62">
        <v>0</v>
      </c>
      <c r="N2050" s="59">
        <f t="shared" ref="N2050" si="9276">D2050*I2047+F2050*I2050-E2050*J2047-G2050*J2050</f>
        <v>0</v>
      </c>
      <c r="O2050" s="63">
        <f t="shared" ref="O2050" si="9277">(D2050*J2047+E2050*I2047+F2050*J2050+G2050*I2050)</f>
        <v>-0.64869122788563571</v>
      </c>
      <c r="P2050" s="61">
        <f t="shared" ref="P2050" si="9278">D2050*K2047+F2050*K2050-E2050*L2047-G2050*L2050</f>
        <v>1</v>
      </c>
      <c r="Q2050" s="62">
        <f t="shared" ref="Q2050" si="9279">(D2050*L2047+E2050*K2047+F2050*L2050+G2050*K2050)</f>
        <v>0</v>
      </c>
      <c r="S2050" s="59">
        <v>0</v>
      </c>
      <c r="T2050" s="63">
        <v>0</v>
      </c>
      <c r="U2050" s="61">
        <v>1</v>
      </c>
      <c r="V2050" s="62">
        <v>0</v>
      </c>
      <c r="X2050" s="59">
        <f t="shared" ref="X2050" si="9280">N2050*S2047+P2050*S2050-O2050*T2047-Q2050*T2050</f>
        <v>0</v>
      </c>
      <c r="Y2050" s="63">
        <f t="shared" ref="Y2050" si="9281">(N2050*T2047+O2050*S2047+P2050*T2050+Q2050*S2050)</f>
        <v>-0.64869122788563571</v>
      </c>
      <c r="Z2050" s="61">
        <f t="shared" ref="Z2050" si="9282">N2050*U2047+P2050*U2050-O2050*V2047-Q2050*V2050</f>
        <v>3.5787086360081632</v>
      </c>
      <c r="AA2050" s="62">
        <f t="shared" ref="AA2050" si="9283">(N2050*V2047+O2050*U2047+P2050*V2050+Q2050*U2050)</f>
        <v>0</v>
      </c>
      <c r="AB2050" s="10"/>
      <c r="AC2050" s="46">
        <f t="shared" ref="AC2050" si="9284">1/$AD$8</f>
        <v>1</v>
      </c>
      <c r="AD2050" s="77">
        <v>0</v>
      </c>
      <c r="AE2050" s="78">
        <v>1</v>
      </c>
      <c r="AF2050" s="79">
        <v>0</v>
      </c>
      <c r="AH2050" s="59">
        <f t="shared" ref="AH2050" si="9285">X2050*AC2047+Z2050*AC2050-Y2050*AD2047-AA2050*AD2050</f>
        <v>3.5787086360081632</v>
      </c>
      <c r="AI2050" s="63">
        <f t="shared" ref="AI2050" si="9286">(X2050*AD2047+Y2050*AC2047+Z2050*AD2050+AA2050*AC2050)</f>
        <v>-0.64869122788563571</v>
      </c>
      <c r="AJ2050" s="61">
        <f t="shared" ref="AJ2050" si="9287">X2050*AE2047+Z2050*AE2050-Y2050*AF2047-AA2050*AF2050</f>
        <v>3.5787086360081632</v>
      </c>
      <c r="AK2050" s="62">
        <f t="shared" ref="AK2050" si="9288">(X2050*AF2047+Y2050*AE2047+Z2050*AF2050+AA2050*AE2050)</f>
        <v>0</v>
      </c>
      <c r="AM2050" s="80">
        <f t="shared" ref="AM2050" si="9289">(180/PI())*ATAN(-1*(AI2047+AI2050)/(AH2047+AH2050))</f>
        <v>-67.816098783884613</v>
      </c>
      <c r="AO2050" s="113">
        <f t="shared" ref="AO2050" si="9290">20*LOG(((1-(10^(AM2047/20)^2)*(1-((1-AO2047)/(1+AO2047))^2))^0.5))</f>
        <v>-2.658471143628393E-2</v>
      </c>
      <c r="AP2050" s="18"/>
      <c r="AQ2050" s="68"/>
      <c r="AR2050" s="68"/>
      <c r="AS2050" s="68"/>
      <c r="AT2050" s="68"/>
    </row>
    <row r="2051" spans="2:46" ht="18.600000000000001" customHeight="1"/>
    <row r="2052" spans="2:46" ht="18.600000000000001" customHeight="1" thickBot="1">
      <c r="D2052" s="10" t="s">
        <v>63</v>
      </c>
      <c r="E2052" s="10"/>
      <c r="F2052" s="10"/>
      <c r="G2052" s="10"/>
      <c r="H2052" s="10"/>
      <c r="I2052" s="10" t="s">
        <v>64</v>
      </c>
      <c r="J2052" s="10"/>
      <c r="K2052" s="10"/>
      <c r="L2052" s="10"/>
      <c r="M2052" s="55"/>
      <c r="N2052" s="55"/>
      <c r="O2052" s="54" t="s">
        <v>65</v>
      </c>
      <c r="P2052" s="55"/>
      <c r="Q2052" s="55"/>
      <c r="R2052" s="55"/>
      <c r="S2052" s="10"/>
      <c r="T2052" s="10" t="s">
        <v>66</v>
      </c>
      <c r="U2052" s="55"/>
      <c r="V2052" s="55"/>
      <c r="W2052" s="55"/>
      <c r="X2052" s="55"/>
      <c r="Y2052" s="54" t="s">
        <v>67</v>
      </c>
      <c r="Z2052" s="55"/>
      <c r="AA2052" s="55"/>
      <c r="AB2052" s="55"/>
      <c r="AC2052" s="54" t="s">
        <v>68</v>
      </c>
      <c r="AD2052" s="10"/>
      <c r="AE2052" s="10"/>
      <c r="AF2052" s="10"/>
      <c r="AG2052" s="10"/>
      <c r="AH2052" s="55"/>
      <c r="AI2052" s="54" t="s">
        <v>69</v>
      </c>
      <c r="AJ2052" s="55"/>
      <c r="AK2052" s="55"/>
    </row>
    <row r="2053" spans="2:46" ht="18.600000000000001" customHeight="1" thickBot="1">
      <c r="B2053" s="52"/>
      <c r="D2053" s="273" t="s">
        <v>70</v>
      </c>
      <c r="E2053" s="274"/>
      <c r="F2053" s="275" t="s">
        <v>71</v>
      </c>
      <c r="G2053" s="276"/>
      <c r="H2053" s="263"/>
      <c r="I2053" s="273" t="s">
        <v>72</v>
      </c>
      <c r="J2053" s="274"/>
      <c r="K2053" s="275" t="s">
        <v>73</v>
      </c>
      <c r="L2053" s="276"/>
      <c r="M2053" s="55"/>
      <c r="N2053" s="269" t="s">
        <v>74</v>
      </c>
      <c r="O2053" s="270"/>
      <c r="P2053" s="271" t="s">
        <v>75</v>
      </c>
      <c r="Q2053" s="272"/>
      <c r="R2053" s="55"/>
      <c r="S2053" s="273" t="s">
        <v>76</v>
      </c>
      <c r="T2053" s="274"/>
      <c r="U2053" s="275" t="s">
        <v>77</v>
      </c>
      <c r="V2053" s="276"/>
      <c r="W2053" s="10"/>
      <c r="X2053" s="269" t="s">
        <v>78</v>
      </c>
      <c r="Y2053" s="270"/>
      <c r="Z2053" s="271" t="s">
        <v>79</v>
      </c>
      <c r="AA2053" s="272"/>
      <c r="AB2053" s="10"/>
      <c r="AC2053" s="273" t="s">
        <v>80</v>
      </c>
      <c r="AD2053" s="274"/>
      <c r="AE2053" s="275" t="s">
        <v>81</v>
      </c>
      <c r="AF2053" s="276"/>
      <c r="AG2053" s="10"/>
      <c r="AH2053" s="269" t="s">
        <v>82</v>
      </c>
      <c r="AI2053" s="270"/>
      <c r="AJ2053" s="271" t="s">
        <v>83</v>
      </c>
      <c r="AK2053" s="272"/>
      <c r="AM2053" s="57" t="s">
        <v>10</v>
      </c>
      <c r="AO2053" s="109" t="s">
        <v>37</v>
      </c>
      <c r="AP2053" s="18"/>
      <c r="AQ2053" s="68"/>
      <c r="AR2053" s="68"/>
      <c r="AS2053" s="68"/>
      <c r="AT2053" s="68"/>
    </row>
    <row r="2054" spans="2:46" ht="18.600000000000001" customHeight="1" thickTop="1" thickBot="1">
      <c r="B2054" s="81">
        <v>5.88</v>
      </c>
      <c r="D2054" s="59">
        <v>1</v>
      </c>
      <c r="E2054" s="60">
        <v>0</v>
      </c>
      <c r="F2054" s="61">
        <v>0</v>
      </c>
      <c r="G2054" s="62">
        <f t="shared" ref="G2054" si="9291">$E$8*$B2054</f>
        <v>3.9888156000000001</v>
      </c>
      <c r="I2054" s="59">
        <v>1</v>
      </c>
      <c r="J2054" s="63">
        <v>0</v>
      </c>
      <c r="K2054" s="61">
        <v>0</v>
      </c>
      <c r="L2054" s="62">
        <v>0</v>
      </c>
      <c r="N2054" s="59">
        <f t="shared" ref="N2054" si="9292">D2054*I2054+F2054*I2057-E2054*J2054-G2054*J2057</f>
        <v>3.5763127164158286</v>
      </c>
      <c r="O2054" s="63">
        <f t="shared" ref="O2054" si="9293">(D2054*J2054+E2054*I2054+F2054*J2057+G2054*I2057)</f>
        <v>0</v>
      </c>
      <c r="P2054" s="61">
        <f t="shared" ref="P2054" si="9294">D2054*K2054+F2054*K2057-E2054*L2054-G2054*L2057</f>
        <v>0</v>
      </c>
      <c r="Q2054" s="62">
        <f t="shared" ref="Q2054" si="9295">(D2054*L2054+E2054*K2054+F2054*L2057+G2054*K2057)</f>
        <v>3.9888156000000001</v>
      </c>
      <c r="S2054" s="59">
        <v>1</v>
      </c>
      <c r="T2054" s="60">
        <v>0</v>
      </c>
      <c r="U2054" s="61">
        <v>0</v>
      </c>
      <c r="V2054" s="62">
        <f t="shared" ref="V2054" si="9296">$T$8*$B2054</f>
        <v>3.9888156000000001</v>
      </c>
      <c r="X2054" s="59">
        <f t="shared" ref="X2054" si="9297">N2054*S2054+P2054*S2057-O2054*T2054-Q2054*T2057</f>
        <v>3.5763127164158286</v>
      </c>
      <c r="Y2054" s="63">
        <f t="shared" ref="Y2054" si="9298">(N2054*T2054+O2054*S2054+P2054*T2057+Q2054*S2057)</f>
        <v>0</v>
      </c>
      <c r="Z2054" s="61">
        <f t="shared" ref="Z2054" si="9299">N2054*U2054+P2054*U2057-O2054*V2054-Q2054*V2057</f>
        <v>0</v>
      </c>
      <c r="AA2054" s="62">
        <f t="shared" ref="AA2054" si="9300">(N2054*V2054+O2054*U2054+P2054*V2057+Q2054*U2057)</f>
        <v>18.254067553717832</v>
      </c>
      <c r="AB2054" s="10"/>
      <c r="AC2054" s="64">
        <v>1</v>
      </c>
      <c r="AD2054" s="65">
        <v>0</v>
      </c>
      <c r="AE2054" s="23">
        <v>0</v>
      </c>
      <c r="AF2054" s="66">
        <v>0</v>
      </c>
      <c r="AH2054" s="59">
        <f t="shared" ref="AH2054" si="9301">X2054*AC2054+Z2054*AC2057-Y2054*AD2054-AA2054*AD2057</f>
        <v>3.5763127164158286</v>
      </c>
      <c r="AI2054" s="63">
        <f t="shared" ref="AI2054" si="9302">(X2054*AD2054+Y2054*AC2054+Z2054*AD2057+AA2054*AC2057)</f>
        <v>18.254067553717832</v>
      </c>
      <c r="AJ2054" s="61">
        <f t="shared" ref="AJ2054" si="9303">X2054*AE2054+Z2054*AE2057-Y2054*AF2054-AA2054*AF2057</f>
        <v>0</v>
      </c>
      <c r="AK2054" s="62">
        <f t="shared" ref="AK2054" si="9304">(X2054*AF2054+Y2054*AE2054+Z2054*AF2057+AA2054*AE2057)</f>
        <v>18.254067553717832</v>
      </c>
      <c r="AM2054" s="67">
        <f t="shared" ref="AM2054" si="9305">20*LOG(((1+$AD$8)/$AD$8)/((AH2054+AH2057)^2+(AI2054+AI2057)^2)^0.5)</f>
        <v>-19.556975781754339</v>
      </c>
      <c r="AO2054" s="110">
        <f t="shared" ref="AO2054" si="9306">((AH2054^2+AI2054^2)^0.5)/((AH2057^2+AI2057^2)^0.5)</f>
        <v>5.1183931606030466</v>
      </c>
      <c r="AP2054" s="18"/>
      <c r="AQ2054" s="68"/>
      <c r="AR2054" s="68"/>
      <c r="AS2054" s="68"/>
      <c r="AT2054" s="68"/>
    </row>
    <row r="2055" spans="2:46" ht="18.600000000000001" customHeight="1" thickBot="1">
      <c r="D2055" s="69"/>
      <c r="G2055" s="70"/>
      <c r="I2055" s="69"/>
      <c r="L2055" s="70"/>
      <c r="N2055" s="69"/>
      <c r="Q2055" s="70"/>
      <c r="S2055" s="69"/>
      <c r="V2055" s="70"/>
      <c r="X2055" s="69"/>
      <c r="AA2055" s="70"/>
      <c r="AC2055" s="64"/>
      <c r="AD2055" s="23"/>
      <c r="AE2055" s="23"/>
      <c r="AF2055" s="71"/>
      <c r="AH2055" s="69"/>
      <c r="AK2055" s="70"/>
      <c r="AO2055" s="111"/>
      <c r="AP2055" s="18"/>
      <c r="AQ2055" s="68"/>
      <c r="AR2055" s="68"/>
      <c r="AS2055" s="68"/>
      <c r="AT2055" s="68"/>
    </row>
    <row r="2056" spans="2:46" ht="18.600000000000001" customHeight="1" thickBot="1">
      <c r="D2056" s="265" t="s">
        <v>11</v>
      </c>
      <c r="E2056" s="266"/>
      <c r="F2056" s="267" t="s">
        <v>84</v>
      </c>
      <c r="G2056" s="268"/>
      <c r="H2056" s="263"/>
      <c r="I2056" s="265" t="s">
        <v>85</v>
      </c>
      <c r="J2056" s="266"/>
      <c r="K2056" s="267" t="s">
        <v>86</v>
      </c>
      <c r="L2056" s="268"/>
      <c r="N2056" s="269" t="s">
        <v>12</v>
      </c>
      <c r="O2056" s="270"/>
      <c r="P2056" s="271" t="s">
        <v>13</v>
      </c>
      <c r="Q2056" s="272"/>
      <c r="S2056" s="265" t="s">
        <v>87</v>
      </c>
      <c r="T2056" s="266"/>
      <c r="U2056" s="267" t="s">
        <v>88</v>
      </c>
      <c r="V2056" s="268"/>
      <c r="W2056" s="10"/>
      <c r="X2056" s="269" t="s">
        <v>89</v>
      </c>
      <c r="Y2056" s="270"/>
      <c r="Z2056" s="271" t="s">
        <v>90</v>
      </c>
      <c r="AA2056" s="272"/>
      <c r="AB2056" s="10"/>
      <c r="AC2056" s="265" t="s">
        <v>14</v>
      </c>
      <c r="AD2056" s="266"/>
      <c r="AE2056" s="267" t="s">
        <v>15</v>
      </c>
      <c r="AF2056" s="268"/>
      <c r="AG2056" s="10"/>
      <c r="AH2056" s="269" t="s">
        <v>91</v>
      </c>
      <c r="AI2056" s="270"/>
      <c r="AJ2056" s="271" t="s">
        <v>92</v>
      </c>
      <c r="AK2056" s="272"/>
      <c r="AM2056" s="76" t="s">
        <v>16</v>
      </c>
      <c r="AO2056" s="112" t="s">
        <v>38</v>
      </c>
      <c r="AP2056" s="18"/>
      <c r="AQ2056" s="68"/>
      <c r="AR2056" s="68"/>
      <c r="AS2056" s="68"/>
      <c r="AT2056" s="68"/>
    </row>
    <row r="2057" spans="2:46" ht="18.600000000000001" customHeight="1" thickTop="1" thickBot="1">
      <c r="D2057" s="59">
        <v>0</v>
      </c>
      <c r="E2057" s="63">
        <v>0</v>
      </c>
      <c r="F2057" s="61">
        <v>1</v>
      </c>
      <c r="G2057" s="62">
        <v>0</v>
      </c>
      <c r="I2057" s="59">
        <v>0</v>
      </c>
      <c r="J2057" s="63">
        <f t="shared" ref="J2057" si="9307">IF(0=(1-$J$8*$K$8*$B2054^2),10^14,$B2054*$K$8/(1-$J$8*$K$8*$B2054^2))</f>
        <v>-0.64588413573588821</v>
      </c>
      <c r="K2057" s="61">
        <v>1</v>
      </c>
      <c r="L2057" s="62">
        <v>0</v>
      </c>
      <c r="N2057" s="59">
        <f t="shared" ref="N2057" si="9308">D2057*I2054+F2057*I2057-E2057*J2054-G2057*J2057</f>
        <v>0</v>
      </c>
      <c r="O2057" s="63">
        <f t="shared" ref="O2057" si="9309">(D2057*J2054+E2057*I2054+F2057*J2057+G2057*I2057)</f>
        <v>-0.64588413573588821</v>
      </c>
      <c r="P2057" s="61">
        <f t="shared" ref="P2057" si="9310">D2057*K2054+F2057*K2057-E2057*L2054-G2057*L2057</f>
        <v>1</v>
      </c>
      <c r="Q2057" s="62">
        <f t="shared" ref="Q2057" si="9311">(D2057*L2054+E2057*K2054+F2057*L2057+G2057*K2057)</f>
        <v>0</v>
      </c>
      <c r="S2057" s="59">
        <v>0</v>
      </c>
      <c r="T2057" s="63">
        <v>0</v>
      </c>
      <c r="U2057" s="61">
        <v>1</v>
      </c>
      <c r="V2057" s="62">
        <v>0</v>
      </c>
      <c r="X2057" s="59">
        <f t="shared" ref="X2057" si="9312">N2057*S2054+P2057*S2057-O2057*T2054-Q2057*T2057</f>
        <v>0</v>
      </c>
      <c r="Y2057" s="63">
        <f t="shared" ref="Y2057" si="9313">(N2057*T2054+O2057*S2054+P2057*T2057+Q2057*S2057)</f>
        <v>-0.64588413573588821</v>
      </c>
      <c r="Z2057" s="61">
        <f t="shared" ref="Z2057" si="9314">N2057*U2054+P2057*U2057-O2057*V2054-Q2057*V2057</f>
        <v>3.5763127164158286</v>
      </c>
      <c r="AA2057" s="62">
        <f t="shared" ref="AA2057" si="9315">(N2057*V2054+O2057*U2054+P2057*V2057+Q2057*U2057)</f>
        <v>0</v>
      </c>
      <c r="AB2057" s="10"/>
      <c r="AC2057" s="46">
        <f t="shared" ref="AC2057" si="9316">1/$AD$8</f>
        <v>1</v>
      </c>
      <c r="AD2057" s="77">
        <v>0</v>
      </c>
      <c r="AE2057" s="78">
        <v>1</v>
      </c>
      <c r="AF2057" s="79">
        <v>0</v>
      </c>
      <c r="AH2057" s="59">
        <f t="shared" ref="AH2057" si="9317">X2057*AC2054+Z2057*AC2057-Y2057*AD2054-AA2057*AD2057</f>
        <v>3.5763127164158286</v>
      </c>
      <c r="AI2057" s="63">
        <f t="shared" ref="AI2057" si="9318">(X2057*AD2054+Y2057*AC2054+Z2057*AD2057+AA2057*AC2057)</f>
        <v>-0.64588413573588821</v>
      </c>
      <c r="AJ2057" s="61">
        <f t="shared" ref="AJ2057" si="9319">X2057*AE2054+Z2057*AE2057-Y2057*AF2054-AA2057*AF2057</f>
        <v>3.5763127164158286</v>
      </c>
      <c r="AK2057" s="62">
        <f t="shared" ref="AK2057" si="9320">(X2057*AF2054+Y2057*AE2054+Z2057*AF2057+AA2057*AE2057)</f>
        <v>0</v>
      </c>
      <c r="AM2057" s="80">
        <f t="shared" ref="AM2057" si="9321">(180/PI())*ATAN(-1*(AI2054+AI2057)/(AH2054+AH2057))</f>
        <v>-67.892504200706483</v>
      </c>
      <c r="AO2057" s="113">
        <f t="shared" ref="AO2057" si="9322">20*LOG(((1-(10^(AM2054/20)^2)*(1-((1-AO2054)/(1+AO2054))^2))^0.5))</f>
        <v>-2.6382994517370546E-2</v>
      </c>
      <c r="AP2057" s="18"/>
      <c r="AQ2057" s="68"/>
      <c r="AR2057" s="68"/>
      <c r="AS2057" s="68"/>
      <c r="AT2057" s="68"/>
    </row>
    <row r="2058" spans="2:46" ht="18.600000000000001" customHeight="1"/>
    <row r="2059" spans="2:46" ht="18.600000000000001" customHeight="1" thickBot="1">
      <c r="D2059" s="10" t="s">
        <v>63</v>
      </c>
      <c r="E2059" s="10"/>
      <c r="F2059" s="10"/>
      <c r="G2059" s="10"/>
      <c r="H2059" s="10"/>
      <c r="I2059" s="10" t="s">
        <v>64</v>
      </c>
      <c r="J2059" s="10"/>
      <c r="K2059" s="10"/>
      <c r="L2059" s="10"/>
      <c r="M2059" s="55"/>
      <c r="N2059" s="55"/>
      <c r="O2059" s="54" t="s">
        <v>65</v>
      </c>
      <c r="P2059" s="55"/>
      <c r="Q2059" s="55"/>
      <c r="R2059" s="55"/>
      <c r="S2059" s="10"/>
      <c r="T2059" s="10" t="s">
        <v>66</v>
      </c>
      <c r="U2059" s="55"/>
      <c r="V2059" s="55"/>
      <c r="W2059" s="55"/>
      <c r="X2059" s="55"/>
      <c r="Y2059" s="54" t="s">
        <v>67</v>
      </c>
      <c r="Z2059" s="55"/>
      <c r="AA2059" s="55"/>
      <c r="AB2059" s="55"/>
      <c r="AC2059" s="54" t="s">
        <v>68</v>
      </c>
      <c r="AD2059" s="10"/>
      <c r="AE2059" s="10"/>
      <c r="AF2059" s="10"/>
      <c r="AG2059" s="10"/>
      <c r="AH2059" s="55"/>
      <c r="AI2059" s="54" t="s">
        <v>69</v>
      </c>
      <c r="AJ2059" s="55"/>
      <c r="AK2059" s="55"/>
    </row>
    <row r="2060" spans="2:46" ht="18.600000000000001" customHeight="1" thickBot="1">
      <c r="B2060" s="52"/>
      <c r="D2060" s="273" t="s">
        <v>70</v>
      </c>
      <c r="E2060" s="274"/>
      <c r="F2060" s="275" t="s">
        <v>71</v>
      </c>
      <c r="G2060" s="276"/>
      <c r="H2060" s="263"/>
      <c r="I2060" s="273" t="s">
        <v>72</v>
      </c>
      <c r="J2060" s="274"/>
      <c r="K2060" s="275" t="s">
        <v>73</v>
      </c>
      <c r="L2060" s="276"/>
      <c r="M2060" s="55"/>
      <c r="N2060" s="269" t="s">
        <v>74</v>
      </c>
      <c r="O2060" s="270"/>
      <c r="P2060" s="271" t="s">
        <v>75</v>
      </c>
      <c r="Q2060" s="272"/>
      <c r="R2060" s="55"/>
      <c r="S2060" s="273" t="s">
        <v>76</v>
      </c>
      <c r="T2060" s="274"/>
      <c r="U2060" s="275" t="s">
        <v>77</v>
      </c>
      <c r="V2060" s="276"/>
      <c r="W2060" s="10"/>
      <c r="X2060" s="269" t="s">
        <v>78</v>
      </c>
      <c r="Y2060" s="270"/>
      <c r="Z2060" s="271" t="s">
        <v>79</v>
      </c>
      <c r="AA2060" s="272"/>
      <c r="AB2060" s="10"/>
      <c r="AC2060" s="273" t="s">
        <v>80</v>
      </c>
      <c r="AD2060" s="274"/>
      <c r="AE2060" s="275" t="s">
        <v>81</v>
      </c>
      <c r="AF2060" s="276"/>
      <c r="AG2060" s="10"/>
      <c r="AH2060" s="269" t="s">
        <v>82</v>
      </c>
      <c r="AI2060" s="270"/>
      <c r="AJ2060" s="271" t="s">
        <v>83</v>
      </c>
      <c r="AK2060" s="272"/>
      <c r="AM2060" s="57" t="s">
        <v>10</v>
      </c>
      <c r="AO2060" s="109" t="s">
        <v>37</v>
      </c>
      <c r="AP2060" s="18"/>
      <c r="AQ2060" s="68"/>
      <c r="AR2060" s="68"/>
      <c r="AS2060" s="68"/>
      <c r="AT2060" s="68"/>
    </row>
    <row r="2061" spans="2:46" ht="18.600000000000001" customHeight="1" thickTop="1" thickBot="1">
      <c r="B2061" s="81">
        <v>5.9</v>
      </c>
      <c r="D2061" s="59">
        <v>1</v>
      </c>
      <c r="E2061" s="60">
        <v>0</v>
      </c>
      <c r="F2061" s="61">
        <v>0</v>
      </c>
      <c r="G2061" s="62">
        <f t="shared" ref="G2061" si="9323">$E$8*$B2061</f>
        <v>4.002383</v>
      </c>
      <c r="I2061" s="59">
        <v>1</v>
      </c>
      <c r="J2061" s="63">
        <v>0</v>
      </c>
      <c r="K2061" s="61">
        <v>0</v>
      </c>
      <c r="L2061" s="62">
        <v>0</v>
      </c>
      <c r="N2061" s="59">
        <f t="shared" ref="N2061" si="9324">D2061*I2061+F2061*I2064-E2061*J2061-G2061*J2064</f>
        <v>3.5739455013629948</v>
      </c>
      <c r="O2061" s="63">
        <f t="shared" ref="O2061" si="9325">(D2061*J2061+E2061*I2061+F2061*J2064+G2061*I2064)</f>
        <v>0</v>
      </c>
      <c r="P2061" s="61">
        <f t="shared" ref="P2061" si="9326">D2061*K2061+F2061*K2064-E2061*L2061-G2061*L2064</f>
        <v>0</v>
      </c>
      <c r="Q2061" s="62">
        <f t="shared" ref="Q2061" si="9327">(D2061*L2061+E2061*K2061+F2061*L2064+G2061*K2064)</f>
        <v>4.002383</v>
      </c>
      <c r="S2061" s="59">
        <v>1</v>
      </c>
      <c r="T2061" s="60">
        <v>0</v>
      </c>
      <c r="U2061" s="61">
        <v>0</v>
      </c>
      <c r="V2061" s="62">
        <f t="shared" ref="V2061" si="9328">$T$8*$B2061</f>
        <v>4.002383</v>
      </c>
      <c r="X2061" s="59">
        <f t="shared" ref="X2061" si="9329">N2061*S2061+P2061*S2064-O2061*T2061-Q2061*T2064</f>
        <v>3.5739455013629948</v>
      </c>
      <c r="Y2061" s="63">
        <f t="shared" ref="Y2061" si="9330">(N2061*T2061+O2061*S2061+P2061*T2064+Q2061*S2064)</f>
        <v>0</v>
      </c>
      <c r="Z2061" s="61">
        <f t="shared" ref="Z2061" si="9331">N2061*U2061+P2061*U2064-O2061*V2061-Q2061*V2064</f>
        <v>0</v>
      </c>
      <c r="AA2061" s="62">
        <f t="shared" ref="AA2061" si="9332">(N2061*V2061+O2061*U2061+P2061*V2064+Q2061*U2064)</f>
        <v>18.306681717581725</v>
      </c>
      <c r="AB2061" s="10"/>
      <c r="AC2061" s="64">
        <v>1</v>
      </c>
      <c r="AD2061" s="65">
        <v>0</v>
      </c>
      <c r="AE2061" s="23">
        <v>0</v>
      </c>
      <c r="AF2061" s="66">
        <v>0</v>
      </c>
      <c r="AH2061" s="59">
        <f t="shared" ref="AH2061" si="9333">X2061*AC2061+Z2061*AC2064-Y2061*AD2061-AA2061*AD2064</f>
        <v>3.5739455013629948</v>
      </c>
      <c r="AI2061" s="63">
        <f t="shared" ref="AI2061" si="9334">(X2061*AD2061+Y2061*AC2061+Z2061*AD2064+AA2061*AC2064)</f>
        <v>18.306681717581725</v>
      </c>
      <c r="AJ2061" s="61">
        <f t="shared" ref="AJ2061" si="9335">X2061*AE2061+Z2061*AE2064-Y2061*AF2061-AA2061*AF2064</f>
        <v>0</v>
      </c>
      <c r="AK2061" s="62">
        <f t="shared" ref="AK2061" si="9336">(X2061*AF2061+Y2061*AE2061+Z2061*AF2064+AA2061*AE2064)</f>
        <v>18.306681717581725</v>
      </c>
      <c r="AM2061" s="67">
        <f t="shared" ref="AM2061" si="9337">20*LOG(((1+$AD$8)/$AD$8)/((AH2061+AH2064)^2+(AI2061+AI2064)^2)^0.5)</f>
        <v>-19.579594999389592</v>
      </c>
      <c r="AO2061" s="110">
        <f t="shared" ref="AO2061" si="9338">((AH2061^2+AI2061^2)^0.5)/((AH2064^2+AI2064^2)^0.5)</f>
        <v>5.1364666094362708</v>
      </c>
      <c r="AP2061" s="18"/>
      <c r="AQ2061" s="68"/>
      <c r="AR2061" s="68"/>
      <c r="AS2061" s="68"/>
      <c r="AT2061" s="68"/>
    </row>
    <row r="2062" spans="2:46" ht="18.600000000000001" customHeight="1" thickBot="1">
      <c r="D2062" s="69"/>
      <c r="G2062" s="70"/>
      <c r="I2062" s="69"/>
      <c r="L2062" s="70"/>
      <c r="N2062" s="69"/>
      <c r="Q2062" s="70"/>
      <c r="S2062" s="69"/>
      <c r="V2062" s="70"/>
      <c r="X2062" s="69"/>
      <c r="AA2062" s="70"/>
      <c r="AC2062" s="64"/>
      <c r="AD2062" s="23"/>
      <c r="AE2062" s="23"/>
      <c r="AF2062" s="71"/>
      <c r="AH2062" s="69"/>
      <c r="AK2062" s="70"/>
      <c r="AO2062" s="111"/>
      <c r="AP2062" s="18"/>
      <c r="AQ2062" s="68"/>
      <c r="AR2062" s="68"/>
      <c r="AS2062" s="68"/>
      <c r="AT2062" s="68"/>
    </row>
    <row r="2063" spans="2:46" ht="18.600000000000001" customHeight="1" thickBot="1">
      <c r="D2063" s="265" t="s">
        <v>11</v>
      </c>
      <c r="E2063" s="266"/>
      <c r="F2063" s="267" t="s">
        <v>84</v>
      </c>
      <c r="G2063" s="268"/>
      <c r="H2063" s="263"/>
      <c r="I2063" s="265" t="s">
        <v>85</v>
      </c>
      <c r="J2063" s="266"/>
      <c r="K2063" s="267" t="s">
        <v>86</v>
      </c>
      <c r="L2063" s="268"/>
      <c r="N2063" s="269" t="s">
        <v>12</v>
      </c>
      <c r="O2063" s="270"/>
      <c r="P2063" s="271" t="s">
        <v>13</v>
      </c>
      <c r="Q2063" s="272"/>
      <c r="S2063" s="265" t="s">
        <v>87</v>
      </c>
      <c r="T2063" s="266"/>
      <c r="U2063" s="267" t="s">
        <v>88</v>
      </c>
      <c r="V2063" s="268"/>
      <c r="W2063" s="10"/>
      <c r="X2063" s="269" t="s">
        <v>89</v>
      </c>
      <c r="Y2063" s="270"/>
      <c r="Z2063" s="271" t="s">
        <v>90</v>
      </c>
      <c r="AA2063" s="272"/>
      <c r="AB2063" s="10"/>
      <c r="AC2063" s="265" t="s">
        <v>14</v>
      </c>
      <c r="AD2063" s="266"/>
      <c r="AE2063" s="267" t="s">
        <v>15</v>
      </c>
      <c r="AF2063" s="268"/>
      <c r="AG2063" s="10"/>
      <c r="AH2063" s="269" t="s">
        <v>91</v>
      </c>
      <c r="AI2063" s="270"/>
      <c r="AJ2063" s="271" t="s">
        <v>92</v>
      </c>
      <c r="AK2063" s="272"/>
      <c r="AM2063" s="76" t="s">
        <v>16</v>
      </c>
      <c r="AO2063" s="112" t="s">
        <v>38</v>
      </c>
      <c r="AP2063" s="18"/>
      <c r="AQ2063" s="68"/>
      <c r="AR2063" s="68"/>
      <c r="AS2063" s="68"/>
      <c r="AT2063" s="68"/>
    </row>
    <row r="2064" spans="2:46" ht="18.600000000000001" customHeight="1" thickTop="1" thickBot="1">
      <c r="D2064" s="59">
        <v>0</v>
      </c>
      <c r="E2064" s="63">
        <v>0</v>
      </c>
      <c r="F2064" s="61">
        <v>1</v>
      </c>
      <c r="G2064" s="62">
        <v>0</v>
      </c>
      <c r="I2064" s="59">
        <v>0</v>
      </c>
      <c r="J2064" s="63">
        <f t="shared" ref="J2064" si="9339">IF(0=(1-$J$8*$K$8*$B2061^2),10^14,$B2061*$K$8/(1-$J$8*$K$8*$B2061^2))</f>
        <v>-0.64310324658159768</v>
      </c>
      <c r="K2064" s="61">
        <v>1</v>
      </c>
      <c r="L2064" s="62">
        <v>0</v>
      </c>
      <c r="N2064" s="59">
        <f t="shared" ref="N2064" si="9340">D2064*I2061+F2064*I2064-E2064*J2061-G2064*J2064</f>
        <v>0</v>
      </c>
      <c r="O2064" s="63">
        <f t="shared" ref="O2064" si="9341">(D2064*J2061+E2064*I2061+F2064*J2064+G2064*I2064)</f>
        <v>-0.64310324658159768</v>
      </c>
      <c r="P2064" s="61">
        <f t="shared" ref="P2064" si="9342">D2064*K2061+F2064*K2064-E2064*L2061-G2064*L2064</f>
        <v>1</v>
      </c>
      <c r="Q2064" s="62">
        <f t="shared" ref="Q2064" si="9343">(D2064*L2061+E2064*K2061+F2064*L2064+G2064*K2064)</f>
        <v>0</v>
      </c>
      <c r="S2064" s="59">
        <v>0</v>
      </c>
      <c r="T2064" s="63">
        <v>0</v>
      </c>
      <c r="U2064" s="61">
        <v>1</v>
      </c>
      <c r="V2064" s="62">
        <v>0</v>
      </c>
      <c r="X2064" s="59">
        <f t="shared" ref="X2064" si="9344">N2064*S2061+P2064*S2064-O2064*T2061-Q2064*T2064</f>
        <v>0</v>
      </c>
      <c r="Y2064" s="63">
        <f t="shared" ref="Y2064" si="9345">(N2064*T2061+O2064*S2061+P2064*T2064+Q2064*S2064)</f>
        <v>-0.64310324658159768</v>
      </c>
      <c r="Z2064" s="61">
        <f t="shared" ref="Z2064" si="9346">N2064*U2061+P2064*U2064-O2064*V2061-Q2064*V2064</f>
        <v>3.5739455013629948</v>
      </c>
      <c r="AA2064" s="62">
        <f t="shared" ref="AA2064" si="9347">(N2064*V2061+O2064*U2061+P2064*V2064+Q2064*U2064)</f>
        <v>0</v>
      </c>
      <c r="AB2064" s="10"/>
      <c r="AC2064" s="46">
        <f t="shared" ref="AC2064" si="9348">1/$AD$8</f>
        <v>1</v>
      </c>
      <c r="AD2064" s="77">
        <v>0</v>
      </c>
      <c r="AE2064" s="78">
        <v>1</v>
      </c>
      <c r="AF2064" s="79">
        <v>0</v>
      </c>
      <c r="AH2064" s="59">
        <f t="shared" ref="AH2064" si="9349">X2064*AC2061+Z2064*AC2064-Y2064*AD2061-AA2064*AD2064</f>
        <v>3.5739455013629948</v>
      </c>
      <c r="AI2064" s="63">
        <f t="shared" ref="AI2064" si="9350">(X2064*AD2061+Y2064*AC2061+Z2064*AD2064+AA2064*AC2064)</f>
        <v>-0.64310324658159768</v>
      </c>
      <c r="AJ2064" s="61">
        <f t="shared" ref="AJ2064" si="9351">X2064*AE2061+Z2064*AE2064-Y2064*AF2061-AA2064*AF2064</f>
        <v>3.5739455013629948</v>
      </c>
      <c r="AK2064" s="62">
        <f t="shared" ref="AK2064" si="9352">(X2064*AF2061+Y2064*AE2061+Z2064*AF2064+AA2064*AE2064)</f>
        <v>0</v>
      </c>
      <c r="AM2064" s="80">
        <f t="shared" ref="AM2064" si="9353">(180/PI())*ATAN(-1*(AI2061+AI2064)/(AH2061+AH2064))</f>
        <v>-67.968379360689994</v>
      </c>
      <c r="AO2064" s="113">
        <f t="shared" ref="AO2064" si="9354">20*LOG(((1-(10^(AM2061/20)^2)*(1-((1-AO2061)/(1+AO2061))^2))^0.5))</f>
        <v>-2.6183097215621877E-2</v>
      </c>
      <c r="AP2064" s="18"/>
      <c r="AQ2064" s="68"/>
      <c r="AR2064" s="68"/>
      <c r="AS2064" s="68"/>
      <c r="AT2064" s="68"/>
    </row>
    <row r="2065" spans="2:46" ht="18.600000000000001" customHeight="1"/>
    <row r="2066" spans="2:46" ht="18.600000000000001" customHeight="1" thickBot="1">
      <c r="D2066" s="10" t="s">
        <v>63</v>
      </c>
      <c r="E2066" s="10"/>
      <c r="F2066" s="10"/>
      <c r="G2066" s="10"/>
      <c r="H2066" s="10"/>
      <c r="I2066" s="10" t="s">
        <v>64</v>
      </c>
      <c r="J2066" s="10"/>
      <c r="K2066" s="10"/>
      <c r="L2066" s="10"/>
      <c r="M2066" s="55"/>
      <c r="N2066" s="55"/>
      <c r="O2066" s="54" t="s">
        <v>65</v>
      </c>
      <c r="P2066" s="55"/>
      <c r="Q2066" s="55"/>
      <c r="R2066" s="55"/>
      <c r="S2066" s="10"/>
      <c r="T2066" s="10" t="s">
        <v>66</v>
      </c>
      <c r="U2066" s="55"/>
      <c r="V2066" s="55"/>
      <c r="W2066" s="55"/>
      <c r="X2066" s="55"/>
      <c r="Y2066" s="54" t="s">
        <v>67</v>
      </c>
      <c r="Z2066" s="55"/>
      <c r="AA2066" s="55"/>
      <c r="AB2066" s="55"/>
      <c r="AC2066" s="54" t="s">
        <v>68</v>
      </c>
      <c r="AD2066" s="10"/>
      <c r="AE2066" s="10"/>
      <c r="AF2066" s="10"/>
      <c r="AG2066" s="10"/>
      <c r="AH2066" s="55"/>
      <c r="AI2066" s="54" t="s">
        <v>69</v>
      </c>
      <c r="AJ2066" s="55"/>
      <c r="AK2066" s="55"/>
    </row>
    <row r="2067" spans="2:46" ht="18.600000000000001" customHeight="1" thickBot="1">
      <c r="B2067" s="52"/>
      <c r="D2067" s="273" t="s">
        <v>70</v>
      </c>
      <c r="E2067" s="274"/>
      <c r="F2067" s="275" t="s">
        <v>71</v>
      </c>
      <c r="G2067" s="276"/>
      <c r="H2067" s="263"/>
      <c r="I2067" s="273" t="s">
        <v>72</v>
      </c>
      <c r="J2067" s="274"/>
      <c r="K2067" s="275" t="s">
        <v>73</v>
      </c>
      <c r="L2067" s="276"/>
      <c r="M2067" s="55"/>
      <c r="N2067" s="269" t="s">
        <v>74</v>
      </c>
      <c r="O2067" s="270"/>
      <c r="P2067" s="271" t="s">
        <v>75</v>
      </c>
      <c r="Q2067" s="272"/>
      <c r="R2067" s="55"/>
      <c r="S2067" s="273" t="s">
        <v>76</v>
      </c>
      <c r="T2067" s="274"/>
      <c r="U2067" s="275" t="s">
        <v>77</v>
      </c>
      <c r="V2067" s="276"/>
      <c r="W2067" s="10"/>
      <c r="X2067" s="269" t="s">
        <v>78</v>
      </c>
      <c r="Y2067" s="270"/>
      <c r="Z2067" s="271" t="s">
        <v>79</v>
      </c>
      <c r="AA2067" s="272"/>
      <c r="AB2067" s="10"/>
      <c r="AC2067" s="273" t="s">
        <v>80</v>
      </c>
      <c r="AD2067" s="274"/>
      <c r="AE2067" s="275" t="s">
        <v>81</v>
      </c>
      <c r="AF2067" s="276"/>
      <c r="AG2067" s="10"/>
      <c r="AH2067" s="269" t="s">
        <v>82</v>
      </c>
      <c r="AI2067" s="270"/>
      <c r="AJ2067" s="271" t="s">
        <v>83</v>
      </c>
      <c r="AK2067" s="272"/>
      <c r="AM2067" s="57" t="s">
        <v>10</v>
      </c>
      <c r="AO2067" s="109" t="s">
        <v>37</v>
      </c>
      <c r="AP2067" s="18"/>
      <c r="AQ2067" s="68"/>
      <c r="AR2067" s="68"/>
      <c r="AS2067" s="68"/>
      <c r="AT2067" s="68"/>
    </row>
    <row r="2068" spans="2:46" ht="18.600000000000001" customHeight="1" thickTop="1" thickBot="1">
      <c r="B2068" s="81">
        <v>5.92</v>
      </c>
      <c r="D2068" s="59">
        <v>1</v>
      </c>
      <c r="E2068" s="60">
        <v>0</v>
      </c>
      <c r="F2068" s="61">
        <v>0</v>
      </c>
      <c r="G2068" s="62">
        <f t="shared" ref="G2068" si="9355">$E$8*$B2068</f>
        <v>4.0159504000000004</v>
      </c>
      <c r="I2068" s="59">
        <v>1</v>
      </c>
      <c r="J2068" s="63">
        <v>0</v>
      </c>
      <c r="K2068" s="61">
        <v>0</v>
      </c>
      <c r="L2068" s="62">
        <v>0</v>
      </c>
      <c r="N2068" s="59">
        <f t="shared" ref="N2068" si="9356">D2068*I2068+F2068*I2071-E2068*J2068-G2068*J2071</f>
        <v>3.571606518287497</v>
      </c>
      <c r="O2068" s="63">
        <f t="shared" ref="O2068" si="9357">(D2068*J2068+E2068*I2068+F2068*J2071+G2068*I2071)</f>
        <v>0</v>
      </c>
      <c r="P2068" s="61">
        <f t="shared" ref="P2068" si="9358">D2068*K2068+F2068*K2071-E2068*L2068-G2068*L2071</f>
        <v>0</v>
      </c>
      <c r="Q2068" s="62">
        <f t="shared" ref="Q2068" si="9359">(D2068*L2068+E2068*K2068+F2068*L2071+G2068*K2071)</f>
        <v>4.0159504000000004</v>
      </c>
      <c r="S2068" s="59">
        <v>1</v>
      </c>
      <c r="T2068" s="60">
        <v>0</v>
      </c>
      <c r="U2068" s="61">
        <v>0</v>
      </c>
      <c r="V2068" s="62">
        <f t="shared" ref="V2068" si="9360">$T$8*$B2068</f>
        <v>4.0159504000000004</v>
      </c>
      <c r="X2068" s="59">
        <f t="shared" ref="X2068" si="9361">N2068*S2068+P2068*S2071-O2068*T2068-Q2068*T2071</f>
        <v>3.571606518287497</v>
      </c>
      <c r="Y2068" s="63">
        <f t="shared" ref="Y2068" si="9362">(N2068*T2068+O2068*S2068+P2068*T2071+Q2068*S2071)</f>
        <v>0</v>
      </c>
      <c r="Z2068" s="61">
        <f t="shared" ref="Z2068" si="9363">N2068*U2068+P2068*U2071-O2068*V2068-Q2068*V2071</f>
        <v>0</v>
      </c>
      <c r="AA2068" s="62">
        <f t="shared" ref="AA2068" si="9364">(N2068*V2068+O2068*U2068+P2068*V2071+Q2068*U2071)</f>
        <v>18.359345025759282</v>
      </c>
      <c r="AB2068" s="10"/>
      <c r="AC2068" s="64">
        <v>1</v>
      </c>
      <c r="AD2068" s="65">
        <v>0</v>
      </c>
      <c r="AE2068" s="23">
        <v>0</v>
      </c>
      <c r="AF2068" s="66">
        <v>0</v>
      </c>
      <c r="AH2068" s="59">
        <f t="shared" ref="AH2068" si="9365">X2068*AC2068+Z2068*AC2071-Y2068*AD2068-AA2068*AD2071</f>
        <v>3.571606518287497</v>
      </c>
      <c r="AI2068" s="63">
        <f t="shared" ref="AI2068" si="9366">(X2068*AD2068+Y2068*AC2068+Z2068*AD2071+AA2068*AC2071)</f>
        <v>18.359345025759282</v>
      </c>
      <c r="AJ2068" s="61">
        <f t="shared" ref="AJ2068" si="9367">X2068*AE2068+Z2068*AE2071-Y2068*AF2068-AA2068*AF2071</f>
        <v>0</v>
      </c>
      <c r="AK2068" s="62">
        <f t="shared" ref="AK2068" si="9368">(X2068*AF2068+Y2068*AE2068+Z2068*AF2071+AA2068*AE2071)</f>
        <v>18.359345025759282</v>
      </c>
      <c r="AM2068" s="67">
        <f t="shared" ref="AM2068" si="9369">20*LOG(((1+$AD$8)/$AD$8)/((AH2068+AH2071)^2+(AI2068+AI2071)^2)^0.5)</f>
        <v>-19.602190014291882</v>
      </c>
      <c r="AO2068" s="110">
        <f t="shared" ref="AO2068" si="9370">((AH2068^2+AI2068^2)^0.5)/((AH2071^2+AI2071^2)^0.5)</f>
        <v>5.1545371849815709</v>
      </c>
      <c r="AP2068" s="18"/>
      <c r="AQ2068" s="68"/>
      <c r="AR2068" s="68"/>
      <c r="AS2068" s="68"/>
      <c r="AT2068" s="68"/>
    </row>
    <row r="2069" spans="2:46" ht="18.600000000000001" customHeight="1" thickBot="1">
      <c r="D2069" s="69"/>
      <c r="G2069" s="70"/>
      <c r="I2069" s="69"/>
      <c r="L2069" s="70"/>
      <c r="N2069" s="69"/>
      <c r="Q2069" s="70"/>
      <c r="S2069" s="69"/>
      <c r="V2069" s="70"/>
      <c r="X2069" s="69"/>
      <c r="AA2069" s="70"/>
      <c r="AC2069" s="64"/>
      <c r="AD2069" s="23"/>
      <c r="AE2069" s="23"/>
      <c r="AF2069" s="71"/>
      <c r="AH2069" s="69"/>
      <c r="AK2069" s="70"/>
      <c r="AO2069" s="111"/>
      <c r="AP2069" s="18"/>
      <c r="AQ2069" s="68"/>
      <c r="AR2069" s="68"/>
      <c r="AS2069" s="68"/>
      <c r="AT2069" s="68"/>
    </row>
    <row r="2070" spans="2:46" ht="18.600000000000001" customHeight="1" thickBot="1">
      <c r="D2070" s="265" t="s">
        <v>11</v>
      </c>
      <c r="E2070" s="266"/>
      <c r="F2070" s="267" t="s">
        <v>84</v>
      </c>
      <c r="G2070" s="268"/>
      <c r="H2070" s="263"/>
      <c r="I2070" s="265" t="s">
        <v>85</v>
      </c>
      <c r="J2070" s="266"/>
      <c r="K2070" s="267" t="s">
        <v>86</v>
      </c>
      <c r="L2070" s="268"/>
      <c r="N2070" s="269" t="s">
        <v>12</v>
      </c>
      <c r="O2070" s="270"/>
      <c r="P2070" s="271" t="s">
        <v>13</v>
      </c>
      <c r="Q2070" s="272"/>
      <c r="S2070" s="265" t="s">
        <v>87</v>
      </c>
      <c r="T2070" s="266"/>
      <c r="U2070" s="267" t="s">
        <v>88</v>
      </c>
      <c r="V2070" s="268"/>
      <c r="W2070" s="10"/>
      <c r="X2070" s="269" t="s">
        <v>89</v>
      </c>
      <c r="Y2070" s="270"/>
      <c r="Z2070" s="271" t="s">
        <v>90</v>
      </c>
      <c r="AA2070" s="272"/>
      <c r="AB2070" s="10"/>
      <c r="AC2070" s="265" t="s">
        <v>14</v>
      </c>
      <c r="AD2070" s="266"/>
      <c r="AE2070" s="267" t="s">
        <v>15</v>
      </c>
      <c r="AF2070" s="268"/>
      <c r="AG2070" s="10"/>
      <c r="AH2070" s="269" t="s">
        <v>91</v>
      </c>
      <c r="AI2070" s="270"/>
      <c r="AJ2070" s="271" t="s">
        <v>92</v>
      </c>
      <c r="AK2070" s="272"/>
      <c r="AM2070" s="76" t="s">
        <v>16</v>
      </c>
      <c r="AO2070" s="112" t="s">
        <v>38</v>
      </c>
      <c r="AP2070" s="18"/>
      <c r="AQ2070" s="68"/>
      <c r="AR2070" s="68"/>
      <c r="AS2070" s="68"/>
      <c r="AT2070" s="68"/>
    </row>
    <row r="2071" spans="2:46" ht="18.600000000000001" customHeight="1" thickTop="1" thickBot="1">
      <c r="D2071" s="59">
        <v>0</v>
      </c>
      <c r="E2071" s="63">
        <v>0</v>
      </c>
      <c r="F2071" s="61">
        <v>1</v>
      </c>
      <c r="G2071" s="62">
        <v>0</v>
      </c>
      <c r="I2071" s="59">
        <v>0</v>
      </c>
      <c r="J2071" s="63">
        <f t="shared" ref="J2071" si="9371">IF(0=(1-$J$8*$K$8*$B2068^2),10^14,$B2068*$K$8/(1-$J$8*$K$8*$B2068^2))</f>
        <v>-0.64034817718054904</v>
      </c>
      <c r="K2071" s="61">
        <v>1</v>
      </c>
      <c r="L2071" s="62">
        <v>0</v>
      </c>
      <c r="N2071" s="59">
        <f t="shared" ref="N2071" si="9372">D2071*I2068+F2071*I2071-E2071*J2068-G2071*J2071</f>
        <v>0</v>
      </c>
      <c r="O2071" s="63">
        <f t="shared" ref="O2071" si="9373">(D2071*J2068+E2071*I2068+F2071*J2071+G2071*I2071)</f>
        <v>-0.64034817718054904</v>
      </c>
      <c r="P2071" s="61">
        <f t="shared" ref="P2071" si="9374">D2071*K2068+F2071*K2071-E2071*L2068-G2071*L2071</f>
        <v>1</v>
      </c>
      <c r="Q2071" s="62">
        <f t="shared" ref="Q2071" si="9375">(D2071*L2068+E2071*K2068+F2071*L2071+G2071*K2071)</f>
        <v>0</v>
      </c>
      <c r="S2071" s="59">
        <v>0</v>
      </c>
      <c r="T2071" s="63">
        <v>0</v>
      </c>
      <c r="U2071" s="61">
        <v>1</v>
      </c>
      <c r="V2071" s="62">
        <v>0</v>
      </c>
      <c r="X2071" s="59">
        <f t="shared" ref="X2071" si="9376">N2071*S2068+P2071*S2071-O2071*T2068-Q2071*T2071</f>
        <v>0</v>
      </c>
      <c r="Y2071" s="63">
        <f t="shared" ref="Y2071" si="9377">(N2071*T2068+O2071*S2068+P2071*T2071+Q2071*S2071)</f>
        <v>-0.64034817718054904</v>
      </c>
      <c r="Z2071" s="61">
        <f t="shared" ref="Z2071" si="9378">N2071*U2068+P2071*U2071-O2071*V2068-Q2071*V2071</f>
        <v>3.571606518287497</v>
      </c>
      <c r="AA2071" s="62">
        <f t="shared" ref="AA2071" si="9379">(N2071*V2068+O2071*U2068+P2071*V2071+Q2071*U2071)</f>
        <v>0</v>
      </c>
      <c r="AB2071" s="10"/>
      <c r="AC2071" s="46">
        <f t="shared" ref="AC2071" si="9380">1/$AD$8</f>
        <v>1</v>
      </c>
      <c r="AD2071" s="77">
        <v>0</v>
      </c>
      <c r="AE2071" s="78">
        <v>1</v>
      </c>
      <c r="AF2071" s="79">
        <v>0</v>
      </c>
      <c r="AH2071" s="59">
        <f t="shared" ref="AH2071" si="9381">X2071*AC2068+Z2071*AC2071-Y2071*AD2068-AA2071*AD2071</f>
        <v>3.571606518287497</v>
      </c>
      <c r="AI2071" s="63">
        <f t="shared" ref="AI2071" si="9382">(X2071*AD2068+Y2071*AC2068+Z2071*AD2071+AA2071*AC2071)</f>
        <v>-0.64034817718054904</v>
      </c>
      <c r="AJ2071" s="61">
        <f t="shared" ref="AJ2071" si="9383">X2071*AE2068+Z2071*AE2071-Y2071*AF2068-AA2071*AF2071</f>
        <v>3.571606518287497</v>
      </c>
      <c r="AK2071" s="62">
        <f t="shared" ref="AK2071" si="9384">(X2071*AF2068+Y2071*AE2068+Z2071*AF2071+AA2071*AE2071)</f>
        <v>0</v>
      </c>
      <c r="AM2071" s="80">
        <f t="shared" ref="AM2071" si="9385">(180/PI())*ATAN(-1*(AI2068+AI2071)/(AH2068+AH2071))</f>
        <v>-68.043729847480407</v>
      </c>
      <c r="AO2071" s="113">
        <f t="shared" ref="AO2071" si="9386">20*LOG(((1-(10^(AM2068/20)^2)*(1-((1-AO2068)/(1+AO2068))^2))^0.5))</f>
        <v>-2.5985003555104334E-2</v>
      </c>
      <c r="AP2071" s="18"/>
      <c r="AQ2071" s="68"/>
      <c r="AR2071" s="68"/>
      <c r="AS2071" s="68"/>
      <c r="AT2071" s="68"/>
    </row>
    <row r="2072" spans="2:46" ht="18.600000000000001" customHeight="1"/>
    <row r="2073" spans="2:46" ht="18.600000000000001" customHeight="1" thickBot="1">
      <c r="D2073" s="10" t="s">
        <v>63</v>
      </c>
      <c r="E2073" s="10"/>
      <c r="F2073" s="10"/>
      <c r="G2073" s="10"/>
      <c r="H2073" s="10"/>
      <c r="I2073" s="10" t="s">
        <v>64</v>
      </c>
      <c r="J2073" s="10"/>
      <c r="K2073" s="10"/>
      <c r="L2073" s="10"/>
      <c r="M2073" s="55"/>
      <c r="N2073" s="55"/>
      <c r="O2073" s="54" t="s">
        <v>65</v>
      </c>
      <c r="P2073" s="55"/>
      <c r="Q2073" s="55"/>
      <c r="R2073" s="55"/>
      <c r="S2073" s="10"/>
      <c r="T2073" s="10" t="s">
        <v>66</v>
      </c>
      <c r="U2073" s="55"/>
      <c r="V2073" s="55"/>
      <c r="W2073" s="55"/>
      <c r="X2073" s="55"/>
      <c r="Y2073" s="54" t="s">
        <v>67</v>
      </c>
      <c r="Z2073" s="55"/>
      <c r="AA2073" s="55"/>
      <c r="AB2073" s="55"/>
      <c r="AC2073" s="54" t="s">
        <v>68</v>
      </c>
      <c r="AD2073" s="10"/>
      <c r="AE2073" s="10"/>
      <c r="AF2073" s="10"/>
      <c r="AG2073" s="10"/>
      <c r="AH2073" s="55"/>
      <c r="AI2073" s="54" t="s">
        <v>69</v>
      </c>
      <c r="AJ2073" s="55"/>
      <c r="AK2073" s="55"/>
    </row>
    <row r="2074" spans="2:46" ht="18.600000000000001" customHeight="1" thickBot="1">
      <c r="B2074" s="52"/>
      <c r="D2074" s="273" t="s">
        <v>70</v>
      </c>
      <c r="E2074" s="274"/>
      <c r="F2074" s="275" t="s">
        <v>71</v>
      </c>
      <c r="G2074" s="276"/>
      <c r="H2074" s="263"/>
      <c r="I2074" s="273" t="s">
        <v>72</v>
      </c>
      <c r="J2074" s="274"/>
      <c r="K2074" s="275" t="s">
        <v>73</v>
      </c>
      <c r="L2074" s="276"/>
      <c r="M2074" s="55"/>
      <c r="N2074" s="269" t="s">
        <v>74</v>
      </c>
      <c r="O2074" s="270"/>
      <c r="P2074" s="271" t="s">
        <v>75</v>
      </c>
      <c r="Q2074" s="272"/>
      <c r="R2074" s="55"/>
      <c r="S2074" s="273" t="s">
        <v>76</v>
      </c>
      <c r="T2074" s="274"/>
      <c r="U2074" s="275" t="s">
        <v>77</v>
      </c>
      <c r="V2074" s="276"/>
      <c r="W2074" s="10"/>
      <c r="X2074" s="269" t="s">
        <v>78</v>
      </c>
      <c r="Y2074" s="270"/>
      <c r="Z2074" s="271" t="s">
        <v>79</v>
      </c>
      <c r="AA2074" s="272"/>
      <c r="AB2074" s="10"/>
      <c r="AC2074" s="273" t="s">
        <v>80</v>
      </c>
      <c r="AD2074" s="274"/>
      <c r="AE2074" s="275" t="s">
        <v>81</v>
      </c>
      <c r="AF2074" s="276"/>
      <c r="AG2074" s="10"/>
      <c r="AH2074" s="269" t="s">
        <v>82</v>
      </c>
      <c r="AI2074" s="270"/>
      <c r="AJ2074" s="271" t="s">
        <v>83</v>
      </c>
      <c r="AK2074" s="272"/>
      <c r="AM2074" s="57" t="s">
        <v>10</v>
      </c>
      <c r="AO2074" s="109" t="s">
        <v>37</v>
      </c>
      <c r="AP2074" s="18"/>
      <c r="AQ2074" s="68"/>
      <c r="AR2074" s="68"/>
      <c r="AS2074" s="68"/>
      <c r="AT2074" s="68"/>
    </row>
    <row r="2075" spans="2:46" ht="18.600000000000001" customHeight="1" thickTop="1" thickBot="1">
      <c r="B2075" s="81">
        <v>5.94</v>
      </c>
      <c r="D2075" s="59">
        <v>1</v>
      </c>
      <c r="E2075" s="60">
        <v>0</v>
      </c>
      <c r="F2075" s="61">
        <v>0</v>
      </c>
      <c r="G2075" s="62">
        <f t="shared" ref="G2075" si="9387">$E$8*$B2075</f>
        <v>4.0295178000000007</v>
      </c>
      <c r="I2075" s="59">
        <v>1</v>
      </c>
      <c r="J2075" s="63">
        <v>0</v>
      </c>
      <c r="K2075" s="61">
        <v>0</v>
      </c>
      <c r="L2075" s="62">
        <v>0</v>
      </c>
      <c r="N2075" s="59">
        <f t="shared" ref="N2075" si="9388">D2075*I2075+F2075*I2078-E2075*J2075-G2075*J2078</f>
        <v>3.5692953045985871</v>
      </c>
      <c r="O2075" s="63">
        <f t="shared" ref="O2075" si="9389">(D2075*J2075+E2075*I2075+F2075*J2078+G2075*I2078)</f>
        <v>0</v>
      </c>
      <c r="P2075" s="61">
        <f t="shared" ref="P2075" si="9390">D2075*K2075+F2075*K2078-E2075*L2075-G2075*L2078</f>
        <v>0</v>
      </c>
      <c r="Q2075" s="62">
        <f t="shared" ref="Q2075" si="9391">(D2075*L2075+E2075*K2075+F2075*L2078+G2075*K2078)</f>
        <v>4.0295178000000007</v>
      </c>
      <c r="S2075" s="59">
        <v>1</v>
      </c>
      <c r="T2075" s="60">
        <v>0</v>
      </c>
      <c r="U2075" s="61">
        <v>0</v>
      </c>
      <c r="V2075" s="62">
        <f t="shared" ref="V2075" si="9392">$T$8*$B2075</f>
        <v>4.0295178000000007</v>
      </c>
      <c r="X2075" s="59">
        <f t="shared" ref="X2075" si="9393">N2075*S2075+P2075*S2078-O2075*T2075-Q2075*T2078</f>
        <v>3.5692953045985871</v>
      </c>
      <c r="Y2075" s="63">
        <f t="shared" ref="Y2075" si="9394">(N2075*T2075+O2075*S2075+P2075*T2078+Q2075*S2078)</f>
        <v>0</v>
      </c>
      <c r="Z2075" s="61">
        <f t="shared" ref="Z2075" si="9395">N2075*U2075+P2075*U2078-O2075*V2075-Q2075*V2078</f>
        <v>0</v>
      </c>
      <c r="AA2075" s="62">
        <f t="shared" ref="AA2075" si="9396">(N2075*V2075+O2075*U2075+P2075*V2078+Q2075*U2078)</f>
        <v>18.41205676333643</v>
      </c>
      <c r="AB2075" s="10"/>
      <c r="AC2075" s="64">
        <v>1</v>
      </c>
      <c r="AD2075" s="65">
        <v>0</v>
      </c>
      <c r="AE2075" s="23">
        <v>0</v>
      </c>
      <c r="AF2075" s="66">
        <v>0</v>
      </c>
      <c r="AH2075" s="59">
        <f t="shared" ref="AH2075" si="9397">X2075*AC2075+Z2075*AC2078-Y2075*AD2075-AA2075*AD2078</f>
        <v>3.5692953045985871</v>
      </c>
      <c r="AI2075" s="63">
        <f t="shared" ref="AI2075" si="9398">(X2075*AD2075+Y2075*AC2075+Z2075*AD2078+AA2075*AC2078)</f>
        <v>18.41205676333643</v>
      </c>
      <c r="AJ2075" s="61">
        <f t="shared" ref="AJ2075" si="9399">X2075*AE2075+Z2075*AE2078-Y2075*AF2075-AA2075*AF2078</f>
        <v>0</v>
      </c>
      <c r="AK2075" s="62">
        <f t="shared" ref="AK2075" si="9400">(X2075*AF2075+Y2075*AE2075+Z2075*AF2078+AA2075*AE2078)</f>
        <v>18.41205676333643</v>
      </c>
      <c r="AM2075" s="67">
        <f t="shared" ref="AM2075" si="9401">20*LOG(((1+$AD$8)/$AD$8)/((AH2075+AH2078)^2+(AI2075+AI2078)^2)^0.5)</f>
        <v>-19.624760368342077</v>
      </c>
      <c r="AO2075" s="110">
        <f t="shared" ref="AO2075" si="9402">((AH2075^2+AI2075^2)^0.5)/((AH2078^2+AI2078^2)^0.5)</f>
        <v>5.1726049228282651</v>
      </c>
      <c r="AP2075" s="18"/>
      <c r="AQ2075" s="68"/>
      <c r="AR2075" s="68"/>
      <c r="AS2075" s="68"/>
      <c r="AT2075" s="68"/>
    </row>
    <row r="2076" spans="2:46" ht="18.600000000000001" customHeight="1" thickBot="1">
      <c r="D2076" s="69"/>
      <c r="G2076" s="70"/>
      <c r="I2076" s="69"/>
      <c r="L2076" s="70"/>
      <c r="N2076" s="69"/>
      <c r="Q2076" s="70"/>
      <c r="S2076" s="69"/>
      <c r="V2076" s="70"/>
      <c r="X2076" s="69"/>
      <c r="AA2076" s="70"/>
      <c r="AC2076" s="64"/>
      <c r="AD2076" s="23"/>
      <c r="AE2076" s="23"/>
      <c r="AF2076" s="71"/>
      <c r="AH2076" s="69"/>
      <c r="AK2076" s="70"/>
      <c r="AO2076" s="111"/>
      <c r="AP2076" s="18"/>
      <c r="AQ2076" s="68"/>
      <c r="AR2076" s="68"/>
      <c r="AS2076" s="68"/>
      <c r="AT2076" s="68"/>
    </row>
    <row r="2077" spans="2:46" ht="18.600000000000001" customHeight="1" thickBot="1">
      <c r="D2077" s="265" t="s">
        <v>11</v>
      </c>
      <c r="E2077" s="266"/>
      <c r="F2077" s="267" t="s">
        <v>84</v>
      </c>
      <c r="G2077" s="268"/>
      <c r="H2077" s="263"/>
      <c r="I2077" s="265" t="s">
        <v>85</v>
      </c>
      <c r="J2077" s="266"/>
      <c r="K2077" s="267" t="s">
        <v>86</v>
      </c>
      <c r="L2077" s="268"/>
      <c r="N2077" s="269" t="s">
        <v>12</v>
      </c>
      <c r="O2077" s="270"/>
      <c r="P2077" s="271" t="s">
        <v>13</v>
      </c>
      <c r="Q2077" s="272"/>
      <c r="S2077" s="265" t="s">
        <v>87</v>
      </c>
      <c r="T2077" s="266"/>
      <c r="U2077" s="267" t="s">
        <v>88</v>
      </c>
      <c r="V2077" s="268"/>
      <c r="W2077" s="10"/>
      <c r="X2077" s="269" t="s">
        <v>89</v>
      </c>
      <c r="Y2077" s="270"/>
      <c r="Z2077" s="271" t="s">
        <v>90</v>
      </c>
      <c r="AA2077" s="272"/>
      <c r="AB2077" s="10"/>
      <c r="AC2077" s="265" t="s">
        <v>14</v>
      </c>
      <c r="AD2077" s="266"/>
      <c r="AE2077" s="267" t="s">
        <v>15</v>
      </c>
      <c r="AF2077" s="268"/>
      <c r="AG2077" s="10"/>
      <c r="AH2077" s="269" t="s">
        <v>91</v>
      </c>
      <c r="AI2077" s="270"/>
      <c r="AJ2077" s="271" t="s">
        <v>92</v>
      </c>
      <c r="AK2077" s="272"/>
      <c r="AM2077" s="76" t="s">
        <v>16</v>
      </c>
      <c r="AO2077" s="112" t="s">
        <v>38</v>
      </c>
      <c r="AP2077" s="18"/>
      <c r="AQ2077" s="68"/>
      <c r="AR2077" s="68"/>
      <c r="AS2077" s="68"/>
      <c r="AT2077" s="68"/>
    </row>
    <row r="2078" spans="2:46" ht="18.600000000000001" customHeight="1" thickTop="1" thickBot="1">
      <c r="D2078" s="59">
        <v>0</v>
      </c>
      <c r="E2078" s="63">
        <v>0</v>
      </c>
      <c r="F2078" s="61">
        <v>1</v>
      </c>
      <c r="G2078" s="62">
        <v>0</v>
      </c>
      <c r="I2078" s="59">
        <v>0</v>
      </c>
      <c r="J2078" s="63">
        <f t="shared" ref="J2078" si="9403">IF(0=(1-$J$8*$K$8*$B2075^2),10^14,$B2075*$K$8/(1-$J$8*$K$8*$B2075^2))</f>
        <v>-0.63761855192663164</v>
      </c>
      <c r="K2078" s="61">
        <v>1</v>
      </c>
      <c r="L2078" s="62">
        <v>0</v>
      </c>
      <c r="N2078" s="59">
        <f t="shared" ref="N2078" si="9404">D2078*I2075+F2078*I2078-E2078*J2075-G2078*J2078</f>
        <v>0</v>
      </c>
      <c r="O2078" s="63">
        <f t="shared" ref="O2078" si="9405">(D2078*J2075+E2078*I2075+F2078*J2078+G2078*I2078)</f>
        <v>-0.63761855192663164</v>
      </c>
      <c r="P2078" s="61">
        <f t="shared" ref="P2078" si="9406">D2078*K2075+F2078*K2078-E2078*L2075-G2078*L2078</f>
        <v>1</v>
      </c>
      <c r="Q2078" s="62">
        <f t="shared" ref="Q2078" si="9407">(D2078*L2075+E2078*K2075+F2078*L2078+G2078*K2078)</f>
        <v>0</v>
      </c>
      <c r="S2078" s="59">
        <v>0</v>
      </c>
      <c r="T2078" s="63">
        <v>0</v>
      </c>
      <c r="U2078" s="61">
        <v>1</v>
      </c>
      <c r="V2078" s="62">
        <v>0</v>
      </c>
      <c r="X2078" s="59">
        <f t="shared" ref="X2078" si="9408">N2078*S2075+P2078*S2078-O2078*T2075-Q2078*T2078</f>
        <v>0</v>
      </c>
      <c r="Y2078" s="63">
        <f t="shared" ref="Y2078" si="9409">(N2078*T2075+O2078*S2075+P2078*T2078+Q2078*S2078)</f>
        <v>-0.63761855192663164</v>
      </c>
      <c r="Z2078" s="61">
        <f t="shared" ref="Z2078" si="9410">N2078*U2075+P2078*U2078-O2078*V2075-Q2078*V2078</f>
        <v>3.5692953045985871</v>
      </c>
      <c r="AA2078" s="62">
        <f t="shared" ref="AA2078" si="9411">(N2078*V2075+O2078*U2075+P2078*V2078+Q2078*U2078)</f>
        <v>0</v>
      </c>
      <c r="AB2078" s="10"/>
      <c r="AC2078" s="46">
        <f t="shared" ref="AC2078" si="9412">1/$AD$8</f>
        <v>1</v>
      </c>
      <c r="AD2078" s="77">
        <v>0</v>
      </c>
      <c r="AE2078" s="78">
        <v>1</v>
      </c>
      <c r="AF2078" s="79">
        <v>0</v>
      </c>
      <c r="AH2078" s="59">
        <f t="shared" ref="AH2078" si="9413">X2078*AC2075+Z2078*AC2078-Y2078*AD2075-AA2078*AD2078</f>
        <v>3.5692953045985871</v>
      </c>
      <c r="AI2078" s="63">
        <f t="shared" ref="AI2078" si="9414">(X2078*AD2075+Y2078*AC2075+Z2078*AD2078+AA2078*AC2078)</f>
        <v>-0.63761855192663164</v>
      </c>
      <c r="AJ2078" s="61">
        <f t="shared" ref="AJ2078" si="9415">X2078*AE2075+Z2078*AE2078-Y2078*AF2075-AA2078*AF2078</f>
        <v>3.5692953045985871</v>
      </c>
      <c r="AK2078" s="62">
        <f t="shared" ref="AK2078" si="9416">(X2078*AF2075+Y2078*AE2075+Z2078*AF2078+AA2078*AE2078)</f>
        <v>0</v>
      </c>
      <c r="AM2078" s="80">
        <f t="shared" ref="AM2078" si="9417">(180/PI())*ATAN(-1*(AI2075+AI2078)/(AH2075+AH2078))</f>
        <v>-68.118561165108488</v>
      </c>
      <c r="AO2078" s="113">
        <f t="shared" ref="AO2078" si="9418">20*LOG(((1-(10^(AM2075/20)^2)*(1-((1-AO2075)/(1+AO2075))^2))^0.5))</f>
        <v>-2.5788697602944274E-2</v>
      </c>
      <c r="AP2078" s="18"/>
      <c r="AQ2078" s="68"/>
      <c r="AR2078" s="68"/>
      <c r="AS2078" s="68"/>
      <c r="AT2078" s="68"/>
    </row>
    <row r="2079" spans="2:46" ht="18.600000000000001" customHeight="1"/>
    <row r="2080" spans="2:46" ht="18.600000000000001" customHeight="1" thickBot="1">
      <c r="D2080" s="10" t="s">
        <v>63</v>
      </c>
      <c r="E2080" s="10"/>
      <c r="F2080" s="10"/>
      <c r="G2080" s="10"/>
      <c r="H2080" s="10"/>
      <c r="I2080" s="10" t="s">
        <v>64</v>
      </c>
      <c r="J2080" s="10"/>
      <c r="K2080" s="10"/>
      <c r="L2080" s="10"/>
      <c r="M2080" s="55"/>
      <c r="N2080" s="55"/>
      <c r="O2080" s="54" t="s">
        <v>65</v>
      </c>
      <c r="P2080" s="55"/>
      <c r="Q2080" s="55"/>
      <c r="R2080" s="55"/>
      <c r="S2080" s="10"/>
      <c r="T2080" s="10" t="s">
        <v>66</v>
      </c>
      <c r="U2080" s="55"/>
      <c r="V2080" s="55"/>
      <c r="W2080" s="55"/>
      <c r="X2080" s="55"/>
      <c r="Y2080" s="54" t="s">
        <v>67</v>
      </c>
      <c r="Z2080" s="55"/>
      <c r="AA2080" s="55"/>
      <c r="AB2080" s="55"/>
      <c r="AC2080" s="54" t="s">
        <v>68</v>
      </c>
      <c r="AD2080" s="10"/>
      <c r="AE2080" s="10"/>
      <c r="AF2080" s="10"/>
      <c r="AG2080" s="10"/>
      <c r="AH2080" s="55"/>
      <c r="AI2080" s="54" t="s">
        <v>69</v>
      </c>
      <c r="AJ2080" s="55"/>
      <c r="AK2080" s="55"/>
    </row>
    <row r="2081" spans="2:46" ht="18.600000000000001" customHeight="1" thickBot="1">
      <c r="B2081" s="52"/>
      <c r="D2081" s="273" t="s">
        <v>70</v>
      </c>
      <c r="E2081" s="274"/>
      <c r="F2081" s="275" t="s">
        <v>71</v>
      </c>
      <c r="G2081" s="276"/>
      <c r="H2081" s="263"/>
      <c r="I2081" s="273" t="s">
        <v>72</v>
      </c>
      <c r="J2081" s="274"/>
      <c r="K2081" s="275" t="s">
        <v>73</v>
      </c>
      <c r="L2081" s="276"/>
      <c r="M2081" s="55"/>
      <c r="N2081" s="269" t="s">
        <v>74</v>
      </c>
      <c r="O2081" s="270"/>
      <c r="P2081" s="271" t="s">
        <v>75</v>
      </c>
      <c r="Q2081" s="272"/>
      <c r="R2081" s="55"/>
      <c r="S2081" s="273" t="s">
        <v>76</v>
      </c>
      <c r="T2081" s="274"/>
      <c r="U2081" s="275" t="s">
        <v>77</v>
      </c>
      <c r="V2081" s="276"/>
      <c r="W2081" s="10"/>
      <c r="X2081" s="269" t="s">
        <v>78</v>
      </c>
      <c r="Y2081" s="270"/>
      <c r="Z2081" s="271" t="s">
        <v>79</v>
      </c>
      <c r="AA2081" s="272"/>
      <c r="AB2081" s="10"/>
      <c r="AC2081" s="273" t="s">
        <v>80</v>
      </c>
      <c r="AD2081" s="274"/>
      <c r="AE2081" s="275" t="s">
        <v>81</v>
      </c>
      <c r="AF2081" s="276"/>
      <c r="AG2081" s="10"/>
      <c r="AH2081" s="269" t="s">
        <v>82</v>
      </c>
      <c r="AI2081" s="270"/>
      <c r="AJ2081" s="271" t="s">
        <v>83</v>
      </c>
      <c r="AK2081" s="272"/>
      <c r="AM2081" s="57" t="s">
        <v>10</v>
      </c>
      <c r="AO2081" s="109" t="s">
        <v>37</v>
      </c>
      <c r="AP2081" s="18"/>
      <c r="AQ2081" s="68"/>
      <c r="AR2081" s="68"/>
      <c r="AS2081" s="68"/>
      <c r="AT2081" s="68"/>
    </row>
    <row r="2082" spans="2:46" ht="18.600000000000001" customHeight="1" thickTop="1" thickBot="1">
      <c r="B2082" s="81">
        <v>5.96</v>
      </c>
      <c r="D2082" s="59">
        <v>1</v>
      </c>
      <c r="E2082" s="60">
        <v>0</v>
      </c>
      <c r="F2082" s="61">
        <v>0</v>
      </c>
      <c r="G2082" s="62">
        <f t="shared" ref="G2082" si="9419">$E$8*$B2082</f>
        <v>4.0430852000000002</v>
      </c>
      <c r="I2082" s="59">
        <v>1</v>
      </c>
      <c r="J2082" s="63">
        <v>0</v>
      </c>
      <c r="K2082" s="61">
        <v>0</v>
      </c>
      <c r="L2082" s="62">
        <v>0</v>
      </c>
      <c r="N2082" s="59">
        <f t="shared" ref="N2082" si="9420">D2082*I2082+F2082*I2085-E2082*J2082-G2082*J2085</f>
        <v>3.5670114074193253</v>
      </c>
      <c r="O2082" s="63">
        <f t="shared" ref="O2082" si="9421">(D2082*J2082+E2082*I2082+F2082*J2085+G2082*I2085)</f>
        <v>0</v>
      </c>
      <c r="P2082" s="61">
        <f t="shared" ref="P2082" si="9422">D2082*K2082+F2082*K2085-E2082*L2082-G2082*L2085</f>
        <v>0</v>
      </c>
      <c r="Q2082" s="62">
        <f t="shared" ref="Q2082" si="9423">(D2082*L2082+E2082*K2082+F2082*L2085+G2082*K2085)</f>
        <v>4.0430852000000002</v>
      </c>
      <c r="S2082" s="59">
        <v>1</v>
      </c>
      <c r="T2082" s="60">
        <v>0</v>
      </c>
      <c r="U2082" s="61">
        <v>0</v>
      </c>
      <c r="V2082" s="62">
        <f t="shared" ref="V2082" si="9424">$T$8*$B2082</f>
        <v>4.0430852000000002</v>
      </c>
      <c r="X2082" s="59">
        <f t="shared" ref="X2082" si="9425">N2082*S2082+P2082*S2085-O2082*T2082-Q2082*T2085</f>
        <v>3.5670114074193253</v>
      </c>
      <c r="Y2082" s="63">
        <f t="shared" ref="Y2082" si="9426">(N2082*T2082+O2082*S2082+P2082*T2085+Q2082*S2085)</f>
        <v>0</v>
      </c>
      <c r="Z2082" s="61">
        <f t="shared" ref="Z2082" si="9427">N2082*U2082+P2082*U2085-O2082*V2082-Q2082*V2085</f>
        <v>0</v>
      </c>
      <c r="AA2082" s="62">
        <f t="shared" ref="AA2082" si="9428">(N2082*V2082+O2082*U2082+P2082*V2085+Q2082*U2085)</f>
        <v>18.464816229568243</v>
      </c>
      <c r="AB2082" s="10"/>
      <c r="AC2082" s="64">
        <v>1</v>
      </c>
      <c r="AD2082" s="65">
        <v>0</v>
      </c>
      <c r="AE2082" s="23">
        <v>0</v>
      </c>
      <c r="AF2082" s="66">
        <v>0</v>
      </c>
      <c r="AH2082" s="59">
        <f t="shared" ref="AH2082" si="9429">X2082*AC2082+Z2082*AC2085-Y2082*AD2082-AA2082*AD2085</f>
        <v>3.5670114074193253</v>
      </c>
      <c r="AI2082" s="63">
        <f t="shared" ref="AI2082" si="9430">(X2082*AD2082+Y2082*AC2082+Z2082*AD2085+AA2082*AC2085)</f>
        <v>18.464816229568243</v>
      </c>
      <c r="AJ2082" s="61">
        <f t="shared" ref="AJ2082" si="9431">X2082*AE2082+Z2082*AE2085-Y2082*AF2082-AA2082*AF2085</f>
        <v>0</v>
      </c>
      <c r="AK2082" s="62">
        <f t="shared" ref="AK2082" si="9432">(X2082*AF2082+Y2082*AE2082+Z2082*AF2085+AA2082*AE2085)</f>
        <v>18.464816229568243</v>
      </c>
      <c r="AM2082" s="67">
        <f t="shared" ref="AM2082" si="9433">20*LOG(((1+$AD$8)/$AD$8)/((AH2082+AH2085)^2+(AI2082+AI2085)^2)^0.5)</f>
        <v>-19.647305618229577</v>
      </c>
      <c r="AO2082" s="110">
        <f t="shared" ref="AO2082" si="9434">((AH2082^2+AI2082^2)^0.5)/((AH2085^2+AI2085^2)^0.5)</f>
        <v>5.1906698579750481</v>
      </c>
      <c r="AP2082" s="18"/>
      <c r="AQ2082" s="68"/>
      <c r="AR2082" s="68"/>
      <c r="AS2082" s="68"/>
      <c r="AT2082" s="68"/>
    </row>
    <row r="2083" spans="2:46" ht="18.600000000000001" customHeight="1" thickBot="1">
      <c r="D2083" s="69"/>
      <c r="G2083" s="70"/>
      <c r="I2083" s="69"/>
      <c r="L2083" s="70"/>
      <c r="N2083" s="69"/>
      <c r="Q2083" s="70"/>
      <c r="S2083" s="69"/>
      <c r="V2083" s="70"/>
      <c r="X2083" s="69"/>
      <c r="AA2083" s="70"/>
      <c r="AC2083" s="64"/>
      <c r="AD2083" s="23"/>
      <c r="AE2083" s="23"/>
      <c r="AF2083" s="71"/>
      <c r="AH2083" s="69"/>
      <c r="AK2083" s="70"/>
      <c r="AO2083" s="111"/>
      <c r="AP2083" s="18"/>
      <c r="AQ2083" s="68"/>
      <c r="AR2083" s="68"/>
      <c r="AS2083" s="68"/>
      <c r="AT2083" s="68"/>
    </row>
    <row r="2084" spans="2:46" ht="18.600000000000001" customHeight="1" thickBot="1">
      <c r="D2084" s="265" t="s">
        <v>11</v>
      </c>
      <c r="E2084" s="266"/>
      <c r="F2084" s="267" t="s">
        <v>84</v>
      </c>
      <c r="G2084" s="268"/>
      <c r="H2084" s="263"/>
      <c r="I2084" s="265" t="s">
        <v>85</v>
      </c>
      <c r="J2084" s="266"/>
      <c r="K2084" s="267" t="s">
        <v>86</v>
      </c>
      <c r="L2084" s="268"/>
      <c r="N2084" s="269" t="s">
        <v>12</v>
      </c>
      <c r="O2084" s="270"/>
      <c r="P2084" s="271" t="s">
        <v>13</v>
      </c>
      <c r="Q2084" s="272"/>
      <c r="S2084" s="265" t="s">
        <v>87</v>
      </c>
      <c r="T2084" s="266"/>
      <c r="U2084" s="267" t="s">
        <v>88</v>
      </c>
      <c r="V2084" s="268"/>
      <c r="W2084" s="10"/>
      <c r="X2084" s="269" t="s">
        <v>89</v>
      </c>
      <c r="Y2084" s="270"/>
      <c r="Z2084" s="271" t="s">
        <v>90</v>
      </c>
      <c r="AA2084" s="272"/>
      <c r="AB2084" s="10"/>
      <c r="AC2084" s="265" t="s">
        <v>14</v>
      </c>
      <c r="AD2084" s="266"/>
      <c r="AE2084" s="267" t="s">
        <v>15</v>
      </c>
      <c r="AF2084" s="268"/>
      <c r="AG2084" s="10"/>
      <c r="AH2084" s="269" t="s">
        <v>91</v>
      </c>
      <c r="AI2084" s="270"/>
      <c r="AJ2084" s="271" t="s">
        <v>92</v>
      </c>
      <c r="AK2084" s="272"/>
      <c r="AM2084" s="76" t="s">
        <v>16</v>
      </c>
      <c r="AO2084" s="112" t="s">
        <v>38</v>
      </c>
      <c r="AP2084" s="18"/>
      <c r="AQ2084" s="68"/>
      <c r="AR2084" s="68"/>
      <c r="AS2084" s="68"/>
      <c r="AT2084" s="68"/>
    </row>
    <row r="2085" spans="2:46" ht="18.600000000000001" customHeight="1" thickTop="1" thickBot="1">
      <c r="D2085" s="59">
        <v>0</v>
      </c>
      <c r="E2085" s="63">
        <v>0</v>
      </c>
      <c r="F2085" s="61">
        <v>1</v>
      </c>
      <c r="G2085" s="62">
        <v>0</v>
      </c>
      <c r="I2085" s="59">
        <v>0</v>
      </c>
      <c r="J2085" s="63">
        <f t="shared" ref="J2085" si="9435">IF(0=(1-$J$8*$K$8*$B2082^2),10^14,$B2082*$K$8/(1-$J$8*$K$8*$B2082^2))</f>
        <v>-0.63491400265800113</v>
      </c>
      <c r="K2085" s="61">
        <v>1</v>
      </c>
      <c r="L2085" s="62">
        <v>0</v>
      </c>
      <c r="N2085" s="59">
        <f t="shared" ref="N2085" si="9436">D2085*I2082+F2085*I2085-E2085*J2082-G2085*J2085</f>
        <v>0</v>
      </c>
      <c r="O2085" s="63">
        <f t="shared" ref="O2085" si="9437">(D2085*J2082+E2085*I2082+F2085*J2085+G2085*I2085)</f>
        <v>-0.63491400265800113</v>
      </c>
      <c r="P2085" s="61">
        <f t="shared" ref="P2085" si="9438">D2085*K2082+F2085*K2085-E2085*L2082-G2085*L2085</f>
        <v>1</v>
      </c>
      <c r="Q2085" s="62">
        <f t="shared" ref="Q2085" si="9439">(D2085*L2082+E2085*K2082+F2085*L2085+G2085*K2085)</f>
        <v>0</v>
      </c>
      <c r="S2085" s="59">
        <v>0</v>
      </c>
      <c r="T2085" s="63">
        <v>0</v>
      </c>
      <c r="U2085" s="61">
        <v>1</v>
      </c>
      <c r="V2085" s="62">
        <v>0</v>
      </c>
      <c r="X2085" s="59">
        <f t="shared" ref="X2085" si="9440">N2085*S2082+P2085*S2085-O2085*T2082-Q2085*T2085</f>
        <v>0</v>
      </c>
      <c r="Y2085" s="63">
        <f t="shared" ref="Y2085" si="9441">(N2085*T2082+O2085*S2082+P2085*T2085+Q2085*S2085)</f>
        <v>-0.63491400265800113</v>
      </c>
      <c r="Z2085" s="61">
        <f t="shared" ref="Z2085" si="9442">N2085*U2082+P2085*U2085-O2085*V2082-Q2085*V2085</f>
        <v>3.5670114074193253</v>
      </c>
      <c r="AA2085" s="62">
        <f t="shared" ref="AA2085" si="9443">(N2085*V2082+O2085*U2082+P2085*V2085+Q2085*U2085)</f>
        <v>0</v>
      </c>
      <c r="AB2085" s="10"/>
      <c r="AC2085" s="46">
        <f t="shared" ref="AC2085" si="9444">1/$AD$8</f>
        <v>1</v>
      </c>
      <c r="AD2085" s="77">
        <v>0</v>
      </c>
      <c r="AE2085" s="78">
        <v>1</v>
      </c>
      <c r="AF2085" s="79">
        <v>0</v>
      </c>
      <c r="AH2085" s="59">
        <f t="shared" ref="AH2085" si="9445">X2085*AC2082+Z2085*AC2085-Y2085*AD2082-AA2085*AD2085</f>
        <v>3.5670114074193253</v>
      </c>
      <c r="AI2085" s="63">
        <f t="shared" ref="AI2085" si="9446">(X2085*AD2082+Y2085*AC2082+Z2085*AD2085+AA2085*AC2085)</f>
        <v>-0.63491400265800113</v>
      </c>
      <c r="AJ2085" s="61">
        <f t="shared" ref="AJ2085" si="9447">X2085*AE2082+Z2085*AE2085-Y2085*AF2082-AA2085*AF2085</f>
        <v>3.5670114074193253</v>
      </c>
      <c r="AK2085" s="62">
        <f t="shared" ref="AK2085" si="9448">(X2085*AF2082+Y2085*AE2082+Z2085*AF2085+AA2085*AE2085)</f>
        <v>0</v>
      </c>
      <c r="AM2085" s="80">
        <f t="shared" ref="AM2085" si="9449">(180/PI())*ATAN(-1*(AI2082+AI2085)/(AH2082+AH2085))</f>
        <v>-68.192878739436281</v>
      </c>
      <c r="AO2085" s="113">
        <f t="shared" ref="AO2085" si="9450">20*LOG(((1-(10^(AM2082/20)^2)*(1-((1-AO2082)/(1+AO2082))^2))^0.5))</f>
        <v>-2.559416347435834E-2</v>
      </c>
      <c r="AP2085" s="18"/>
      <c r="AQ2085" s="68"/>
      <c r="AR2085" s="68"/>
      <c r="AS2085" s="68"/>
      <c r="AT2085" s="68"/>
    </row>
    <row r="2086" spans="2:46" ht="18.600000000000001" customHeight="1"/>
    <row r="2087" spans="2:46" ht="18.600000000000001" customHeight="1" thickBot="1">
      <c r="D2087" s="10" t="s">
        <v>63</v>
      </c>
      <c r="E2087" s="10"/>
      <c r="F2087" s="10"/>
      <c r="G2087" s="10"/>
      <c r="H2087" s="10"/>
      <c r="I2087" s="10" t="s">
        <v>64</v>
      </c>
      <c r="J2087" s="10"/>
      <c r="K2087" s="10"/>
      <c r="L2087" s="10"/>
      <c r="M2087" s="55"/>
      <c r="N2087" s="55"/>
      <c r="O2087" s="54" t="s">
        <v>65</v>
      </c>
      <c r="P2087" s="55"/>
      <c r="Q2087" s="55"/>
      <c r="R2087" s="55"/>
      <c r="S2087" s="10"/>
      <c r="T2087" s="10" t="s">
        <v>66</v>
      </c>
      <c r="U2087" s="55"/>
      <c r="V2087" s="55"/>
      <c r="W2087" s="55"/>
      <c r="X2087" s="55"/>
      <c r="Y2087" s="54" t="s">
        <v>67</v>
      </c>
      <c r="Z2087" s="55"/>
      <c r="AA2087" s="55"/>
      <c r="AB2087" s="55"/>
      <c r="AC2087" s="54" t="s">
        <v>68</v>
      </c>
      <c r="AD2087" s="10"/>
      <c r="AE2087" s="10"/>
      <c r="AF2087" s="10"/>
      <c r="AG2087" s="10"/>
      <c r="AH2087" s="55"/>
      <c r="AI2087" s="54" t="s">
        <v>69</v>
      </c>
      <c r="AJ2087" s="55"/>
      <c r="AK2087" s="55"/>
    </row>
    <row r="2088" spans="2:46" ht="18.600000000000001" customHeight="1" thickBot="1">
      <c r="B2088" s="52"/>
      <c r="D2088" s="273" t="s">
        <v>70</v>
      </c>
      <c r="E2088" s="274"/>
      <c r="F2088" s="275" t="s">
        <v>71</v>
      </c>
      <c r="G2088" s="276"/>
      <c r="H2088" s="263"/>
      <c r="I2088" s="273" t="s">
        <v>72</v>
      </c>
      <c r="J2088" s="274"/>
      <c r="K2088" s="275" t="s">
        <v>73</v>
      </c>
      <c r="L2088" s="276"/>
      <c r="M2088" s="55"/>
      <c r="N2088" s="269" t="s">
        <v>74</v>
      </c>
      <c r="O2088" s="270"/>
      <c r="P2088" s="271" t="s">
        <v>75</v>
      </c>
      <c r="Q2088" s="272"/>
      <c r="R2088" s="55"/>
      <c r="S2088" s="273" t="s">
        <v>76</v>
      </c>
      <c r="T2088" s="274"/>
      <c r="U2088" s="275" t="s">
        <v>77</v>
      </c>
      <c r="V2088" s="276"/>
      <c r="W2088" s="10"/>
      <c r="X2088" s="269" t="s">
        <v>78</v>
      </c>
      <c r="Y2088" s="270"/>
      <c r="Z2088" s="271" t="s">
        <v>79</v>
      </c>
      <c r="AA2088" s="272"/>
      <c r="AB2088" s="10"/>
      <c r="AC2088" s="273" t="s">
        <v>80</v>
      </c>
      <c r="AD2088" s="274"/>
      <c r="AE2088" s="275" t="s">
        <v>81</v>
      </c>
      <c r="AF2088" s="276"/>
      <c r="AG2088" s="10"/>
      <c r="AH2088" s="269" t="s">
        <v>82</v>
      </c>
      <c r="AI2088" s="270"/>
      <c r="AJ2088" s="271" t="s">
        <v>83</v>
      </c>
      <c r="AK2088" s="272"/>
      <c r="AM2088" s="57" t="s">
        <v>10</v>
      </c>
      <c r="AO2088" s="109" t="s">
        <v>37</v>
      </c>
      <c r="AP2088" s="18"/>
      <c r="AQ2088" s="68"/>
      <c r="AR2088" s="68"/>
      <c r="AS2088" s="68"/>
      <c r="AT2088" s="68"/>
    </row>
    <row r="2089" spans="2:46" ht="18.600000000000001" customHeight="1" thickTop="1" thickBot="1">
      <c r="B2089" s="81">
        <v>5.98</v>
      </c>
      <c r="D2089" s="59">
        <v>1</v>
      </c>
      <c r="E2089" s="60">
        <v>0</v>
      </c>
      <c r="F2089" s="61">
        <v>0</v>
      </c>
      <c r="G2089" s="62">
        <f t="shared" ref="G2089" si="9451">$E$8*$B2089</f>
        <v>4.0566526000000005</v>
      </c>
      <c r="I2089" s="59">
        <v>1</v>
      </c>
      <c r="J2089" s="63">
        <v>0</v>
      </c>
      <c r="K2089" s="61">
        <v>0</v>
      </c>
      <c r="L2089" s="62">
        <v>0</v>
      </c>
      <c r="N2089" s="59">
        <f t="shared" ref="N2089" si="9452">D2089*I2089+F2089*I2092-E2089*J2089-G2089*J2092</f>
        <v>3.5647543833368451</v>
      </c>
      <c r="O2089" s="63">
        <f t="shared" ref="O2089" si="9453">(D2089*J2089+E2089*I2089+F2089*J2092+G2089*I2092)</f>
        <v>0</v>
      </c>
      <c r="P2089" s="61">
        <f t="shared" ref="P2089" si="9454">D2089*K2089+F2089*K2092-E2089*L2089-G2089*L2092</f>
        <v>0</v>
      </c>
      <c r="Q2089" s="62">
        <f t="shared" ref="Q2089" si="9455">(D2089*L2089+E2089*K2089+F2089*L2092+G2089*K2092)</f>
        <v>4.0566526000000005</v>
      </c>
      <c r="S2089" s="59">
        <v>1</v>
      </c>
      <c r="T2089" s="60">
        <v>0</v>
      </c>
      <c r="U2089" s="61">
        <v>0</v>
      </c>
      <c r="V2089" s="62">
        <f t="shared" ref="V2089" si="9456">$T$8*$B2089</f>
        <v>4.0566526000000005</v>
      </c>
      <c r="X2089" s="59">
        <f t="shared" ref="X2089" si="9457">N2089*S2089+P2089*S2092-O2089*T2089-Q2089*T2092</f>
        <v>3.5647543833368451</v>
      </c>
      <c r="Y2089" s="63">
        <f t="shared" ref="Y2089" si="9458">(N2089*T2089+O2089*S2089+P2089*T2092+Q2089*S2092)</f>
        <v>0</v>
      </c>
      <c r="Z2089" s="61">
        <f t="shared" ref="Z2089" si="9459">N2089*U2089+P2089*U2092-O2089*V2089-Q2089*V2092</f>
        <v>0</v>
      </c>
      <c r="AA2089" s="62">
        <f t="shared" ref="AA2089" si="9460">(N2089*V2089+O2089*U2089+P2089*V2092+Q2089*U2092)</f>
        <v>18.51762273752481</v>
      </c>
      <c r="AB2089" s="10"/>
      <c r="AC2089" s="64">
        <v>1</v>
      </c>
      <c r="AD2089" s="65">
        <v>0</v>
      </c>
      <c r="AE2089" s="23">
        <v>0</v>
      </c>
      <c r="AF2089" s="66">
        <v>0</v>
      </c>
      <c r="AH2089" s="59">
        <f t="shared" ref="AH2089" si="9461">X2089*AC2089+Z2089*AC2092-Y2089*AD2089-AA2089*AD2092</f>
        <v>3.5647543833368451</v>
      </c>
      <c r="AI2089" s="63">
        <f t="shared" ref="AI2089" si="9462">(X2089*AD2089+Y2089*AC2089+Z2089*AD2092+AA2089*AC2092)</f>
        <v>18.51762273752481</v>
      </c>
      <c r="AJ2089" s="61">
        <f t="shared" ref="AJ2089" si="9463">X2089*AE2089+Z2089*AE2092-Y2089*AF2089-AA2089*AF2092</f>
        <v>0</v>
      </c>
      <c r="AK2089" s="62">
        <f t="shared" ref="AK2089" si="9464">(X2089*AF2089+Y2089*AE2089+Z2089*AF2092+AA2089*AE2092)</f>
        <v>18.51762273752481</v>
      </c>
      <c r="AM2089" s="67">
        <f t="shared" ref="AM2089" si="9465">20*LOG(((1+$AD$8)/$AD$8)/((AH2089+AH2092)^2+(AI2089+AI2092)^2)^0.5)</f>
        <v>-19.669825335038624</v>
      </c>
      <c r="AO2089" s="110">
        <f t="shared" ref="AO2089" si="9466">((AH2089^2+AI2089^2)^0.5)/((AH2092^2+AI2092^2)^0.5)</f>
        <v>5.2087320248422087</v>
      </c>
      <c r="AP2089" s="18"/>
      <c r="AQ2089" s="68"/>
      <c r="AR2089" s="68"/>
      <c r="AS2089" s="68"/>
      <c r="AT2089" s="68"/>
    </row>
    <row r="2090" spans="2:46" ht="18.600000000000001" customHeight="1" thickBot="1">
      <c r="D2090" s="69"/>
      <c r="G2090" s="70"/>
      <c r="I2090" s="69"/>
      <c r="L2090" s="70"/>
      <c r="N2090" s="69"/>
      <c r="Q2090" s="70"/>
      <c r="S2090" s="69"/>
      <c r="V2090" s="70"/>
      <c r="X2090" s="69"/>
      <c r="AA2090" s="70"/>
      <c r="AC2090" s="64"/>
      <c r="AD2090" s="23"/>
      <c r="AE2090" s="23"/>
      <c r="AF2090" s="71"/>
      <c r="AH2090" s="69"/>
      <c r="AK2090" s="70"/>
      <c r="AO2090" s="111"/>
      <c r="AP2090" s="18"/>
      <c r="AQ2090" s="68"/>
      <c r="AR2090" s="68"/>
      <c r="AS2090" s="68"/>
      <c r="AT2090" s="68"/>
    </row>
    <row r="2091" spans="2:46" ht="18.600000000000001" customHeight="1" thickBot="1">
      <c r="D2091" s="265" t="s">
        <v>11</v>
      </c>
      <c r="E2091" s="266"/>
      <c r="F2091" s="267" t="s">
        <v>84</v>
      </c>
      <c r="G2091" s="268"/>
      <c r="H2091" s="263"/>
      <c r="I2091" s="265" t="s">
        <v>85</v>
      </c>
      <c r="J2091" s="266"/>
      <c r="K2091" s="267" t="s">
        <v>86</v>
      </c>
      <c r="L2091" s="268"/>
      <c r="N2091" s="269" t="s">
        <v>12</v>
      </c>
      <c r="O2091" s="270"/>
      <c r="P2091" s="271" t="s">
        <v>13</v>
      </c>
      <c r="Q2091" s="272"/>
      <c r="S2091" s="265" t="s">
        <v>87</v>
      </c>
      <c r="T2091" s="266"/>
      <c r="U2091" s="267" t="s">
        <v>88</v>
      </c>
      <c r="V2091" s="268"/>
      <c r="W2091" s="10"/>
      <c r="X2091" s="269" t="s">
        <v>89</v>
      </c>
      <c r="Y2091" s="270"/>
      <c r="Z2091" s="271" t="s">
        <v>90</v>
      </c>
      <c r="AA2091" s="272"/>
      <c r="AB2091" s="10"/>
      <c r="AC2091" s="265" t="s">
        <v>14</v>
      </c>
      <c r="AD2091" s="266"/>
      <c r="AE2091" s="267" t="s">
        <v>15</v>
      </c>
      <c r="AF2091" s="268"/>
      <c r="AG2091" s="10"/>
      <c r="AH2091" s="269" t="s">
        <v>91</v>
      </c>
      <c r="AI2091" s="270"/>
      <c r="AJ2091" s="271" t="s">
        <v>92</v>
      </c>
      <c r="AK2091" s="272"/>
      <c r="AM2091" s="76" t="s">
        <v>16</v>
      </c>
      <c r="AO2091" s="112" t="s">
        <v>38</v>
      </c>
      <c r="AP2091" s="18"/>
      <c r="AQ2091" s="68"/>
      <c r="AR2091" s="68"/>
      <c r="AS2091" s="68"/>
      <c r="AT2091" s="68"/>
    </row>
    <row r="2092" spans="2:46" ht="18.600000000000001" customHeight="1" thickTop="1" thickBot="1">
      <c r="D2092" s="59">
        <v>0</v>
      </c>
      <c r="E2092" s="63">
        <v>0</v>
      </c>
      <c r="F2092" s="61">
        <v>1</v>
      </c>
      <c r="G2092" s="62">
        <v>0</v>
      </c>
      <c r="I2092" s="59">
        <v>0</v>
      </c>
      <c r="J2092" s="63">
        <f t="shared" ref="J2092" si="9467">IF(0=(1-$J$8*$K$8*$B2089^2),10^14,$B2089*$K$8/(1-$J$8*$K$8*$B2089^2))</f>
        <v>-0.63223416847103076</v>
      </c>
      <c r="K2092" s="61">
        <v>1</v>
      </c>
      <c r="L2092" s="62">
        <v>0</v>
      </c>
      <c r="N2092" s="59">
        <f t="shared" ref="N2092" si="9468">D2092*I2089+F2092*I2092-E2092*J2089-G2092*J2092</f>
        <v>0</v>
      </c>
      <c r="O2092" s="63">
        <f t="shared" ref="O2092" si="9469">(D2092*J2089+E2092*I2089+F2092*J2092+G2092*I2092)</f>
        <v>-0.63223416847103076</v>
      </c>
      <c r="P2092" s="61">
        <f t="shared" ref="P2092" si="9470">D2092*K2089+F2092*K2092-E2092*L2089-G2092*L2092</f>
        <v>1</v>
      </c>
      <c r="Q2092" s="62">
        <f t="shared" ref="Q2092" si="9471">(D2092*L2089+E2092*K2089+F2092*L2092+G2092*K2092)</f>
        <v>0</v>
      </c>
      <c r="S2092" s="59">
        <v>0</v>
      </c>
      <c r="T2092" s="63">
        <v>0</v>
      </c>
      <c r="U2092" s="61">
        <v>1</v>
      </c>
      <c r="V2092" s="62">
        <v>0</v>
      </c>
      <c r="X2092" s="59">
        <f t="shared" ref="X2092" si="9472">N2092*S2089+P2092*S2092-O2092*T2089-Q2092*T2092</f>
        <v>0</v>
      </c>
      <c r="Y2092" s="63">
        <f t="shared" ref="Y2092" si="9473">(N2092*T2089+O2092*S2089+P2092*T2092+Q2092*S2092)</f>
        <v>-0.63223416847103076</v>
      </c>
      <c r="Z2092" s="61">
        <f t="shared" ref="Z2092" si="9474">N2092*U2089+P2092*U2092-O2092*V2089-Q2092*V2092</f>
        <v>3.5647543833368451</v>
      </c>
      <c r="AA2092" s="62">
        <f t="shared" ref="AA2092" si="9475">(N2092*V2089+O2092*U2089+P2092*V2092+Q2092*U2092)</f>
        <v>0</v>
      </c>
      <c r="AB2092" s="10"/>
      <c r="AC2092" s="46">
        <f t="shared" ref="AC2092" si="9476">1/$AD$8</f>
        <v>1</v>
      </c>
      <c r="AD2092" s="77">
        <v>0</v>
      </c>
      <c r="AE2092" s="78">
        <v>1</v>
      </c>
      <c r="AF2092" s="79">
        <v>0</v>
      </c>
      <c r="AH2092" s="59">
        <f t="shared" ref="AH2092" si="9477">X2092*AC2089+Z2092*AC2092-Y2092*AD2089-AA2092*AD2092</f>
        <v>3.5647543833368451</v>
      </c>
      <c r="AI2092" s="63">
        <f t="shared" ref="AI2092" si="9478">(X2092*AD2089+Y2092*AC2089+Z2092*AD2092+AA2092*AC2092)</f>
        <v>-0.63223416847103076</v>
      </c>
      <c r="AJ2092" s="61">
        <f t="shared" ref="AJ2092" si="9479">X2092*AE2089+Z2092*AE2092-Y2092*AF2089-AA2092*AF2092</f>
        <v>3.5647543833368451</v>
      </c>
      <c r="AK2092" s="62">
        <f t="shared" ref="AK2092" si="9480">(X2092*AF2089+Y2092*AE2089+Z2092*AF2092+AA2092*AE2092)</f>
        <v>0</v>
      </c>
      <c r="AM2092" s="80">
        <f t="shared" ref="AM2092" si="9481">(180/PI())*ATAN(-1*(AI2089+AI2092)/(AH2089+AH2092))</f>
        <v>-68.266687919570572</v>
      </c>
      <c r="AO2092" s="113">
        <f t="shared" ref="AO2092" si="9482">20*LOG(((1-(10^(AM2089/20)^2)*(1-((1-AO2089)/(1+AO2089))^2))^0.5))</f>
        <v>-2.5401385337405998E-2</v>
      </c>
      <c r="AP2092" s="18"/>
      <c r="AQ2092" s="68"/>
      <c r="AR2092" s="68"/>
      <c r="AS2092" s="68"/>
      <c r="AT2092" s="68"/>
    </row>
    <row r="2093" spans="2:46" ht="18.600000000000001" customHeight="1"/>
    <row r="2094" spans="2:46" ht="18.600000000000001" customHeight="1" thickBot="1">
      <c r="D2094" s="10" t="s">
        <v>63</v>
      </c>
      <c r="E2094" s="10"/>
      <c r="F2094" s="10"/>
      <c r="G2094" s="10"/>
      <c r="H2094" s="10"/>
      <c r="I2094" s="10" t="s">
        <v>64</v>
      </c>
      <c r="J2094" s="10"/>
      <c r="K2094" s="10"/>
      <c r="L2094" s="10"/>
      <c r="M2094" s="55"/>
      <c r="N2094" s="55"/>
      <c r="O2094" s="54" t="s">
        <v>65</v>
      </c>
      <c r="P2094" s="55"/>
      <c r="Q2094" s="55"/>
      <c r="R2094" s="55"/>
      <c r="S2094" s="10"/>
      <c r="T2094" s="10" t="s">
        <v>66</v>
      </c>
      <c r="U2094" s="55"/>
      <c r="V2094" s="55"/>
      <c r="W2094" s="55"/>
      <c r="X2094" s="55"/>
      <c r="Y2094" s="54" t="s">
        <v>67</v>
      </c>
      <c r="Z2094" s="55"/>
      <c r="AA2094" s="55"/>
      <c r="AB2094" s="55"/>
      <c r="AC2094" s="54" t="s">
        <v>68</v>
      </c>
      <c r="AD2094" s="10"/>
      <c r="AE2094" s="10"/>
      <c r="AF2094" s="10"/>
      <c r="AG2094" s="10"/>
      <c r="AH2094" s="55"/>
      <c r="AI2094" s="54" t="s">
        <v>69</v>
      </c>
      <c r="AJ2094" s="55"/>
      <c r="AK2094" s="55"/>
    </row>
    <row r="2095" spans="2:46" ht="18.600000000000001" customHeight="1" thickBot="1">
      <c r="B2095" s="52"/>
      <c r="D2095" s="273" t="s">
        <v>70</v>
      </c>
      <c r="E2095" s="274"/>
      <c r="F2095" s="275" t="s">
        <v>71</v>
      </c>
      <c r="G2095" s="276"/>
      <c r="H2095" s="263"/>
      <c r="I2095" s="273" t="s">
        <v>72</v>
      </c>
      <c r="J2095" s="274"/>
      <c r="K2095" s="275" t="s">
        <v>73</v>
      </c>
      <c r="L2095" s="276"/>
      <c r="M2095" s="55"/>
      <c r="N2095" s="269" t="s">
        <v>74</v>
      </c>
      <c r="O2095" s="270"/>
      <c r="P2095" s="271" t="s">
        <v>75</v>
      </c>
      <c r="Q2095" s="272"/>
      <c r="R2095" s="55"/>
      <c r="S2095" s="273" t="s">
        <v>76</v>
      </c>
      <c r="T2095" s="274"/>
      <c r="U2095" s="275" t="s">
        <v>77</v>
      </c>
      <c r="V2095" s="276"/>
      <c r="W2095" s="10"/>
      <c r="X2095" s="269" t="s">
        <v>78</v>
      </c>
      <c r="Y2095" s="270"/>
      <c r="Z2095" s="271" t="s">
        <v>79</v>
      </c>
      <c r="AA2095" s="272"/>
      <c r="AB2095" s="10"/>
      <c r="AC2095" s="273" t="s">
        <v>80</v>
      </c>
      <c r="AD2095" s="274"/>
      <c r="AE2095" s="275" t="s">
        <v>81</v>
      </c>
      <c r="AF2095" s="276"/>
      <c r="AG2095" s="10"/>
      <c r="AH2095" s="269" t="s">
        <v>82</v>
      </c>
      <c r="AI2095" s="270"/>
      <c r="AJ2095" s="271" t="s">
        <v>83</v>
      </c>
      <c r="AK2095" s="272"/>
      <c r="AM2095" s="57" t="s">
        <v>10</v>
      </c>
      <c r="AO2095" s="109" t="s">
        <v>37</v>
      </c>
      <c r="AP2095" s="18"/>
      <c r="AQ2095" s="68"/>
      <c r="AR2095" s="68"/>
      <c r="AS2095" s="68"/>
      <c r="AT2095" s="68"/>
    </row>
    <row r="2096" spans="2:46" ht="18.600000000000001" customHeight="1" thickTop="1" thickBot="1">
      <c r="B2096" s="81">
        <v>6</v>
      </c>
      <c r="D2096" s="59">
        <v>1</v>
      </c>
      <c r="E2096" s="60">
        <v>0</v>
      </c>
      <c r="F2096" s="61">
        <v>0</v>
      </c>
      <c r="G2096" s="62">
        <f t="shared" ref="G2096" si="9483">$E$8*$B2096</f>
        <v>4.0702199999999999</v>
      </c>
      <c r="I2096" s="59">
        <v>1</v>
      </c>
      <c r="J2096" s="63">
        <v>0</v>
      </c>
      <c r="K2096" s="61">
        <v>0</v>
      </c>
      <c r="L2096" s="62">
        <v>0</v>
      </c>
      <c r="N2096" s="59">
        <f t="shared" ref="N2096" si="9484">D2096*I2096+F2096*I2099-E2096*J2096-G2096*J2099</f>
        <v>3.5625237981602318</v>
      </c>
      <c r="O2096" s="63">
        <f t="shared" ref="O2096" si="9485">(D2096*J2096+E2096*I2096+F2096*J2099+G2096*I2099)</f>
        <v>0</v>
      </c>
      <c r="P2096" s="61">
        <f t="shared" ref="P2096" si="9486">D2096*K2096+F2096*K2099-E2096*L2096-G2096*L2099</f>
        <v>0</v>
      </c>
      <c r="Q2096" s="62">
        <f t="shared" ref="Q2096" si="9487">(D2096*L2096+E2096*K2096+F2096*L2099+G2096*K2099)</f>
        <v>4.0702199999999999</v>
      </c>
      <c r="S2096" s="59">
        <v>1</v>
      </c>
      <c r="T2096" s="60">
        <v>0</v>
      </c>
      <c r="U2096" s="61">
        <v>0</v>
      </c>
      <c r="V2096" s="62">
        <f t="shared" ref="V2096" si="9488">$T$8*$B2096</f>
        <v>4.0702199999999999</v>
      </c>
      <c r="X2096" s="59">
        <f t="shared" ref="X2096" si="9489">N2096*S2096+P2096*S2099-O2096*T2096-Q2096*T2099</f>
        <v>3.5625237981602318</v>
      </c>
      <c r="Y2096" s="63">
        <f t="shared" ref="Y2096" si="9490">(N2096*T2096+O2096*S2096+P2096*T2099+Q2096*S2099)</f>
        <v>0</v>
      </c>
      <c r="Z2096" s="61">
        <f t="shared" ref="Z2096" si="9491">N2096*U2096+P2096*U2099-O2096*V2096-Q2096*V2099</f>
        <v>0</v>
      </c>
      <c r="AA2096" s="62">
        <f t="shared" ref="AA2096" si="9492">(N2096*V2096+O2096*U2096+P2096*V2099+Q2096*U2099)</f>
        <v>18.570475613747739</v>
      </c>
      <c r="AB2096" s="10"/>
      <c r="AC2096" s="64">
        <v>1</v>
      </c>
      <c r="AD2096" s="65">
        <v>0</v>
      </c>
      <c r="AE2096" s="23">
        <v>0</v>
      </c>
      <c r="AF2096" s="66">
        <v>0</v>
      </c>
      <c r="AH2096" s="59">
        <f t="shared" ref="AH2096" si="9493">X2096*AC2096+Z2096*AC2099-Y2096*AD2096-AA2096*AD2099</f>
        <v>3.5625237981602318</v>
      </c>
      <c r="AI2096" s="63">
        <f t="shared" ref="AI2096" si="9494">(X2096*AD2096+Y2096*AC2096+Z2096*AD2099+AA2096*AC2099)</f>
        <v>18.570475613747739</v>
      </c>
      <c r="AJ2096" s="61">
        <f t="shared" ref="AJ2096" si="9495">X2096*AE2096+Z2096*AE2099-Y2096*AF2096-AA2096*AF2099</f>
        <v>0</v>
      </c>
      <c r="AK2096" s="62">
        <f t="shared" ref="AK2096" si="9496">(X2096*AF2096+Y2096*AE2096+Z2096*AF2099+AA2096*AE2099)</f>
        <v>18.570475613747739</v>
      </c>
      <c r="AM2096" s="67">
        <f t="shared" ref="AM2096" si="9497">20*LOG(((1+$AD$8)/$AD$8)/((AH2096+AH2099)^2+(AI2096+AI2099)^2)^0.5)</f>
        <v>-19.692319103847154</v>
      </c>
      <c r="AO2096" s="110">
        <f t="shared" ref="AO2096" si="9498">((AH2096^2+AI2096^2)^0.5)/((AH2099^2+AI2099^2)^0.5)</f>
        <v>5.2267914572835199</v>
      </c>
      <c r="AP2096" s="18"/>
      <c r="AQ2096" s="68"/>
      <c r="AR2096" s="68"/>
      <c r="AS2096" s="68"/>
      <c r="AT2096" s="68"/>
    </row>
    <row r="2097" spans="2:46" ht="18.600000000000001" customHeight="1" thickBot="1">
      <c r="D2097" s="69"/>
      <c r="G2097" s="70"/>
      <c r="I2097" s="69"/>
      <c r="L2097" s="70"/>
      <c r="N2097" s="69"/>
      <c r="Q2097" s="70"/>
      <c r="S2097" s="69"/>
      <c r="V2097" s="70"/>
      <c r="X2097" s="69"/>
      <c r="AA2097" s="70"/>
      <c r="AC2097" s="64"/>
      <c r="AD2097" s="23"/>
      <c r="AE2097" s="23"/>
      <c r="AF2097" s="71"/>
      <c r="AH2097" s="69"/>
      <c r="AK2097" s="70"/>
      <c r="AO2097" s="111"/>
      <c r="AP2097" s="18"/>
      <c r="AQ2097" s="68"/>
      <c r="AR2097" s="68"/>
      <c r="AS2097" s="68"/>
      <c r="AT2097" s="68"/>
    </row>
    <row r="2098" spans="2:46" ht="18.600000000000001" customHeight="1" thickBot="1">
      <c r="D2098" s="265" t="s">
        <v>11</v>
      </c>
      <c r="E2098" s="266"/>
      <c r="F2098" s="267" t="s">
        <v>84</v>
      </c>
      <c r="G2098" s="268"/>
      <c r="H2098" s="263"/>
      <c r="I2098" s="265" t="s">
        <v>85</v>
      </c>
      <c r="J2098" s="266"/>
      <c r="K2098" s="267" t="s">
        <v>86</v>
      </c>
      <c r="L2098" s="268"/>
      <c r="N2098" s="269" t="s">
        <v>12</v>
      </c>
      <c r="O2098" s="270"/>
      <c r="P2098" s="271" t="s">
        <v>13</v>
      </c>
      <c r="Q2098" s="272"/>
      <c r="S2098" s="265" t="s">
        <v>87</v>
      </c>
      <c r="T2098" s="266"/>
      <c r="U2098" s="267" t="s">
        <v>88</v>
      </c>
      <c r="V2098" s="268"/>
      <c r="W2098" s="10"/>
      <c r="X2098" s="269" t="s">
        <v>89</v>
      </c>
      <c r="Y2098" s="270"/>
      <c r="Z2098" s="271" t="s">
        <v>90</v>
      </c>
      <c r="AA2098" s="272"/>
      <c r="AB2098" s="10"/>
      <c r="AC2098" s="265" t="s">
        <v>14</v>
      </c>
      <c r="AD2098" s="266"/>
      <c r="AE2098" s="267" t="s">
        <v>15</v>
      </c>
      <c r="AF2098" s="268"/>
      <c r="AG2098" s="10"/>
      <c r="AH2098" s="269" t="s">
        <v>91</v>
      </c>
      <c r="AI2098" s="270"/>
      <c r="AJ2098" s="271" t="s">
        <v>92</v>
      </c>
      <c r="AK2098" s="272"/>
      <c r="AM2098" s="76" t="s">
        <v>16</v>
      </c>
      <c r="AO2098" s="112" t="s">
        <v>38</v>
      </c>
      <c r="AP2098" s="18"/>
      <c r="AQ2098" s="68"/>
      <c r="AR2098" s="68"/>
      <c r="AS2098" s="68"/>
      <c r="AT2098" s="68"/>
    </row>
    <row r="2099" spans="2:46" ht="18.600000000000001" customHeight="1" thickTop="1" thickBot="1">
      <c r="D2099" s="59">
        <v>0</v>
      </c>
      <c r="E2099" s="63">
        <v>0</v>
      </c>
      <c r="F2099" s="61">
        <v>1</v>
      </c>
      <c r="G2099" s="62">
        <v>0</v>
      </c>
      <c r="I2099" s="59">
        <v>0</v>
      </c>
      <c r="J2099" s="63">
        <f t="shared" ref="J2099" si="9499">IF(0=(1-$J$8*$K$8*$B2096^2),10^14,$B2096*$K$8/(1-$J$8*$K$8*$B2096^2))</f>
        <v>-0.62957869553985579</v>
      </c>
      <c r="K2099" s="61">
        <v>1</v>
      </c>
      <c r="L2099" s="62">
        <v>0</v>
      </c>
      <c r="N2099" s="59">
        <f t="shared" ref="N2099" si="9500">D2099*I2096+F2099*I2099-E2099*J2096-G2099*J2099</f>
        <v>0</v>
      </c>
      <c r="O2099" s="63">
        <f t="shared" ref="O2099" si="9501">(D2099*J2096+E2099*I2096+F2099*J2099+G2099*I2099)</f>
        <v>-0.62957869553985579</v>
      </c>
      <c r="P2099" s="61">
        <f t="shared" ref="P2099" si="9502">D2099*K2096+F2099*K2099-E2099*L2096-G2099*L2099</f>
        <v>1</v>
      </c>
      <c r="Q2099" s="62">
        <f t="shared" ref="Q2099" si="9503">(D2099*L2096+E2099*K2096+F2099*L2099+G2099*K2099)</f>
        <v>0</v>
      </c>
      <c r="S2099" s="59">
        <v>0</v>
      </c>
      <c r="T2099" s="63">
        <v>0</v>
      </c>
      <c r="U2099" s="61">
        <v>1</v>
      </c>
      <c r="V2099" s="62">
        <v>0</v>
      </c>
      <c r="X2099" s="59">
        <f t="shared" ref="X2099" si="9504">N2099*S2096+P2099*S2099-O2099*T2096-Q2099*T2099</f>
        <v>0</v>
      </c>
      <c r="Y2099" s="63">
        <f t="shared" ref="Y2099" si="9505">(N2099*T2096+O2099*S2096+P2099*T2099+Q2099*S2099)</f>
        <v>-0.62957869553985579</v>
      </c>
      <c r="Z2099" s="61">
        <f t="shared" ref="Z2099" si="9506">N2099*U2096+P2099*U2099-O2099*V2096-Q2099*V2099</f>
        <v>3.5625237981602318</v>
      </c>
      <c r="AA2099" s="62">
        <f t="shared" ref="AA2099" si="9507">(N2099*V2096+O2099*U2096+P2099*V2099+Q2099*U2099)</f>
        <v>0</v>
      </c>
      <c r="AB2099" s="10"/>
      <c r="AC2099" s="46">
        <f t="shared" ref="AC2099" si="9508">1/$AD$8</f>
        <v>1</v>
      </c>
      <c r="AD2099" s="77">
        <v>0</v>
      </c>
      <c r="AE2099" s="78">
        <v>1</v>
      </c>
      <c r="AF2099" s="79">
        <v>0</v>
      </c>
      <c r="AH2099" s="59">
        <f t="shared" ref="AH2099" si="9509">X2099*AC2096+Z2099*AC2099-Y2099*AD2096-AA2099*AD2099</f>
        <v>3.5625237981602318</v>
      </c>
      <c r="AI2099" s="63">
        <f t="shared" ref="AI2099" si="9510">(X2099*AD2096+Y2099*AC2096+Z2099*AD2099+AA2099*AC2099)</f>
        <v>-0.62957869553985579</v>
      </c>
      <c r="AJ2099" s="61">
        <f t="shared" ref="AJ2099" si="9511">X2099*AE2096+Z2099*AE2099-Y2099*AF2096-AA2099*AF2099</f>
        <v>3.5625237981602318</v>
      </c>
      <c r="AK2099" s="62">
        <f t="shared" ref="AK2099" si="9512">(X2099*AF2096+Y2099*AE2096+Z2099*AF2099+AA2099*AE2099)</f>
        <v>0</v>
      </c>
      <c r="AM2099" s="80">
        <f t="shared" ref="AM2099" si="9513">(180/PI())*ATAN(-1*(AI2096+AI2099)/(AH2096+AH2099))</f>
        <v>-68.339993979245207</v>
      </c>
      <c r="AO2099" s="113">
        <f t="shared" ref="AO2099" si="9514">20*LOG(((1-(10^(AM2096/20)^2)*(1-((1-AO2096)/(1+AO2096))^2))^0.5))</f>
        <v>-2.5210347417467187E-2</v>
      </c>
      <c r="AP2099" s="18"/>
      <c r="AQ2099" s="68"/>
      <c r="AR2099" s="68"/>
      <c r="AS2099" s="68"/>
      <c r="AT2099" s="68"/>
    </row>
    <row r="2100" spans="2:46" ht="18.600000000000001" customHeight="1"/>
    <row r="2101" spans="2:46" ht="18.600000000000001" customHeight="1" thickBot="1">
      <c r="D2101" s="10" t="s">
        <v>63</v>
      </c>
      <c r="E2101" s="10"/>
      <c r="F2101" s="10"/>
      <c r="G2101" s="10"/>
      <c r="H2101" s="10"/>
      <c r="I2101" s="10" t="s">
        <v>64</v>
      </c>
      <c r="J2101" s="10"/>
      <c r="K2101" s="10"/>
      <c r="L2101" s="10"/>
      <c r="M2101" s="55"/>
      <c r="N2101" s="55"/>
      <c r="O2101" s="54" t="s">
        <v>65</v>
      </c>
      <c r="P2101" s="55"/>
      <c r="Q2101" s="55"/>
      <c r="R2101" s="55"/>
      <c r="S2101" s="10"/>
      <c r="T2101" s="10" t="s">
        <v>66</v>
      </c>
      <c r="U2101" s="55"/>
      <c r="V2101" s="55"/>
      <c r="W2101" s="55"/>
      <c r="X2101" s="55"/>
      <c r="Y2101" s="54" t="s">
        <v>67</v>
      </c>
      <c r="Z2101" s="55"/>
      <c r="AA2101" s="55"/>
      <c r="AB2101" s="55"/>
      <c r="AC2101" s="54" t="s">
        <v>68</v>
      </c>
      <c r="AD2101" s="10"/>
      <c r="AE2101" s="10"/>
      <c r="AF2101" s="10"/>
      <c r="AG2101" s="10"/>
      <c r="AH2101" s="55"/>
      <c r="AI2101" s="54" t="s">
        <v>69</v>
      </c>
      <c r="AJ2101" s="55"/>
      <c r="AK2101" s="55"/>
    </row>
    <row r="2102" spans="2:46" ht="18.600000000000001" customHeight="1" thickBot="1">
      <c r="B2102" s="52"/>
      <c r="D2102" s="273" t="s">
        <v>70</v>
      </c>
      <c r="E2102" s="274"/>
      <c r="F2102" s="275" t="s">
        <v>71</v>
      </c>
      <c r="G2102" s="276"/>
      <c r="H2102" s="263"/>
      <c r="I2102" s="273" t="s">
        <v>72</v>
      </c>
      <c r="J2102" s="274"/>
      <c r="K2102" s="275" t="s">
        <v>73</v>
      </c>
      <c r="L2102" s="276"/>
      <c r="M2102" s="55"/>
      <c r="N2102" s="269" t="s">
        <v>74</v>
      </c>
      <c r="O2102" s="270"/>
      <c r="P2102" s="271" t="s">
        <v>75</v>
      </c>
      <c r="Q2102" s="272"/>
      <c r="R2102" s="55"/>
      <c r="S2102" s="273" t="s">
        <v>76</v>
      </c>
      <c r="T2102" s="274"/>
      <c r="U2102" s="275" t="s">
        <v>77</v>
      </c>
      <c r="V2102" s="276"/>
      <c r="W2102" s="10"/>
      <c r="X2102" s="269" t="s">
        <v>78</v>
      </c>
      <c r="Y2102" s="270"/>
      <c r="Z2102" s="271" t="s">
        <v>79</v>
      </c>
      <c r="AA2102" s="272"/>
      <c r="AB2102" s="10"/>
      <c r="AC2102" s="273" t="s">
        <v>80</v>
      </c>
      <c r="AD2102" s="274"/>
      <c r="AE2102" s="275" t="s">
        <v>81</v>
      </c>
      <c r="AF2102" s="276"/>
      <c r="AG2102" s="10"/>
      <c r="AH2102" s="269" t="s">
        <v>82</v>
      </c>
      <c r="AI2102" s="270"/>
      <c r="AJ2102" s="271" t="s">
        <v>83</v>
      </c>
      <c r="AK2102" s="272"/>
      <c r="AM2102" s="57" t="s">
        <v>10</v>
      </c>
      <c r="AO2102" s="109" t="s">
        <v>37</v>
      </c>
      <c r="AP2102" s="18"/>
      <c r="AQ2102" s="68"/>
      <c r="AR2102" s="68"/>
      <c r="AS2102" s="68"/>
      <c r="AT2102" s="68"/>
    </row>
    <row r="2103" spans="2:46" ht="18.600000000000001" customHeight="1" thickTop="1" thickBot="1">
      <c r="B2103" s="81">
        <v>6.02</v>
      </c>
      <c r="D2103" s="59">
        <v>1</v>
      </c>
      <c r="E2103" s="60">
        <v>0</v>
      </c>
      <c r="F2103" s="61">
        <v>0</v>
      </c>
      <c r="G2103" s="62">
        <f t="shared" ref="G2103" si="9515">$E$8*$B2103</f>
        <v>4.0837874000000003</v>
      </c>
      <c r="I2103" s="59">
        <v>1</v>
      </c>
      <c r="J2103" s="63">
        <v>0</v>
      </c>
      <c r="K2103" s="61">
        <v>0</v>
      </c>
      <c r="L2103" s="62">
        <v>0</v>
      </c>
      <c r="N2103" s="59">
        <f t="shared" ref="N2103" si="9516">D2103*I2103+F2103*I2106-E2103*J2103-G2103*J2106</f>
        <v>3.5603192266857433</v>
      </c>
      <c r="O2103" s="63">
        <f t="shared" ref="O2103" si="9517">(D2103*J2103+E2103*I2103+F2103*J2106+G2103*I2106)</f>
        <v>0</v>
      </c>
      <c r="P2103" s="61">
        <f t="shared" ref="P2103" si="9518">D2103*K2103+F2103*K2106-E2103*L2103-G2103*L2106</f>
        <v>0</v>
      </c>
      <c r="Q2103" s="62">
        <f t="shared" ref="Q2103" si="9519">(D2103*L2103+E2103*K2103+F2103*L2106+G2103*K2106)</f>
        <v>4.0837874000000003</v>
      </c>
      <c r="S2103" s="59">
        <v>1</v>
      </c>
      <c r="T2103" s="60">
        <v>0</v>
      </c>
      <c r="U2103" s="61">
        <v>0</v>
      </c>
      <c r="V2103" s="62">
        <f t="shared" ref="V2103" si="9520">$T$8*$B2103</f>
        <v>4.0837874000000003</v>
      </c>
      <c r="X2103" s="59">
        <f t="shared" ref="X2103" si="9521">N2103*S2103+P2103*S2106-O2103*T2103-Q2103*T2106</f>
        <v>3.5603192266857433</v>
      </c>
      <c r="Y2103" s="63">
        <f t="shared" ref="Y2103" si="9522">(N2103*T2103+O2103*S2103+P2103*T2106+Q2103*S2106)</f>
        <v>0</v>
      </c>
      <c r="Z2103" s="61">
        <f t="shared" ref="Z2103" si="9523">N2103*U2103+P2103*U2106-O2103*V2103-Q2103*V2106</f>
        <v>0</v>
      </c>
      <c r="AA2103" s="62">
        <f t="shared" ref="AA2103" si="9524">(N2103*V2103+O2103*U2103+P2103*V2106+Q2103*U2106)</f>
        <v>18.623374197916984</v>
      </c>
      <c r="AB2103" s="10"/>
      <c r="AC2103" s="64">
        <v>1</v>
      </c>
      <c r="AD2103" s="65">
        <v>0</v>
      </c>
      <c r="AE2103" s="23">
        <v>0</v>
      </c>
      <c r="AF2103" s="66">
        <v>0</v>
      </c>
      <c r="AH2103" s="59">
        <f t="shared" ref="AH2103" si="9525">X2103*AC2103+Z2103*AC2106-Y2103*AD2103-AA2103*AD2106</f>
        <v>3.5603192266857433</v>
      </c>
      <c r="AI2103" s="63">
        <f t="shared" ref="AI2103" si="9526">(X2103*AD2103+Y2103*AC2103+Z2103*AD2106+AA2103*AC2106)</f>
        <v>18.623374197916984</v>
      </c>
      <c r="AJ2103" s="61">
        <f t="shared" ref="AJ2103" si="9527">X2103*AE2103+Z2103*AE2106-Y2103*AF2103-AA2103*AF2106</f>
        <v>0</v>
      </c>
      <c r="AK2103" s="62">
        <f t="shared" ref="AK2103" si="9528">(X2103*AF2103+Y2103*AE2103+Z2103*AF2106+AA2103*AE2106)</f>
        <v>18.623374197916984</v>
      </c>
      <c r="AM2103" s="67">
        <f t="shared" ref="AM2103" si="9529">20*LOG(((1+$AD$8)/$AD$8)/((AH2103+AH2106)^2+(AI2103+AI2106)^2)^0.5)</f>
        <v>-19.714786523337743</v>
      </c>
      <c r="AO2103" s="110">
        <f t="shared" ref="AO2103" si="9530">((AH2103^2+AI2103^2)^0.5)/((AH2106^2+AI2106^2)^0.5)</f>
        <v>5.2448481885978619</v>
      </c>
      <c r="AP2103" s="18"/>
      <c r="AQ2103" s="68"/>
      <c r="AR2103" s="68"/>
      <c r="AS2103" s="68"/>
      <c r="AT2103" s="68"/>
    </row>
    <row r="2104" spans="2:46" ht="18.600000000000001" customHeight="1" thickBot="1">
      <c r="D2104" s="69"/>
      <c r="G2104" s="70"/>
      <c r="I2104" s="69"/>
      <c r="L2104" s="70"/>
      <c r="N2104" s="69"/>
      <c r="Q2104" s="70"/>
      <c r="S2104" s="69"/>
      <c r="V2104" s="70"/>
      <c r="X2104" s="69"/>
      <c r="AA2104" s="70"/>
      <c r="AC2104" s="64"/>
      <c r="AD2104" s="23"/>
      <c r="AE2104" s="23"/>
      <c r="AF2104" s="71"/>
      <c r="AH2104" s="69"/>
      <c r="AK2104" s="70"/>
      <c r="AO2104" s="111"/>
      <c r="AP2104" s="18"/>
      <c r="AQ2104" s="68"/>
      <c r="AR2104" s="68"/>
      <c r="AS2104" s="68"/>
      <c r="AT2104" s="68"/>
    </row>
    <row r="2105" spans="2:46" ht="18.600000000000001" customHeight="1" thickBot="1">
      <c r="D2105" s="265" t="s">
        <v>11</v>
      </c>
      <c r="E2105" s="266"/>
      <c r="F2105" s="267" t="s">
        <v>84</v>
      </c>
      <c r="G2105" s="268"/>
      <c r="H2105" s="263"/>
      <c r="I2105" s="265" t="s">
        <v>85</v>
      </c>
      <c r="J2105" s="266"/>
      <c r="K2105" s="267" t="s">
        <v>86</v>
      </c>
      <c r="L2105" s="268"/>
      <c r="N2105" s="269" t="s">
        <v>12</v>
      </c>
      <c r="O2105" s="270"/>
      <c r="P2105" s="271" t="s">
        <v>13</v>
      </c>
      <c r="Q2105" s="272"/>
      <c r="S2105" s="265" t="s">
        <v>87</v>
      </c>
      <c r="T2105" s="266"/>
      <c r="U2105" s="267" t="s">
        <v>88</v>
      </c>
      <c r="V2105" s="268"/>
      <c r="W2105" s="10"/>
      <c r="X2105" s="269" t="s">
        <v>89</v>
      </c>
      <c r="Y2105" s="270"/>
      <c r="Z2105" s="271" t="s">
        <v>90</v>
      </c>
      <c r="AA2105" s="272"/>
      <c r="AB2105" s="10"/>
      <c r="AC2105" s="265" t="s">
        <v>14</v>
      </c>
      <c r="AD2105" s="266"/>
      <c r="AE2105" s="267" t="s">
        <v>15</v>
      </c>
      <c r="AF2105" s="268"/>
      <c r="AG2105" s="10"/>
      <c r="AH2105" s="269" t="s">
        <v>91</v>
      </c>
      <c r="AI2105" s="270"/>
      <c r="AJ2105" s="271" t="s">
        <v>92</v>
      </c>
      <c r="AK2105" s="272"/>
      <c r="AM2105" s="76" t="s">
        <v>16</v>
      </c>
      <c r="AO2105" s="112" t="s">
        <v>38</v>
      </c>
      <c r="AP2105" s="18"/>
      <c r="AQ2105" s="68"/>
      <c r="AR2105" s="68"/>
      <c r="AS2105" s="68"/>
      <c r="AT2105" s="68"/>
    </row>
    <row r="2106" spans="2:46" ht="18.600000000000001" customHeight="1" thickTop="1" thickBot="1">
      <c r="D2106" s="59">
        <v>0</v>
      </c>
      <c r="E2106" s="63">
        <v>0</v>
      </c>
      <c r="F2106" s="61">
        <v>1</v>
      </c>
      <c r="G2106" s="62">
        <v>0</v>
      </c>
      <c r="I2106" s="59">
        <v>0</v>
      </c>
      <c r="J2106" s="63">
        <f t="shared" ref="J2106" si="9531">IF(0=(1-$J$8*$K$8*$B2103^2),10^14,$B2103*$K$8/(1-$J$8*$K$8*$B2103^2))</f>
        <v>-0.62694723694131171</v>
      </c>
      <c r="K2106" s="61">
        <v>1</v>
      </c>
      <c r="L2106" s="62">
        <v>0</v>
      </c>
      <c r="N2106" s="59">
        <f t="shared" ref="N2106" si="9532">D2106*I2103+F2106*I2106-E2106*J2103-G2106*J2106</f>
        <v>0</v>
      </c>
      <c r="O2106" s="63">
        <f t="shared" ref="O2106" si="9533">(D2106*J2103+E2106*I2103+F2106*J2106+G2106*I2106)</f>
        <v>-0.62694723694131171</v>
      </c>
      <c r="P2106" s="61">
        <f t="shared" ref="P2106" si="9534">D2106*K2103+F2106*K2106-E2106*L2103-G2106*L2106</f>
        <v>1</v>
      </c>
      <c r="Q2106" s="62">
        <f t="shared" ref="Q2106" si="9535">(D2106*L2103+E2106*K2103+F2106*L2106+G2106*K2106)</f>
        <v>0</v>
      </c>
      <c r="S2106" s="59">
        <v>0</v>
      </c>
      <c r="T2106" s="63">
        <v>0</v>
      </c>
      <c r="U2106" s="61">
        <v>1</v>
      </c>
      <c r="V2106" s="62">
        <v>0</v>
      </c>
      <c r="X2106" s="59">
        <f t="shared" ref="X2106" si="9536">N2106*S2103+P2106*S2106-O2106*T2103-Q2106*T2106</f>
        <v>0</v>
      </c>
      <c r="Y2106" s="63">
        <f t="shared" ref="Y2106" si="9537">(N2106*T2103+O2106*S2103+P2106*T2106+Q2106*S2106)</f>
        <v>-0.62694723694131171</v>
      </c>
      <c r="Z2106" s="61">
        <f t="shared" ref="Z2106" si="9538">N2106*U2103+P2106*U2106-O2106*V2103-Q2106*V2106</f>
        <v>3.5603192266857433</v>
      </c>
      <c r="AA2106" s="62">
        <f t="shared" ref="AA2106" si="9539">(N2106*V2103+O2106*U2103+P2106*V2106+Q2106*U2106)</f>
        <v>0</v>
      </c>
      <c r="AB2106" s="10"/>
      <c r="AC2106" s="46">
        <f t="shared" ref="AC2106" si="9540">1/$AD$8</f>
        <v>1</v>
      </c>
      <c r="AD2106" s="77">
        <v>0</v>
      </c>
      <c r="AE2106" s="78">
        <v>1</v>
      </c>
      <c r="AF2106" s="79">
        <v>0</v>
      </c>
      <c r="AH2106" s="59">
        <f t="shared" ref="AH2106" si="9541">X2106*AC2103+Z2106*AC2106-Y2106*AD2103-AA2106*AD2106</f>
        <v>3.5603192266857433</v>
      </c>
      <c r="AI2106" s="63">
        <f t="shared" ref="AI2106" si="9542">(X2106*AD2103+Y2106*AC2103+Z2106*AD2106+AA2106*AC2106)</f>
        <v>-0.62694723694131171</v>
      </c>
      <c r="AJ2106" s="61">
        <f t="shared" ref="AJ2106" si="9543">X2106*AE2103+Z2106*AE2106-Y2106*AF2103-AA2106*AF2106</f>
        <v>3.5603192266857433</v>
      </c>
      <c r="AK2106" s="62">
        <f t="shared" ref="AK2106" si="9544">(X2106*AF2103+Y2106*AE2103+Z2106*AF2106+AA2106*AE2106)</f>
        <v>0</v>
      </c>
      <c r="AM2106" s="80">
        <f t="shared" ref="AM2106" si="9545">(180/PI())*ATAN(-1*(AI2103+AI2106)/(AH2103+AH2106))</f>
        <v>-68.412802118172763</v>
      </c>
      <c r="AO2106" s="113">
        <f t="shared" ref="AO2106" si="9546">20*LOG(((1-(10^(AM2103/20)^2)*(1-((1-AO2103)/(1+AO2103))^2))^0.5))</f>
        <v>-2.502103400148099E-2</v>
      </c>
      <c r="AP2106" s="18"/>
      <c r="AQ2106" s="68"/>
      <c r="AR2106" s="68"/>
      <c r="AS2106" s="68"/>
      <c r="AT2106" s="68"/>
    </row>
    <row r="2107" spans="2:46" ht="18.600000000000001" customHeight="1"/>
    <row r="2108" spans="2:46" ht="18.600000000000001" customHeight="1" thickBot="1">
      <c r="D2108" s="10" t="s">
        <v>63</v>
      </c>
      <c r="E2108" s="10"/>
      <c r="F2108" s="10"/>
      <c r="G2108" s="10"/>
      <c r="H2108" s="10"/>
      <c r="I2108" s="10" t="s">
        <v>64</v>
      </c>
      <c r="J2108" s="10"/>
      <c r="K2108" s="10"/>
      <c r="L2108" s="10"/>
      <c r="M2108" s="55"/>
      <c r="N2108" s="55"/>
      <c r="O2108" s="54" t="s">
        <v>65</v>
      </c>
      <c r="P2108" s="55"/>
      <c r="Q2108" s="55"/>
      <c r="R2108" s="55"/>
      <c r="S2108" s="10"/>
      <c r="T2108" s="10" t="s">
        <v>66</v>
      </c>
      <c r="U2108" s="55"/>
      <c r="V2108" s="55"/>
      <c r="W2108" s="55"/>
      <c r="X2108" s="55"/>
      <c r="Y2108" s="54" t="s">
        <v>67</v>
      </c>
      <c r="Z2108" s="55"/>
      <c r="AA2108" s="55"/>
      <c r="AB2108" s="55"/>
      <c r="AC2108" s="54" t="s">
        <v>68</v>
      </c>
      <c r="AD2108" s="10"/>
      <c r="AE2108" s="10"/>
      <c r="AF2108" s="10"/>
      <c r="AG2108" s="10"/>
      <c r="AH2108" s="55"/>
      <c r="AI2108" s="54" t="s">
        <v>69</v>
      </c>
      <c r="AJ2108" s="55"/>
      <c r="AK2108" s="55"/>
    </row>
    <row r="2109" spans="2:46" ht="18.600000000000001" customHeight="1" thickBot="1">
      <c r="B2109" s="52"/>
      <c r="D2109" s="273" t="s">
        <v>70</v>
      </c>
      <c r="E2109" s="274"/>
      <c r="F2109" s="275" t="s">
        <v>71</v>
      </c>
      <c r="G2109" s="276"/>
      <c r="H2109" s="263"/>
      <c r="I2109" s="273" t="s">
        <v>72</v>
      </c>
      <c r="J2109" s="274"/>
      <c r="K2109" s="275" t="s">
        <v>73</v>
      </c>
      <c r="L2109" s="276"/>
      <c r="M2109" s="55"/>
      <c r="N2109" s="269" t="s">
        <v>74</v>
      </c>
      <c r="O2109" s="270"/>
      <c r="P2109" s="271" t="s">
        <v>75</v>
      </c>
      <c r="Q2109" s="272"/>
      <c r="R2109" s="55"/>
      <c r="S2109" s="273" t="s">
        <v>76</v>
      </c>
      <c r="T2109" s="274"/>
      <c r="U2109" s="275" t="s">
        <v>77</v>
      </c>
      <c r="V2109" s="276"/>
      <c r="W2109" s="10"/>
      <c r="X2109" s="269" t="s">
        <v>78</v>
      </c>
      <c r="Y2109" s="270"/>
      <c r="Z2109" s="271" t="s">
        <v>79</v>
      </c>
      <c r="AA2109" s="272"/>
      <c r="AB2109" s="10"/>
      <c r="AC2109" s="273" t="s">
        <v>80</v>
      </c>
      <c r="AD2109" s="274"/>
      <c r="AE2109" s="275" t="s">
        <v>81</v>
      </c>
      <c r="AF2109" s="276"/>
      <c r="AG2109" s="10"/>
      <c r="AH2109" s="269" t="s">
        <v>82</v>
      </c>
      <c r="AI2109" s="270"/>
      <c r="AJ2109" s="271" t="s">
        <v>83</v>
      </c>
      <c r="AK2109" s="272"/>
      <c r="AM2109" s="57" t="s">
        <v>10</v>
      </c>
      <c r="AO2109" s="109" t="s">
        <v>37</v>
      </c>
      <c r="AP2109" s="18"/>
      <c r="AQ2109" s="68"/>
      <c r="AR2109" s="68"/>
      <c r="AS2109" s="68"/>
      <c r="AT2109" s="68"/>
    </row>
    <row r="2110" spans="2:46" ht="18.600000000000001" customHeight="1" thickTop="1" thickBot="1">
      <c r="B2110" s="81">
        <v>6.04</v>
      </c>
      <c r="D2110" s="59">
        <v>1</v>
      </c>
      <c r="E2110" s="60">
        <v>0</v>
      </c>
      <c r="F2110" s="61">
        <v>0</v>
      </c>
      <c r="G2110" s="62">
        <f t="shared" ref="G2110" si="9547">$E$8*$B2110</f>
        <v>4.0973548000000006</v>
      </c>
      <c r="I2110" s="59">
        <v>1</v>
      </c>
      <c r="J2110" s="63">
        <v>0</v>
      </c>
      <c r="K2110" s="61">
        <v>0</v>
      </c>
      <c r="L2110" s="62">
        <v>0</v>
      </c>
      <c r="N2110" s="59">
        <f t="shared" ref="N2110" si="9548">D2110*I2110+F2110*I2113-E2110*J2110-G2110*J2113</f>
        <v>3.5581402524691108</v>
      </c>
      <c r="O2110" s="63">
        <f t="shared" ref="O2110" si="9549">(D2110*J2110+E2110*I2110+F2110*J2113+G2110*I2113)</f>
        <v>0</v>
      </c>
      <c r="P2110" s="61">
        <f t="shared" ref="P2110" si="9550">D2110*K2110+F2110*K2113-E2110*L2110-G2110*L2113</f>
        <v>0</v>
      </c>
      <c r="Q2110" s="62">
        <f t="shared" ref="Q2110" si="9551">(D2110*L2110+E2110*K2110+F2110*L2113+G2110*K2113)</f>
        <v>4.0973548000000006</v>
      </c>
      <c r="S2110" s="59">
        <v>1</v>
      </c>
      <c r="T2110" s="60">
        <v>0</v>
      </c>
      <c r="U2110" s="61">
        <v>0</v>
      </c>
      <c r="V2110" s="62">
        <f t="shared" ref="V2110" si="9552">$T$8*$B2110</f>
        <v>4.0973548000000006</v>
      </c>
      <c r="X2110" s="59">
        <f t="shared" ref="X2110" si="9553">N2110*S2110+P2110*S2113-O2110*T2110-Q2110*T2113</f>
        <v>3.5581402524691108</v>
      </c>
      <c r="Y2110" s="63">
        <f t="shared" ref="Y2110" si="9554">(N2110*T2110+O2110*S2110+P2110*T2113+Q2110*S2113)</f>
        <v>0</v>
      </c>
      <c r="Z2110" s="61">
        <f t="shared" ref="Z2110" si="9555">N2110*U2110+P2110*U2113-O2110*V2110-Q2110*V2113</f>
        <v>0</v>
      </c>
      <c r="AA2110" s="62">
        <f t="shared" ref="AA2110" si="9556">(N2110*V2110+O2110*U2110+P2110*V2113+Q2110*U2113)</f>
        <v>18.676317842527524</v>
      </c>
      <c r="AB2110" s="10"/>
      <c r="AC2110" s="64">
        <v>1</v>
      </c>
      <c r="AD2110" s="65">
        <v>0</v>
      </c>
      <c r="AE2110" s="23">
        <v>0</v>
      </c>
      <c r="AF2110" s="66">
        <v>0</v>
      </c>
      <c r="AH2110" s="59">
        <f t="shared" ref="AH2110" si="9557">X2110*AC2110+Z2110*AC2113-Y2110*AD2110-AA2110*AD2113</f>
        <v>3.5581402524691108</v>
      </c>
      <c r="AI2110" s="63">
        <f t="shared" ref="AI2110" si="9558">(X2110*AD2110+Y2110*AC2110+Z2110*AD2113+AA2110*AC2113)</f>
        <v>18.676317842527524</v>
      </c>
      <c r="AJ2110" s="61">
        <f t="shared" ref="AJ2110" si="9559">X2110*AE2110+Z2110*AE2113-Y2110*AF2110-AA2110*AF2113</f>
        <v>0</v>
      </c>
      <c r="AK2110" s="62">
        <f t="shared" ref="AK2110" si="9560">(X2110*AF2110+Y2110*AE2110+Z2110*AF2113+AA2110*AE2113)</f>
        <v>18.676317842527524</v>
      </c>
      <c r="AM2110" s="67">
        <f t="shared" ref="AM2110" si="9561">20*LOG(((1+$AD$8)/$AD$8)/((AH2110+AH2113)^2+(AI2110+AI2113)^2)^0.5)</f>
        <v>-19.737227205420169</v>
      </c>
      <c r="AO2110" s="110">
        <f t="shared" ref="AO2110" si="9562">((AH2110^2+AI2110^2)^0.5)/((AH2113^2+AI2113^2)^0.5)</f>
        <v>5.262902251540547</v>
      </c>
      <c r="AP2110" s="18"/>
      <c r="AQ2110" s="68"/>
      <c r="AR2110" s="68"/>
      <c r="AS2110" s="68"/>
      <c r="AT2110" s="68"/>
    </row>
    <row r="2111" spans="2:46" ht="18.600000000000001" customHeight="1" thickBot="1">
      <c r="D2111" s="69"/>
      <c r="G2111" s="70"/>
      <c r="I2111" s="69"/>
      <c r="L2111" s="70"/>
      <c r="N2111" s="69"/>
      <c r="Q2111" s="70"/>
      <c r="S2111" s="69"/>
      <c r="V2111" s="70"/>
      <c r="X2111" s="69"/>
      <c r="AA2111" s="70"/>
      <c r="AC2111" s="64"/>
      <c r="AD2111" s="23"/>
      <c r="AE2111" s="23"/>
      <c r="AF2111" s="71"/>
      <c r="AH2111" s="69"/>
      <c r="AK2111" s="70"/>
      <c r="AO2111" s="111"/>
      <c r="AP2111" s="18"/>
      <c r="AQ2111" s="68"/>
      <c r="AR2111" s="68"/>
      <c r="AS2111" s="68"/>
      <c r="AT2111" s="68"/>
    </row>
    <row r="2112" spans="2:46" ht="18.600000000000001" customHeight="1" thickBot="1">
      <c r="D2112" s="265" t="s">
        <v>11</v>
      </c>
      <c r="E2112" s="266"/>
      <c r="F2112" s="267" t="s">
        <v>84</v>
      </c>
      <c r="G2112" s="268"/>
      <c r="H2112" s="263"/>
      <c r="I2112" s="265" t="s">
        <v>85</v>
      </c>
      <c r="J2112" s="266"/>
      <c r="K2112" s="267" t="s">
        <v>86</v>
      </c>
      <c r="L2112" s="268"/>
      <c r="N2112" s="269" t="s">
        <v>12</v>
      </c>
      <c r="O2112" s="270"/>
      <c r="P2112" s="271" t="s">
        <v>13</v>
      </c>
      <c r="Q2112" s="272"/>
      <c r="S2112" s="265" t="s">
        <v>87</v>
      </c>
      <c r="T2112" s="266"/>
      <c r="U2112" s="267" t="s">
        <v>88</v>
      </c>
      <c r="V2112" s="268"/>
      <c r="W2112" s="10"/>
      <c r="X2112" s="269" t="s">
        <v>89</v>
      </c>
      <c r="Y2112" s="270"/>
      <c r="Z2112" s="271" t="s">
        <v>90</v>
      </c>
      <c r="AA2112" s="272"/>
      <c r="AB2112" s="10"/>
      <c r="AC2112" s="265" t="s">
        <v>14</v>
      </c>
      <c r="AD2112" s="266"/>
      <c r="AE2112" s="267" t="s">
        <v>15</v>
      </c>
      <c r="AF2112" s="268"/>
      <c r="AG2112" s="10"/>
      <c r="AH2112" s="269" t="s">
        <v>91</v>
      </c>
      <c r="AI2112" s="270"/>
      <c r="AJ2112" s="271" t="s">
        <v>92</v>
      </c>
      <c r="AK2112" s="272"/>
      <c r="AM2112" s="76" t="s">
        <v>16</v>
      </c>
      <c r="AO2112" s="112" t="s">
        <v>38</v>
      </c>
      <c r="AP2112" s="18"/>
      <c r="AQ2112" s="68"/>
      <c r="AR2112" s="68"/>
      <c r="AS2112" s="68"/>
      <c r="AT2112" s="68"/>
    </row>
    <row r="2113" spans="2:46" ht="18.600000000000001" customHeight="1" thickTop="1" thickBot="1">
      <c r="D2113" s="59">
        <v>0</v>
      </c>
      <c r="E2113" s="63">
        <v>0</v>
      </c>
      <c r="F2113" s="61">
        <v>1</v>
      </c>
      <c r="G2113" s="62">
        <v>0</v>
      </c>
      <c r="I2113" s="59">
        <v>0</v>
      </c>
      <c r="J2113" s="63">
        <f t="shared" ref="J2113" si="9563">IF(0=(1-$J$8*$K$8*$B2110^2),10^14,$B2110*$K$8/(1-$J$8*$K$8*$B2110^2))</f>
        <v>-0.62433945248507905</v>
      </c>
      <c r="K2113" s="61">
        <v>1</v>
      </c>
      <c r="L2113" s="62">
        <v>0</v>
      </c>
      <c r="N2113" s="59">
        <f t="shared" ref="N2113" si="9564">D2113*I2110+F2113*I2113-E2113*J2110-G2113*J2113</f>
        <v>0</v>
      </c>
      <c r="O2113" s="63">
        <f t="shared" ref="O2113" si="9565">(D2113*J2110+E2113*I2110+F2113*J2113+G2113*I2113)</f>
        <v>-0.62433945248507905</v>
      </c>
      <c r="P2113" s="61">
        <f t="shared" ref="P2113" si="9566">D2113*K2110+F2113*K2113-E2113*L2110-G2113*L2113</f>
        <v>1</v>
      </c>
      <c r="Q2113" s="62">
        <f t="shared" ref="Q2113" si="9567">(D2113*L2110+E2113*K2110+F2113*L2113+G2113*K2113)</f>
        <v>0</v>
      </c>
      <c r="S2113" s="59">
        <v>0</v>
      </c>
      <c r="T2113" s="63">
        <v>0</v>
      </c>
      <c r="U2113" s="61">
        <v>1</v>
      </c>
      <c r="V2113" s="62">
        <v>0</v>
      </c>
      <c r="X2113" s="59">
        <f t="shared" ref="X2113" si="9568">N2113*S2110+P2113*S2113-O2113*T2110-Q2113*T2113</f>
        <v>0</v>
      </c>
      <c r="Y2113" s="63">
        <f t="shared" ref="Y2113" si="9569">(N2113*T2110+O2113*S2110+P2113*T2113+Q2113*S2113)</f>
        <v>-0.62433945248507905</v>
      </c>
      <c r="Z2113" s="61">
        <f t="shared" ref="Z2113" si="9570">N2113*U2110+P2113*U2113-O2113*V2110-Q2113*V2113</f>
        <v>3.5581402524691108</v>
      </c>
      <c r="AA2113" s="62">
        <f t="shared" ref="AA2113" si="9571">(N2113*V2110+O2113*U2110+P2113*V2113+Q2113*U2113)</f>
        <v>0</v>
      </c>
      <c r="AB2113" s="10"/>
      <c r="AC2113" s="46">
        <f t="shared" ref="AC2113" si="9572">1/$AD$8</f>
        <v>1</v>
      </c>
      <c r="AD2113" s="77">
        <v>0</v>
      </c>
      <c r="AE2113" s="78">
        <v>1</v>
      </c>
      <c r="AF2113" s="79">
        <v>0</v>
      </c>
      <c r="AH2113" s="59">
        <f t="shared" ref="AH2113" si="9573">X2113*AC2110+Z2113*AC2113-Y2113*AD2110-AA2113*AD2113</f>
        <v>3.5581402524691108</v>
      </c>
      <c r="AI2113" s="63">
        <f t="shared" ref="AI2113" si="9574">(X2113*AD2110+Y2113*AC2110+Z2113*AD2113+AA2113*AC2113)</f>
        <v>-0.62433945248507905</v>
      </c>
      <c r="AJ2113" s="61">
        <f t="shared" ref="AJ2113" si="9575">X2113*AE2110+Z2113*AE2113-Y2113*AF2110-AA2113*AF2113</f>
        <v>3.5581402524691108</v>
      </c>
      <c r="AK2113" s="62">
        <f t="shared" ref="AK2113" si="9576">(X2113*AF2110+Y2113*AE2110+Z2113*AF2113+AA2113*AE2113)</f>
        <v>0</v>
      </c>
      <c r="AM2113" s="80">
        <f t="shared" ref="AM2113" si="9577">(180/PI())*ATAN(-1*(AI2110+AI2113)/(AH2110+AH2113))</f>
        <v>-68.485117463366748</v>
      </c>
      <c r="AO2113" s="113">
        <f t="shared" ref="AO2113" si="9578">20*LOG(((1-(10^(AM2110/20)^2)*(1-((1-AO2110)/(1+AO2110))^2))^0.5))</f>
        <v>-2.4833429441913357E-2</v>
      </c>
      <c r="AP2113" s="18"/>
      <c r="AQ2113" s="68"/>
      <c r="AR2113" s="68"/>
      <c r="AS2113" s="68"/>
      <c r="AT2113" s="68"/>
    </row>
    <row r="2114" spans="2:46" ht="18.600000000000001" customHeight="1"/>
    <row r="2115" spans="2:46" ht="18.600000000000001" customHeight="1" thickBot="1">
      <c r="D2115" s="10" t="s">
        <v>63</v>
      </c>
      <c r="E2115" s="10"/>
      <c r="F2115" s="10"/>
      <c r="G2115" s="10"/>
      <c r="H2115" s="10"/>
      <c r="I2115" s="10" t="s">
        <v>64</v>
      </c>
      <c r="J2115" s="10"/>
      <c r="K2115" s="10"/>
      <c r="L2115" s="10"/>
      <c r="M2115" s="55"/>
      <c r="N2115" s="55"/>
      <c r="O2115" s="54" t="s">
        <v>65</v>
      </c>
      <c r="P2115" s="55"/>
      <c r="Q2115" s="55"/>
      <c r="R2115" s="55"/>
      <c r="S2115" s="10"/>
      <c r="T2115" s="10" t="s">
        <v>66</v>
      </c>
      <c r="U2115" s="55"/>
      <c r="V2115" s="55"/>
      <c r="W2115" s="55"/>
      <c r="X2115" s="55"/>
      <c r="Y2115" s="54" t="s">
        <v>67</v>
      </c>
      <c r="Z2115" s="55"/>
      <c r="AA2115" s="55"/>
      <c r="AB2115" s="55"/>
      <c r="AC2115" s="54" t="s">
        <v>68</v>
      </c>
      <c r="AD2115" s="10"/>
      <c r="AE2115" s="10"/>
      <c r="AF2115" s="10"/>
      <c r="AG2115" s="10"/>
      <c r="AH2115" s="55"/>
      <c r="AI2115" s="54" t="s">
        <v>69</v>
      </c>
      <c r="AJ2115" s="55"/>
      <c r="AK2115" s="55"/>
    </row>
    <row r="2116" spans="2:46" ht="18.600000000000001" customHeight="1" thickBot="1">
      <c r="B2116" s="52"/>
      <c r="D2116" s="273" t="s">
        <v>70</v>
      </c>
      <c r="E2116" s="274"/>
      <c r="F2116" s="275" t="s">
        <v>71</v>
      </c>
      <c r="G2116" s="276"/>
      <c r="H2116" s="263"/>
      <c r="I2116" s="273" t="s">
        <v>72</v>
      </c>
      <c r="J2116" s="274"/>
      <c r="K2116" s="275" t="s">
        <v>73</v>
      </c>
      <c r="L2116" s="276"/>
      <c r="M2116" s="55"/>
      <c r="N2116" s="269" t="s">
        <v>74</v>
      </c>
      <c r="O2116" s="270"/>
      <c r="P2116" s="271" t="s">
        <v>75</v>
      </c>
      <c r="Q2116" s="272"/>
      <c r="R2116" s="55"/>
      <c r="S2116" s="273" t="s">
        <v>76</v>
      </c>
      <c r="T2116" s="274"/>
      <c r="U2116" s="275" t="s">
        <v>77</v>
      </c>
      <c r="V2116" s="276"/>
      <c r="W2116" s="10"/>
      <c r="X2116" s="269" t="s">
        <v>78</v>
      </c>
      <c r="Y2116" s="270"/>
      <c r="Z2116" s="271" t="s">
        <v>79</v>
      </c>
      <c r="AA2116" s="272"/>
      <c r="AB2116" s="10"/>
      <c r="AC2116" s="273" t="s">
        <v>80</v>
      </c>
      <c r="AD2116" s="274"/>
      <c r="AE2116" s="275" t="s">
        <v>81</v>
      </c>
      <c r="AF2116" s="276"/>
      <c r="AG2116" s="10"/>
      <c r="AH2116" s="269" t="s">
        <v>82</v>
      </c>
      <c r="AI2116" s="270"/>
      <c r="AJ2116" s="271" t="s">
        <v>83</v>
      </c>
      <c r="AK2116" s="272"/>
      <c r="AM2116" s="57" t="s">
        <v>10</v>
      </c>
      <c r="AO2116" s="109" t="s">
        <v>37</v>
      </c>
      <c r="AP2116" s="18"/>
      <c r="AQ2116" s="68"/>
      <c r="AR2116" s="68"/>
      <c r="AS2116" s="68"/>
      <c r="AT2116" s="68"/>
    </row>
    <row r="2117" spans="2:46" ht="18.600000000000001" customHeight="1" thickTop="1" thickBot="1">
      <c r="B2117" s="81">
        <v>6.06</v>
      </c>
      <c r="D2117" s="59">
        <v>1</v>
      </c>
      <c r="E2117" s="60">
        <v>0</v>
      </c>
      <c r="F2117" s="61">
        <v>0</v>
      </c>
      <c r="G2117" s="62">
        <f t="shared" ref="G2117" si="9579">$E$8*$B2117</f>
        <v>4.1109222000000001</v>
      </c>
      <c r="I2117" s="59">
        <v>1</v>
      </c>
      <c r="J2117" s="63">
        <v>0</v>
      </c>
      <c r="K2117" s="61">
        <v>0</v>
      </c>
      <c r="L2117" s="62">
        <v>0</v>
      </c>
      <c r="N2117" s="59">
        <f t="shared" ref="N2117" si="9580">D2117*I2117+F2117*I2120-E2117*J2117-G2117*J2120</f>
        <v>3.5559864676046771</v>
      </c>
      <c r="O2117" s="63">
        <f t="shared" ref="O2117" si="9581">(D2117*J2117+E2117*I2117+F2117*J2120+G2117*I2120)</f>
        <v>0</v>
      </c>
      <c r="P2117" s="61">
        <f t="shared" ref="P2117" si="9582">D2117*K2117+F2117*K2120-E2117*L2117-G2117*L2120</f>
        <v>0</v>
      </c>
      <c r="Q2117" s="62">
        <f t="shared" ref="Q2117" si="9583">(D2117*L2117+E2117*K2117+F2117*L2120+G2117*K2120)</f>
        <v>4.1109222000000001</v>
      </c>
      <c r="S2117" s="59">
        <v>1</v>
      </c>
      <c r="T2117" s="60">
        <v>0</v>
      </c>
      <c r="U2117" s="61">
        <v>0</v>
      </c>
      <c r="V2117" s="62">
        <f t="shared" ref="V2117" si="9584">$T$8*$B2117</f>
        <v>4.1109222000000001</v>
      </c>
      <c r="X2117" s="59">
        <f t="shared" ref="X2117" si="9585">N2117*S2117+P2117*S2120-O2117*T2117-Q2117*T2120</f>
        <v>3.5559864676046771</v>
      </c>
      <c r="Y2117" s="63">
        <f t="shared" ref="Y2117" si="9586">(N2117*T2117+O2117*S2117+P2117*T2120+Q2117*S2120)</f>
        <v>0</v>
      </c>
      <c r="Z2117" s="61">
        <f t="shared" ref="Z2117" si="9587">N2117*U2117+P2117*U2120-O2117*V2117-Q2117*V2120</f>
        <v>0</v>
      </c>
      <c r="AA2117" s="62">
        <f t="shared" ref="AA2117" si="9588">(N2117*V2117+O2117*U2117+P2117*V2120+Q2117*U2120)</f>
        <v>18.729305912575647</v>
      </c>
      <c r="AB2117" s="10"/>
      <c r="AC2117" s="64">
        <v>1</v>
      </c>
      <c r="AD2117" s="65">
        <v>0</v>
      </c>
      <c r="AE2117" s="23">
        <v>0</v>
      </c>
      <c r="AF2117" s="66">
        <v>0</v>
      </c>
      <c r="AH2117" s="59">
        <f t="shared" ref="AH2117" si="9589">X2117*AC2117+Z2117*AC2120-Y2117*AD2117-AA2117*AD2120</f>
        <v>3.5559864676046771</v>
      </c>
      <c r="AI2117" s="63">
        <f t="shared" ref="AI2117" si="9590">(X2117*AD2117+Y2117*AC2117+Z2117*AD2120+AA2117*AC2120)</f>
        <v>18.729305912575647</v>
      </c>
      <c r="AJ2117" s="61">
        <f t="shared" ref="AJ2117" si="9591">X2117*AE2117+Z2117*AE2120-Y2117*AF2117-AA2117*AF2120</f>
        <v>0</v>
      </c>
      <c r="AK2117" s="62">
        <f t="shared" ref="AK2117" si="9592">(X2117*AF2117+Y2117*AE2117+Z2117*AF2120+AA2117*AE2120)</f>
        <v>18.729305912575647</v>
      </c>
      <c r="AM2117" s="67">
        <f t="shared" ref="AM2117" si="9593">20*LOG(((1+$AD$8)/$AD$8)/((AH2117+AH2120)^2+(AI2117+AI2120)^2)^0.5)</f>
        <v>-19.759640774865275</v>
      </c>
      <c r="AO2117" s="110">
        <f t="shared" ref="AO2117" si="9594">((AH2117^2+AI2117^2)^0.5)/((AH2120^2+AI2120^2)^0.5)</f>
        <v>5.2809536783343729</v>
      </c>
      <c r="AP2117" s="18"/>
      <c r="AQ2117" s="68"/>
      <c r="AR2117" s="68"/>
      <c r="AS2117" s="68"/>
      <c r="AT2117" s="68"/>
    </row>
    <row r="2118" spans="2:46" ht="18.600000000000001" customHeight="1" thickBot="1">
      <c r="D2118" s="69"/>
      <c r="G2118" s="70"/>
      <c r="I2118" s="69"/>
      <c r="L2118" s="70"/>
      <c r="N2118" s="69"/>
      <c r="Q2118" s="70"/>
      <c r="S2118" s="69"/>
      <c r="V2118" s="70"/>
      <c r="X2118" s="69"/>
      <c r="AA2118" s="70"/>
      <c r="AC2118" s="64"/>
      <c r="AD2118" s="23"/>
      <c r="AE2118" s="23"/>
      <c r="AF2118" s="71"/>
      <c r="AH2118" s="69"/>
      <c r="AK2118" s="70"/>
      <c r="AO2118" s="111"/>
      <c r="AP2118" s="18"/>
      <c r="AQ2118" s="68"/>
      <c r="AR2118" s="68"/>
      <c r="AS2118" s="68"/>
      <c r="AT2118" s="68"/>
    </row>
    <row r="2119" spans="2:46" ht="18.600000000000001" customHeight="1" thickBot="1">
      <c r="D2119" s="265" t="s">
        <v>11</v>
      </c>
      <c r="E2119" s="266"/>
      <c r="F2119" s="267" t="s">
        <v>84</v>
      </c>
      <c r="G2119" s="268"/>
      <c r="H2119" s="263"/>
      <c r="I2119" s="265" t="s">
        <v>85</v>
      </c>
      <c r="J2119" s="266"/>
      <c r="K2119" s="267" t="s">
        <v>86</v>
      </c>
      <c r="L2119" s="268"/>
      <c r="N2119" s="269" t="s">
        <v>12</v>
      </c>
      <c r="O2119" s="270"/>
      <c r="P2119" s="271" t="s">
        <v>13</v>
      </c>
      <c r="Q2119" s="272"/>
      <c r="S2119" s="265" t="s">
        <v>87</v>
      </c>
      <c r="T2119" s="266"/>
      <c r="U2119" s="267" t="s">
        <v>88</v>
      </c>
      <c r="V2119" s="268"/>
      <c r="W2119" s="10"/>
      <c r="X2119" s="269" t="s">
        <v>89</v>
      </c>
      <c r="Y2119" s="270"/>
      <c r="Z2119" s="271" t="s">
        <v>90</v>
      </c>
      <c r="AA2119" s="272"/>
      <c r="AB2119" s="10"/>
      <c r="AC2119" s="265" t="s">
        <v>14</v>
      </c>
      <c r="AD2119" s="266"/>
      <c r="AE2119" s="267" t="s">
        <v>15</v>
      </c>
      <c r="AF2119" s="268"/>
      <c r="AG2119" s="10"/>
      <c r="AH2119" s="269" t="s">
        <v>91</v>
      </c>
      <c r="AI2119" s="270"/>
      <c r="AJ2119" s="271" t="s">
        <v>92</v>
      </c>
      <c r="AK2119" s="272"/>
      <c r="AM2119" s="76" t="s">
        <v>16</v>
      </c>
      <c r="AO2119" s="112" t="s">
        <v>38</v>
      </c>
      <c r="AP2119" s="18"/>
      <c r="AQ2119" s="68"/>
      <c r="AR2119" s="68"/>
      <c r="AS2119" s="68"/>
      <c r="AT2119" s="68"/>
    </row>
    <row r="2120" spans="2:46" ht="18.600000000000001" customHeight="1" thickTop="1" thickBot="1">
      <c r="D2120" s="59">
        <v>0</v>
      </c>
      <c r="E2120" s="63">
        <v>0</v>
      </c>
      <c r="F2120" s="61">
        <v>1</v>
      </c>
      <c r="G2120" s="62">
        <v>0</v>
      </c>
      <c r="I2120" s="59">
        <v>0</v>
      </c>
      <c r="J2120" s="63">
        <f t="shared" ref="J2120" si="9595">IF(0=(1-$J$8*$K$8*$B2117^2),10^14,$B2117*$K$8/(1-$J$8*$K$8*$B2117^2))</f>
        <v>-0.62175500854885479</v>
      </c>
      <c r="K2120" s="61">
        <v>1</v>
      </c>
      <c r="L2120" s="62">
        <v>0</v>
      </c>
      <c r="N2120" s="59">
        <f t="shared" ref="N2120" si="9596">D2120*I2117+F2120*I2120-E2120*J2117-G2120*J2120</f>
        <v>0</v>
      </c>
      <c r="O2120" s="63">
        <f t="shared" ref="O2120" si="9597">(D2120*J2117+E2120*I2117+F2120*J2120+G2120*I2120)</f>
        <v>-0.62175500854885479</v>
      </c>
      <c r="P2120" s="61">
        <f t="shared" ref="P2120" si="9598">D2120*K2117+F2120*K2120-E2120*L2117-G2120*L2120</f>
        <v>1</v>
      </c>
      <c r="Q2120" s="62">
        <f t="shared" ref="Q2120" si="9599">(D2120*L2117+E2120*K2117+F2120*L2120+G2120*K2120)</f>
        <v>0</v>
      </c>
      <c r="S2120" s="59">
        <v>0</v>
      </c>
      <c r="T2120" s="63">
        <v>0</v>
      </c>
      <c r="U2120" s="61">
        <v>1</v>
      </c>
      <c r="V2120" s="62">
        <v>0</v>
      </c>
      <c r="X2120" s="59">
        <f t="shared" ref="X2120" si="9600">N2120*S2117+P2120*S2120-O2120*T2117-Q2120*T2120</f>
        <v>0</v>
      </c>
      <c r="Y2120" s="63">
        <f t="shared" ref="Y2120" si="9601">(N2120*T2117+O2120*S2117+P2120*T2120+Q2120*S2120)</f>
        <v>-0.62175500854885479</v>
      </c>
      <c r="Z2120" s="61">
        <f t="shared" ref="Z2120" si="9602">N2120*U2117+P2120*U2120-O2120*V2117-Q2120*V2120</f>
        <v>3.5559864676046771</v>
      </c>
      <c r="AA2120" s="62">
        <f t="shared" ref="AA2120" si="9603">(N2120*V2117+O2120*U2117+P2120*V2120+Q2120*U2120)</f>
        <v>0</v>
      </c>
      <c r="AB2120" s="10"/>
      <c r="AC2120" s="46">
        <f t="shared" ref="AC2120" si="9604">1/$AD$8</f>
        <v>1</v>
      </c>
      <c r="AD2120" s="77">
        <v>0</v>
      </c>
      <c r="AE2120" s="78">
        <v>1</v>
      </c>
      <c r="AF2120" s="79">
        <v>0</v>
      </c>
      <c r="AH2120" s="59">
        <f t="shared" ref="AH2120" si="9605">X2120*AC2117+Z2120*AC2120-Y2120*AD2117-AA2120*AD2120</f>
        <v>3.5559864676046771</v>
      </c>
      <c r="AI2120" s="63">
        <f t="shared" ref="AI2120" si="9606">(X2120*AD2117+Y2120*AC2117+Z2120*AD2120+AA2120*AC2120)</f>
        <v>-0.62175500854885479</v>
      </c>
      <c r="AJ2120" s="61">
        <f t="shared" ref="AJ2120" si="9607">X2120*AE2117+Z2120*AE2120-Y2120*AF2117-AA2120*AF2120</f>
        <v>3.5559864676046771</v>
      </c>
      <c r="AK2120" s="62">
        <f t="shared" ref="AK2120" si="9608">(X2120*AF2117+Y2120*AE2117+Z2120*AF2120+AA2120*AE2120)</f>
        <v>0</v>
      </c>
      <c r="AM2120" s="80">
        <f t="shared" ref="AM2120" si="9609">(180/PI())*ATAN(-1*(AI2117+AI2120)/(AH2117+AH2120))</f>
        <v>-68.556945070434693</v>
      </c>
      <c r="AO2120" s="113">
        <f t="shared" ref="AO2120" si="9610">20*LOG(((1-(10^(AM2117/20)^2)*(1-((1-AO2117)/(1+AO2117))^2))^0.5))</f>
        <v>-2.4647518160519837E-2</v>
      </c>
      <c r="AP2120" s="18"/>
      <c r="AQ2120" s="68"/>
      <c r="AR2120" s="68"/>
      <c r="AS2120" s="68"/>
      <c r="AT2120" s="68"/>
    </row>
    <row r="2121" spans="2:46" ht="18.600000000000001" customHeight="1"/>
    <row r="2122" spans="2:46" ht="18.600000000000001" customHeight="1" thickBot="1">
      <c r="D2122" s="10" t="s">
        <v>63</v>
      </c>
      <c r="E2122" s="10"/>
      <c r="F2122" s="10"/>
      <c r="G2122" s="10"/>
      <c r="H2122" s="10"/>
      <c r="I2122" s="10" t="s">
        <v>64</v>
      </c>
      <c r="J2122" s="10"/>
      <c r="K2122" s="10"/>
      <c r="L2122" s="10"/>
      <c r="M2122" s="55"/>
      <c r="N2122" s="55"/>
      <c r="O2122" s="54" t="s">
        <v>65</v>
      </c>
      <c r="P2122" s="55"/>
      <c r="Q2122" s="55"/>
      <c r="R2122" s="55"/>
      <c r="S2122" s="10"/>
      <c r="T2122" s="10" t="s">
        <v>66</v>
      </c>
      <c r="U2122" s="55"/>
      <c r="V2122" s="55"/>
      <c r="W2122" s="55"/>
      <c r="X2122" s="55"/>
      <c r="Y2122" s="54" t="s">
        <v>67</v>
      </c>
      <c r="Z2122" s="55"/>
      <c r="AA2122" s="55"/>
      <c r="AB2122" s="55"/>
      <c r="AC2122" s="54" t="s">
        <v>68</v>
      </c>
      <c r="AD2122" s="10"/>
      <c r="AE2122" s="10"/>
      <c r="AF2122" s="10"/>
      <c r="AG2122" s="10"/>
      <c r="AH2122" s="55"/>
      <c r="AI2122" s="54" t="s">
        <v>69</v>
      </c>
      <c r="AJ2122" s="55"/>
      <c r="AK2122" s="55"/>
    </row>
    <row r="2123" spans="2:46" ht="18.600000000000001" customHeight="1" thickBot="1">
      <c r="B2123" s="52"/>
      <c r="D2123" s="273" t="s">
        <v>70</v>
      </c>
      <c r="E2123" s="274"/>
      <c r="F2123" s="275" t="s">
        <v>71</v>
      </c>
      <c r="G2123" s="276"/>
      <c r="H2123" s="263"/>
      <c r="I2123" s="273" t="s">
        <v>72</v>
      </c>
      <c r="J2123" s="274"/>
      <c r="K2123" s="275" t="s">
        <v>73</v>
      </c>
      <c r="L2123" s="276"/>
      <c r="M2123" s="55"/>
      <c r="N2123" s="269" t="s">
        <v>74</v>
      </c>
      <c r="O2123" s="270"/>
      <c r="P2123" s="271" t="s">
        <v>75</v>
      </c>
      <c r="Q2123" s="272"/>
      <c r="R2123" s="55"/>
      <c r="S2123" s="273" t="s">
        <v>76</v>
      </c>
      <c r="T2123" s="274"/>
      <c r="U2123" s="275" t="s">
        <v>77</v>
      </c>
      <c r="V2123" s="276"/>
      <c r="W2123" s="10"/>
      <c r="X2123" s="269" t="s">
        <v>78</v>
      </c>
      <c r="Y2123" s="270"/>
      <c r="Z2123" s="271" t="s">
        <v>79</v>
      </c>
      <c r="AA2123" s="272"/>
      <c r="AB2123" s="10"/>
      <c r="AC2123" s="273" t="s">
        <v>80</v>
      </c>
      <c r="AD2123" s="274"/>
      <c r="AE2123" s="275" t="s">
        <v>81</v>
      </c>
      <c r="AF2123" s="276"/>
      <c r="AG2123" s="10"/>
      <c r="AH2123" s="269" t="s">
        <v>82</v>
      </c>
      <c r="AI2123" s="270"/>
      <c r="AJ2123" s="271" t="s">
        <v>83</v>
      </c>
      <c r="AK2123" s="272"/>
      <c r="AM2123" s="57" t="s">
        <v>10</v>
      </c>
      <c r="AO2123" s="109" t="s">
        <v>37</v>
      </c>
      <c r="AP2123" s="18"/>
      <c r="AQ2123" s="68"/>
      <c r="AR2123" s="68"/>
      <c r="AS2123" s="68"/>
      <c r="AT2123" s="68"/>
    </row>
    <row r="2124" spans="2:46" ht="18.600000000000001" customHeight="1" thickTop="1" thickBot="1">
      <c r="B2124" s="81">
        <v>6.08</v>
      </c>
      <c r="D2124" s="59">
        <v>1</v>
      </c>
      <c r="E2124" s="60">
        <v>0</v>
      </c>
      <c r="F2124" s="61">
        <v>0</v>
      </c>
      <c r="G2124" s="62">
        <f t="shared" ref="G2124" si="9611">$E$8*$B2124</f>
        <v>4.1244896000000004</v>
      </c>
      <c r="I2124" s="59">
        <v>1</v>
      </c>
      <c r="J2124" s="63">
        <v>0</v>
      </c>
      <c r="K2124" s="61">
        <v>0</v>
      </c>
      <c r="L2124" s="62">
        <v>0</v>
      </c>
      <c r="N2124" s="59">
        <f t="shared" ref="N2124" si="9612">D2124*I2124+F2124*I2127-E2124*J2124-G2124*J2127</f>
        <v>3.5538574725111349</v>
      </c>
      <c r="O2124" s="63">
        <f t="shared" ref="O2124" si="9613">(D2124*J2124+E2124*I2124+F2124*J2127+G2124*I2127)</f>
        <v>0</v>
      </c>
      <c r="P2124" s="61">
        <f t="shared" ref="P2124" si="9614">D2124*K2124+F2124*K2127-E2124*L2124-G2124*L2127</f>
        <v>0</v>
      </c>
      <c r="Q2124" s="62">
        <f t="shared" ref="Q2124" si="9615">(D2124*L2124+E2124*K2124+F2124*L2127+G2124*K2127)</f>
        <v>4.1244896000000004</v>
      </c>
      <c r="S2124" s="59">
        <v>1</v>
      </c>
      <c r="T2124" s="60">
        <v>0</v>
      </c>
      <c r="U2124" s="61">
        <v>0</v>
      </c>
      <c r="V2124" s="62">
        <f t="shared" ref="V2124" si="9616">$T$8*$B2124</f>
        <v>4.1244896000000004</v>
      </c>
      <c r="X2124" s="59">
        <f t="shared" ref="X2124" si="9617">N2124*S2124+P2124*S2127-O2124*T2124-Q2124*T2127</f>
        <v>3.5538574725111349</v>
      </c>
      <c r="Y2124" s="63">
        <f t="shared" ref="Y2124" si="9618">(N2124*T2124+O2124*S2124+P2124*T2127+Q2124*S2127)</f>
        <v>0</v>
      </c>
      <c r="Z2124" s="61">
        <f t="shared" ref="Z2124" si="9619">N2124*U2124+P2124*U2127-O2124*V2124-Q2124*V2127</f>
        <v>0</v>
      </c>
      <c r="AA2124" s="62">
        <f t="shared" ref="AA2124" si="9620">(N2124*V2124+O2124*U2124+P2124*V2127+Q2124*U2127)</f>
        <v>18.782337785254462</v>
      </c>
      <c r="AB2124" s="10"/>
      <c r="AC2124" s="64">
        <v>1</v>
      </c>
      <c r="AD2124" s="65">
        <v>0</v>
      </c>
      <c r="AE2124" s="23">
        <v>0</v>
      </c>
      <c r="AF2124" s="66">
        <v>0</v>
      </c>
      <c r="AH2124" s="59">
        <f t="shared" ref="AH2124" si="9621">X2124*AC2124+Z2124*AC2127-Y2124*AD2124-AA2124*AD2127</f>
        <v>3.5538574725111349</v>
      </c>
      <c r="AI2124" s="63">
        <f t="shared" ref="AI2124" si="9622">(X2124*AD2124+Y2124*AC2124+Z2124*AD2127+AA2124*AC2127)</f>
        <v>18.782337785254462</v>
      </c>
      <c r="AJ2124" s="61">
        <f t="shared" ref="AJ2124" si="9623">X2124*AE2124+Z2124*AE2127-Y2124*AF2124-AA2124*AF2127</f>
        <v>0</v>
      </c>
      <c r="AK2124" s="62">
        <f t="shared" ref="AK2124" si="9624">(X2124*AF2124+Y2124*AE2124+Z2124*AF2127+AA2124*AE2127)</f>
        <v>18.782337785254462</v>
      </c>
      <c r="AM2124" s="67">
        <f t="shared" ref="AM2124" si="9625">20*LOG(((1+$AD$8)/$AD$8)/((AH2124+AH2127)^2+(AI2124+AI2127)^2)^0.5)</f>
        <v>-19.782026868949728</v>
      </c>
      <c r="AO2124" s="110">
        <f t="shared" ref="AO2124" si="9626">((AH2124^2+AI2124^2)^0.5)/((AH2127^2+AI2127^2)^0.5)</f>
        <v>5.2990025006804204</v>
      </c>
      <c r="AP2124" s="18"/>
      <c r="AQ2124" s="68"/>
      <c r="AR2124" s="68"/>
      <c r="AS2124" s="68"/>
      <c r="AT2124" s="68"/>
    </row>
    <row r="2125" spans="2:46" ht="18.600000000000001" customHeight="1" thickBot="1">
      <c r="D2125" s="69"/>
      <c r="G2125" s="70"/>
      <c r="I2125" s="69"/>
      <c r="L2125" s="70"/>
      <c r="N2125" s="69"/>
      <c r="Q2125" s="70"/>
      <c r="S2125" s="69"/>
      <c r="V2125" s="70"/>
      <c r="X2125" s="69"/>
      <c r="AA2125" s="70"/>
      <c r="AC2125" s="64"/>
      <c r="AD2125" s="23"/>
      <c r="AE2125" s="23"/>
      <c r="AF2125" s="71"/>
      <c r="AH2125" s="69"/>
      <c r="AK2125" s="70"/>
      <c r="AO2125" s="111"/>
      <c r="AP2125" s="18"/>
      <c r="AQ2125" s="68"/>
      <c r="AR2125" s="68"/>
      <c r="AS2125" s="68"/>
      <c r="AT2125" s="68"/>
    </row>
    <row r="2126" spans="2:46" ht="18.600000000000001" customHeight="1" thickBot="1">
      <c r="D2126" s="265" t="s">
        <v>11</v>
      </c>
      <c r="E2126" s="266"/>
      <c r="F2126" s="267" t="s">
        <v>84</v>
      </c>
      <c r="G2126" s="268"/>
      <c r="H2126" s="263"/>
      <c r="I2126" s="265" t="s">
        <v>85</v>
      </c>
      <c r="J2126" s="266"/>
      <c r="K2126" s="267" t="s">
        <v>86</v>
      </c>
      <c r="L2126" s="268"/>
      <c r="N2126" s="269" t="s">
        <v>12</v>
      </c>
      <c r="O2126" s="270"/>
      <c r="P2126" s="271" t="s">
        <v>13</v>
      </c>
      <c r="Q2126" s="272"/>
      <c r="S2126" s="265" t="s">
        <v>87</v>
      </c>
      <c r="T2126" s="266"/>
      <c r="U2126" s="267" t="s">
        <v>88</v>
      </c>
      <c r="V2126" s="268"/>
      <c r="W2126" s="10"/>
      <c r="X2126" s="269" t="s">
        <v>89</v>
      </c>
      <c r="Y2126" s="270"/>
      <c r="Z2126" s="271" t="s">
        <v>90</v>
      </c>
      <c r="AA2126" s="272"/>
      <c r="AB2126" s="10"/>
      <c r="AC2126" s="265" t="s">
        <v>14</v>
      </c>
      <c r="AD2126" s="266"/>
      <c r="AE2126" s="267" t="s">
        <v>15</v>
      </c>
      <c r="AF2126" s="268"/>
      <c r="AG2126" s="10"/>
      <c r="AH2126" s="269" t="s">
        <v>91</v>
      </c>
      <c r="AI2126" s="270"/>
      <c r="AJ2126" s="271" t="s">
        <v>92</v>
      </c>
      <c r="AK2126" s="272"/>
      <c r="AM2126" s="76" t="s">
        <v>16</v>
      </c>
      <c r="AO2126" s="112" t="s">
        <v>38</v>
      </c>
      <c r="AP2126" s="18"/>
      <c r="AQ2126" s="68"/>
      <c r="AR2126" s="68"/>
      <c r="AS2126" s="68"/>
      <c r="AT2126" s="68"/>
    </row>
    <row r="2127" spans="2:46" ht="18.600000000000001" customHeight="1" thickTop="1" thickBot="1">
      <c r="D2127" s="59">
        <v>0</v>
      </c>
      <c r="E2127" s="63">
        <v>0</v>
      </c>
      <c r="F2127" s="61">
        <v>1</v>
      </c>
      <c r="G2127" s="62">
        <v>0</v>
      </c>
      <c r="I2127" s="59">
        <v>0</v>
      </c>
      <c r="J2127" s="63">
        <f t="shared" ref="J2127" si="9627">IF(0=(1-$J$8*$K$8*$B2124^2),10^14,$B2124*$K$8/(1-$J$8*$K$8*$B2124^2))</f>
        <v>-0.61919357791837681</v>
      </c>
      <c r="K2127" s="61">
        <v>1</v>
      </c>
      <c r="L2127" s="62">
        <v>0</v>
      </c>
      <c r="N2127" s="59">
        <f t="shared" ref="N2127" si="9628">D2127*I2124+F2127*I2127-E2127*J2124-G2127*J2127</f>
        <v>0</v>
      </c>
      <c r="O2127" s="63">
        <f t="shared" ref="O2127" si="9629">(D2127*J2124+E2127*I2124+F2127*J2127+G2127*I2127)</f>
        <v>-0.61919357791837681</v>
      </c>
      <c r="P2127" s="61">
        <f t="shared" ref="P2127" si="9630">D2127*K2124+F2127*K2127-E2127*L2124-G2127*L2127</f>
        <v>1</v>
      </c>
      <c r="Q2127" s="62">
        <f t="shared" ref="Q2127" si="9631">(D2127*L2124+E2127*K2124+F2127*L2127+G2127*K2127)</f>
        <v>0</v>
      </c>
      <c r="S2127" s="59">
        <v>0</v>
      </c>
      <c r="T2127" s="63">
        <v>0</v>
      </c>
      <c r="U2127" s="61">
        <v>1</v>
      </c>
      <c r="V2127" s="62">
        <v>0</v>
      </c>
      <c r="X2127" s="59">
        <f t="shared" ref="X2127" si="9632">N2127*S2124+P2127*S2127-O2127*T2124-Q2127*T2127</f>
        <v>0</v>
      </c>
      <c r="Y2127" s="63">
        <f t="shared" ref="Y2127" si="9633">(N2127*T2124+O2127*S2124+P2127*T2127+Q2127*S2127)</f>
        <v>-0.61919357791837681</v>
      </c>
      <c r="Z2127" s="61">
        <f t="shared" ref="Z2127" si="9634">N2127*U2124+P2127*U2127-O2127*V2124-Q2127*V2127</f>
        <v>3.5538574725111349</v>
      </c>
      <c r="AA2127" s="62">
        <f t="shared" ref="AA2127" si="9635">(N2127*V2124+O2127*U2124+P2127*V2127+Q2127*U2127)</f>
        <v>0</v>
      </c>
      <c r="AB2127" s="10"/>
      <c r="AC2127" s="46">
        <f t="shared" ref="AC2127" si="9636">1/$AD$8</f>
        <v>1</v>
      </c>
      <c r="AD2127" s="77">
        <v>0</v>
      </c>
      <c r="AE2127" s="78">
        <v>1</v>
      </c>
      <c r="AF2127" s="79">
        <v>0</v>
      </c>
      <c r="AH2127" s="59">
        <f t="shared" ref="AH2127" si="9637">X2127*AC2124+Z2127*AC2127-Y2127*AD2124-AA2127*AD2127</f>
        <v>3.5538574725111349</v>
      </c>
      <c r="AI2127" s="63">
        <f t="shared" ref="AI2127" si="9638">(X2127*AD2124+Y2127*AC2124+Z2127*AD2127+AA2127*AC2127)</f>
        <v>-0.61919357791837681</v>
      </c>
      <c r="AJ2127" s="61">
        <f t="shared" ref="AJ2127" si="9639">X2127*AE2124+Z2127*AE2127-Y2127*AF2124-AA2127*AF2127</f>
        <v>3.5538574725111349</v>
      </c>
      <c r="AK2127" s="62">
        <f t="shared" ref="AK2127" si="9640">(X2127*AF2124+Y2127*AE2124+Z2127*AF2127+AA2127*AE2127)</f>
        <v>0</v>
      </c>
      <c r="AM2127" s="80">
        <f t="shared" ref="AM2127" si="9641">(180/PI())*ATAN(-1*(AI2124+AI2127)/(AH2124+AH2127))</f>
        <v>-68.628289924843273</v>
      </c>
      <c r="AO2127" s="113">
        <f t="shared" ref="AO2127" si="9642">20*LOG(((1-(10^(AM2124/20)^2)*(1-((1-AO2124)/(1+AO2124))^2))^0.5))</f>
        <v>-2.4463284651863579E-2</v>
      </c>
      <c r="AP2127" s="18"/>
      <c r="AQ2127" s="68"/>
      <c r="AR2127" s="68"/>
      <c r="AS2127" s="68"/>
      <c r="AT2127" s="68"/>
    </row>
    <row r="2128" spans="2:46" ht="18.600000000000001" customHeight="1"/>
    <row r="2129" spans="2:46" ht="18.600000000000001" customHeight="1" thickBot="1">
      <c r="D2129" s="10" t="s">
        <v>63</v>
      </c>
      <c r="E2129" s="10"/>
      <c r="F2129" s="10"/>
      <c r="G2129" s="10"/>
      <c r="H2129" s="10"/>
      <c r="I2129" s="10" t="s">
        <v>64</v>
      </c>
      <c r="J2129" s="10"/>
      <c r="K2129" s="10"/>
      <c r="L2129" s="10"/>
      <c r="M2129" s="55"/>
      <c r="N2129" s="55"/>
      <c r="O2129" s="54" t="s">
        <v>65</v>
      </c>
      <c r="P2129" s="55"/>
      <c r="Q2129" s="55"/>
      <c r="R2129" s="55"/>
      <c r="S2129" s="10"/>
      <c r="T2129" s="10" t="s">
        <v>66</v>
      </c>
      <c r="U2129" s="55"/>
      <c r="V2129" s="55"/>
      <c r="W2129" s="55"/>
      <c r="X2129" s="55"/>
      <c r="Y2129" s="54" t="s">
        <v>67</v>
      </c>
      <c r="Z2129" s="55"/>
      <c r="AA2129" s="55"/>
      <c r="AB2129" s="55"/>
      <c r="AC2129" s="54" t="s">
        <v>68</v>
      </c>
      <c r="AD2129" s="10"/>
      <c r="AE2129" s="10"/>
      <c r="AF2129" s="10"/>
      <c r="AG2129" s="10"/>
      <c r="AH2129" s="55"/>
      <c r="AI2129" s="54" t="s">
        <v>69</v>
      </c>
      <c r="AJ2129" s="55"/>
      <c r="AK2129" s="55"/>
    </row>
    <row r="2130" spans="2:46" ht="18.600000000000001" customHeight="1" thickBot="1">
      <c r="B2130" s="52"/>
      <c r="D2130" s="273" t="s">
        <v>70</v>
      </c>
      <c r="E2130" s="274"/>
      <c r="F2130" s="275" t="s">
        <v>71</v>
      </c>
      <c r="G2130" s="276"/>
      <c r="H2130" s="263"/>
      <c r="I2130" s="273" t="s">
        <v>72</v>
      </c>
      <c r="J2130" s="274"/>
      <c r="K2130" s="275" t="s">
        <v>73</v>
      </c>
      <c r="L2130" s="276"/>
      <c r="M2130" s="55"/>
      <c r="N2130" s="269" t="s">
        <v>74</v>
      </c>
      <c r="O2130" s="270"/>
      <c r="P2130" s="271" t="s">
        <v>75</v>
      </c>
      <c r="Q2130" s="272"/>
      <c r="R2130" s="55"/>
      <c r="S2130" s="273" t="s">
        <v>76</v>
      </c>
      <c r="T2130" s="274"/>
      <c r="U2130" s="275" t="s">
        <v>77</v>
      </c>
      <c r="V2130" s="276"/>
      <c r="W2130" s="10"/>
      <c r="X2130" s="269" t="s">
        <v>78</v>
      </c>
      <c r="Y2130" s="270"/>
      <c r="Z2130" s="271" t="s">
        <v>79</v>
      </c>
      <c r="AA2130" s="272"/>
      <c r="AB2130" s="10"/>
      <c r="AC2130" s="273" t="s">
        <v>80</v>
      </c>
      <c r="AD2130" s="274"/>
      <c r="AE2130" s="275" t="s">
        <v>81</v>
      </c>
      <c r="AF2130" s="276"/>
      <c r="AG2130" s="10"/>
      <c r="AH2130" s="269" t="s">
        <v>82</v>
      </c>
      <c r="AI2130" s="270"/>
      <c r="AJ2130" s="271" t="s">
        <v>83</v>
      </c>
      <c r="AK2130" s="272"/>
      <c r="AM2130" s="57" t="s">
        <v>10</v>
      </c>
      <c r="AO2130" s="109" t="s">
        <v>37</v>
      </c>
      <c r="AP2130" s="18"/>
      <c r="AQ2130" s="68"/>
      <c r="AR2130" s="68"/>
      <c r="AS2130" s="68"/>
      <c r="AT2130" s="68"/>
    </row>
    <row r="2131" spans="2:46" ht="18.600000000000001" customHeight="1" thickTop="1" thickBot="1">
      <c r="B2131" s="81">
        <v>6.1</v>
      </c>
      <c r="D2131" s="59">
        <v>1</v>
      </c>
      <c r="E2131" s="60">
        <v>0</v>
      </c>
      <c r="F2131" s="61">
        <v>0</v>
      </c>
      <c r="G2131" s="62">
        <f t="shared" ref="G2131" si="9643">$E$8*$B2131</f>
        <v>4.1380569999999999</v>
      </c>
      <c r="I2131" s="59">
        <v>1</v>
      </c>
      <c r="J2131" s="63">
        <v>0</v>
      </c>
      <c r="K2131" s="61">
        <v>0</v>
      </c>
      <c r="L2131" s="62">
        <v>0</v>
      </c>
      <c r="N2131" s="59">
        <f t="shared" ref="N2131" si="9644">D2131*I2131+F2131*I2134-E2131*J2131-G2131*J2134</f>
        <v>3.5517528757236358</v>
      </c>
      <c r="O2131" s="63">
        <f t="shared" ref="O2131" si="9645">(D2131*J2131+E2131*I2131+F2131*J2134+G2131*I2134)</f>
        <v>0</v>
      </c>
      <c r="P2131" s="61">
        <f t="shared" ref="P2131" si="9646">D2131*K2131+F2131*K2134-E2131*L2131-G2131*L2134</f>
        <v>0</v>
      </c>
      <c r="Q2131" s="62">
        <f t="shared" ref="Q2131" si="9647">(D2131*L2131+E2131*K2131+F2131*L2134+G2131*K2134)</f>
        <v>4.1380569999999999</v>
      </c>
      <c r="S2131" s="59">
        <v>1</v>
      </c>
      <c r="T2131" s="60">
        <v>0</v>
      </c>
      <c r="U2131" s="61">
        <v>0</v>
      </c>
      <c r="V2131" s="62">
        <f t="shared" ref="V2131" si="9648">$T$8*$B2131</f>
        <v>4.1380569999999999</v>
      </c>
      <c r="X2131" s="59">
        <f t="shared" ref="X2131" si="9649">N2131*S2131+P2131*S2134-O2131*T2131-Q2131*T2134</f>
        <v>3.5517528757236358</v>
      </c>
      <c r="Y2131" s="63">
        <f t="shared" ref="Y2131" si="9650">(N2131*T2131+O2131*S2131+P2131*T2134+Q2131*S2134)</f>
        <v>0</v>
      </c>
      <c r="Z2131" s="61">
        <f t="shared" ref="Z2131" si="9651">N2131*U2131+P2131*U2134-O2131*V2131-Q2131*V2134</f>
        <v>0</v>
      </c>
      <c r="AA2131" s="62">
        <f t="shared" ref="AA2131" si="9652">(N2131*V2131+O2131*U2131+P2131*V2134+Q2131*U2134)</f>
        <v>18.835412849658319</v>
      </c>
      <c r="AB2131" s="10"/>
      <c r="AC2131" s="64">
        <v>1</v>
      </c>
      <c r="AD2131" s="65">
        <v>0</v>
      </c>
      <c r="AE2131" s="23">
        <v>0</v>
      </c>
      <c r="AF2131" s="66">
        <v>0</v>
      </c>
      <c r="AH2131" s="59">
        <f t="shared" ref="AH2131" si="9653">X2131*AC2131+Z2131*AC2134-Y2131*AD2131-AA2131*AD2134</f>
        <v>3.5517528757236358</v>
      </c>
      <c r="AI2131" s="63">
        <f t="shared" ref="AI2131" si="9654">(X2131*AD2131+Y2131*AC2131+Z2131*AD2134+AA2131*AC2134)</f>
        <v>18.835412849658319</v>
      </c>
      <c r="AJ2131" s="61">
        <f t="shared" ref="AJ2131" si="9655">X2131*AE2131+Z2131*AE2134-Y2131*AF2131-AA2131*AF2134</f>
        <v>0</v>
      </c>
      <c r="AK2131" s="62">
        <f t="shared" ref="AK2131" si="9656">(X2131*AF2131+Y2131*AE2131+Z2131*AF2134+AA2131*AE2134)</f>
        <v>18.835412849658319</v>
      </c>
      <c r="AM2131" s="67">
        <f t="shared" ref="AM2131" si="9657">20*LOG(((1+$AD$8)/$AD$8)/((AH2131+AH2134)^2+(AI2131+AI2134)^2)^0.5)</f>
        <v>-19.804385137111321</v>
      </c>
      <c r="AO2131" s="110">
        <f t="shared" ref="AO2131" si="9658">((AH2131^2+AI2131^2)^0.5)/((AH2134^2+AI2134^2)^0.5)</f>
        <v>5.3170487497685608</v>
      </c>
      <c r="AP2131" s="18"/>
      <c r="AQ2131" s="68"/>
      <c r="AR2131" s="68"/>
      <c r="AS2131" s="68"/>
      <c r="AT2131" s="68"/>
    </row>
    <row r="2132" spans="2:46" ht="18.600000000000001" customHeight="1" thickBot="1">
      <c r="D2132" s="69"/>
      <c r="G2132" s="70"/>
      <c r="I2132" s="69"/>
      <c r="L2132" s="70"/>
      <c r="N2132" s="69"/>
      <c r="Q2132" s="70"/>
      <c r="S2132" s="69"/>
      <c r="V2132" s="70"/>
      <c r="X2132" s="69"/>
      <c r="AA2132" s="70"/>
      <c r="AC2132" s="64"/>
      <c r="AD2132" s="23"/>
      <c r="AE2132" s="23"/>
      <c r="AF2132" s="71"/>
      <c r="AH2132" s="69"/>
      <c r="AK2132" s="70"/>
      <c r="AO2132" s="111"/>
      <c r="AP2132" s="18"/>
      <c r="AQ2132" s="68"/>
      <c r="AR2132" s="68"/>
      <c r="AS2132" s="68"/>
      <c r="AT2132" s="68"/>
    </row>
    <row r="2133" spans="2:46" ht="18.600000000000001" customHeight="1" thickBot="1">
      <c r="D2133" s="265" t="s">
        <v>11</v>
      </c>
      <c r="E2133" s="266"/>
      <c r="F2133" s="267" t="s">
        <v>84</v>
      </c>
      <c r="G2133" s="268"/>
      <c r="H2133" s="263"/>
      <c r="I2133" s="265" t="s">
        <v>85</v>
      </c>
      <c r="J2133" s="266"/>
      <c r="K2133" s="267" t="s">
        <v>86</v>
      </c>
      <c r="L2133" s="268"/>
      <c r="N2133" s="269" t="s">
        <v>12</v>
      </c>
      <c r="O2133" s="270"/>
      <c r="P2133" s="271" t="s">
        <v>13</v>
      </c>
      <c r="Q2133" s="272"/>
      <c r="S2133" s="265" t="s">
        <v>87</v>
      </c>
      <c r="T2133" s="266"/>
      <c r="U2133" s="267" t="s">
        <v>88</v>
      </c>
      <c r="V2133" s="268"/>
      <c r="W2133" s="10"/>
      <c r="X2133" s="269" t="s">
        <v>89</v>
      </c>
      <c r="Y2133" s="270"/>
      <c r="Z2133" s="271" t="s">
        <v>90</v>
      </c>
      <c r="AA2133" s="272"/>
      <c r="AB2133" s="10"/>
      <c r="AC2133" s="265" t="s">
        <v>14</v>
      </c>
      <c r="AD2133" s="266"/>
      <c r="AE2133" s="267" t="s">
        <v>15</v>
      </c>
      <c r="AF2133" s="268"/>
      <c r="AG2133" s="10"/>
      <c r="AH2133" s="269" t="s">
        <v>91</v>
      </c>
      <c r="AI2133" s="270"/>
      <c r="AJ2133" s="271" t="s">
        <v>92</v>
      </c>
      <c r="AK2133" s="272"/>
      <c r="AM2133" s="76" t="s">
        <v>16</v>
      </c>
      <c r="AO2133" s="112" t="s">
        <v>38</v>
      </c>
      <c r="AP2133" s="18"/>
      <c r="AQ2133" s="68"/>
      <c r="AR2133" s="68"/>
      <c r="AS2133" s="68"/>
      <c r="AT2133" s="68"/>
    </row>
    <row r="2134" spans="2:46" ht="18.600000000000001" customHeight="1" thickTop="1" thickBot="1">
      <c r="D2134" s="59">
        <v>0</v>
      </c>
      <c r="E2134" s="63">
        <v>0</v>
      </c>
      <c r="F2134" s="61">
        <v>1</v>
      </c>
      <c r="G2134" s="62">
        <v>0</v>
      </c>
      <c r="I2134" s="59">
        <v>0</v>
      </c>
      <c r="J2134" s="63">
        <f t="shared" ref="J2134" si="9659">IF(0=(1-$J$8*$K$8*$B2131^2),10^14,$B2131*$K$8/(1-$J$8*$K$8*$B2131^2))</f>
        <v>-0.61665483963213552</v>
      </c>
      <c r="K2134" s="61">
        <v>1</v>
      </c>
      <c r="L2134" s="62">
        <v>0</v>
      </c>
      <c r="N2134" s="59">
        <f t="shared" ref="N2134" si="9660">D2134*I2131+F2134*I2134-E2134*J2131-G2134*J2134</f>
        <v>0</v>
      </c>
      <c r="O2134" s="63">
        <f t="shared" ref="O2134" si="9661">(D2134*J2131+E2134*I2131+F2134*J2134+G2134*I2134)</f>
        <v>-0.61665483963213552</v>
      </c>
      <c r="P2134" s="61">
        <f t="shared" ref="P2134" si="9662">D2134*K2131+F2134*K2134-E2134*L2131-G2134*L2134</f>
        <v>1</v>
      </c>
      <c r="Q2134" s="62">
        <f t="shared" ref="Q2134" si="9663">(D2134*L2131+E2134*K2131+F2134*L2134+G2134*K2134)</f>
        <v>0</v>
      </c>
      <c r="S2134" s="59">
        <v>0</v>
      </c>
      <c r="T2134" s="63">
        <v>0</v>
      </c>
      <c r="U2134" s="61">
        <v>1</v>
      </c>
      <c r="V2134" s="62">
        <v>0</v>
      </c>
      <c r="X2134" s="59">
        <f t="shared" ref="X2134" si="9664">N2134*S2131+P2134*S2134-O2134*T2131-Q2134*T2134</f>
        <v>0</v>
      </c>
      <c r="Y2134" s="63">
        <f t="shared" ref="Y2134" si="9665">(N2134*T2131+O2134*S2131+P2134*T2134+Q2134*S2134)</f>
        <v>-0.61665483963213552</v>
      </c>
      <c r="Z2134" s="61">
        <f t="shared" ref="Z2134" si="9666">N2134*U2131+P2134*U2134-O2134*V2131-Q2134*V2134</f>
        <v>3.5517528757236358</v>
      </c>
      <c r="AA2134" s="62">
        <f t="shared" ref="AA2134" si="9667">(N2134*V2131+O2134*U2131+P2134*V2134+Q2134*U2134)</f>
        <v>0</v>
      </c>
      <c r="AB2134" s="10"/>
      <c r="AC2134" s="46">
        <f t="shared" ref="AC2134" si="9668">1/$AD$8</f>
        <v>1</v>
      </c>
      <c r="AD2134" s="77">
        <v>0</v>
      </c>
      <c r="AE2134" s="78">
        <v>1</v>
      </c>
      <c r="AF2134" s="79">
        <v>0</v>
      </c>
      <c r="AH2134" s="59">
        <f t="shared" ref="AH2134" si="9669">X2134*AC2131+Z2134*AC2134-Y2134*AD2131-AA2134*AD2134</f>
        <v>3.5517528757236358</v>
      </c>
      <c r="AI2134" s="63">
        <f t="shared" ref="AI2134" si="9670">(X2134*AD2131+Y2134*AC2131+Z2134*AD2134+AA2134*AC2134)</f>
        <v>-0.61665483963213552</v>
      </c>
      <c r="AJ2134" s="61">
        <f t="shared" ref="AJ2134" si="9671">X2134*AE2131+Z2134*AE2134-Y2134*AF2131-AA2134*AF2134</f>
        <v>3.5517528757236358</v>
      </c>
      <c r="AK2134" s="62">
        <f t="shared" ref="AK2134" si="9672">(X2134*AF2131+Y2134*AE2131+Z2134*AF2134+AA2134*AE2134)</f>
        <v>0</v>
      </c>
      <c r="AM2134" s="80">
        <f t="shared" ref="AM2134" si="9673">(180/PI())*ATAN(-1*(AI2131+AI2134)/(AH2131+AH2134))</f>
        <v>-68.699156943155828</v>
      </c>
      <c r="AO2134" s="113">
        <f t="shared" ref="AO2134" si="9674">20*LOG(((1-(10^(AM2131/20)^2)*(1-((1-AO2131)/(1+AO2131))^2))^0.5))</f>
        <v>-2.4280713486625503E-2</v>
      </c>
      <c r="AP2134" s="18"/>
      <c r="AQ2134" s="68"/>
      <c r="AR2134" s="68"/>
      <c r="AS2134" s="68"/>
      <c r="AT2134" s="68"/>
    </row>
    <row r="2135" spans="2:46" ht="18.600000000000001" customHeight="1"/>
    <row r="2136" spans="2:46" ht="18.600000000000001" customHeight="1" thickBot="1">
      <c r="D2136" s="10" t="s">
        <v>63</v>
      </c>
      <c r="E2136" s="10"/>
      <c r="F2136" s="10"/>
      <c r="G2136" s="10"/>
      <c r="H2136" s="10"/>
      <c r="I2136" s="10" t="s">
        <v>64</v>
      </c>
      <c r="J2136" s="10"/>
      <c r="K2136" s="10"/>
      <c r="L2136" s="10"/>
      <c r="M2136" s="55"/>
      <c r="N2136" s="55"/>
      <c r="O2136" s="54" t="s">
        <v>65</v>
      </c>
      <c r="P2136" s="55"/>
      <c r="Q2136" s="55"/>
      <c r="R2136" s="55"/>
      <c r="S2136" s="10"/>
      <c r="T2136" s="10" t="s">
        <v>66</v>
      </c>
      <c r="U2136" s="55"/>
      <c r="V2136" s="55"/>
      <c r="W2136" s="55"/>
      <c r="X2136" s="55"/>
      <c r="Y2136" s="54" t="s">
        <v>67</v>
      </c>
      <c r="Z2136" s="55"/>
      <c r="AA2136" s="55"/>
      <c r="AB2136" s="55"/>
      <c r="AC2136" s="54" t="s">
        <v>68</v>
      </c>
      <c r="AD2136" s="10"/>
      <c r="AE2136" s="10"/>
      <c r="AF2136" s="10"/>
      <c r="AG2136" s="10"/>
      <c r="AH2136" s="55"/>
      <c r="AI2136" s="54" t="s">
        <v>69</v>
      </c>
      <c r="AJ2136" s="55"/>
      <c r="AK2136" s="55"/>
    </row>
    <row r="2137" spans="2:46" ht="18.600000000000001" customHeight="1" thickBot="1">
      <c r="B2137" s="52"/>
      <c r="D2137" s="273" t="s">
        <v>70</v>
      </c>
      <c r="E2137" s="274"/>
      <c r="F2137" s="275" t="s">
        <v>71</v>
      </c>
      <c r="G2137" s="276"/>
      <c r="H2137" s="263"/>
      <c r="I2137" s="273" t="s">
        <v>72</v>
      </c>
      <c r="J2137" s="274"/>
      <c r="K2137" s="275" t="s">
        <v>73</v>
      </c>
      <c r="L2137" s="276"/>
      <c r="M2137" s="55"/>
      <c r="N2137" s="269" t="s">
        <v>74</v>
      </c>
      <c r="O2137" s="270"/>
      <c r="P2137" s="271" t="s">
        <v>75</v>
      </c>
      <c r="Q2137" s="272"/>
      <c r="R2137" s="55"/>
      <c r="S2137" s="273" t="s">
        <v>76</v>
      </c>
      <c r="T2137" s="274"/>
      <c r="U2137" s="275" t="s">
        <v>77</v>
      </c>
      <c r="V2137" s="276"/>
      <c r="W2137" s="10"/>
      <c r="X2137" s="269" t="s">
        <v>78</v>
      </c>
      <c r="Y2137" s="270"/>
      <c r="Z2137" s="271" t="s">
        <v>79</v>
      </c>
      <c r="AA2137" s="272"/>
      <c r="AB2137" s="10"/>
      <c r="AC2137" s="273" t="s">
        <v>80</v>
      </c>
      <c r="AD2137" s="274"/>
      <c r="AE2137" s="275" t="s">
        <v>81</v>
      </c>
      <c r="AF2137" s="276"/>
      <c r="AG2137" s="10"/>
      <c r="AH2137" s="269" t="s">
        <v>82</v>
      </c>
      <c r="AI2137" s="270"/>
      <c r="AJ2137" s="271" t="s">
        <v>83</v>
      </c>
      <c r="AK2137" s="272"/>
      <c r="AM2137" s="57" t="s">
        <v>10</v>
      </c>
      <c r="AO2137" s="109" t="s">
        <v>37</v>
      </c>
      <c r="AP2137" s="18"/>
      <c r="AQ2137" s="68"/>
      <c r="AR2137" s="68"/>
      <c r="AS2137" s="68"/>
      <c r="AT2137" s="68"/>
    </row>
    <row r="2138" spans="2:46" ht="18.600000000000001" customHeight="1" thickTop="1" thickBot="1">
      <c r="B2138" s="81">
        <v>6.12</v>
      </c>
      <c r="D2138" s="59">
        <v>1</v>
      </c>
      <c r="E2138" s="60">
        <v>0</v>
      </c>
      <c r="F2138" s="61">
        <v>0</v>
      </c>
      <c r="G2138" s="62">
        <f t="shared" ref="G2138" si="9675">$E$8*$B2138</f>
        <v>4.1516244000000002</v>
      </c>
      <c r="I2138" s="59">
        <v>1</v>
      </c>
      <c r="J2138" s="63">
        <v>0</v>
      </c>
      <c r="K2138" s="61">
        <v>0</v>
      </c>
      <c r="L2138" s="62">
        <v>0</v>
      </c>
      <c r="N2138" s="59">
        <f t="shared" ref="N2138" si="9676">D2138*I2138+F2138*I2141-E2138*J2138-G2138*J2141</f>
        <v>3.5496722936920455</v>
      </c>
      <c r="O2138" s="63">
        <f t="shared" ref="O2138" si="9677">(D2138*J2138+E2138*I2138+F2138*J2141+G2138*I2141)</f>
        <v>0</v>
      </c>
      <c r="P2138" s="61">
        <f t="shared" ref="P2138" si="9678">D2138*K2138+F2138*K2141-E2138*L2138-G2138*L2141</f>
        <v>0</v>
      </c>
      <c r="Q2138" s="62">
        <f t="shared" ref="Q2138" si="9679">(D2138*L2138+E2138*K2138+F2138*L2141+G2138*K2141)</f>
        <v>4.1516244000000002</v>
      </c>
      <c r="S2138" s="59">
        <v>1</v>
      </c>
      <c r="T2138" s="60">
        <v>0</v>
      </c>
      <c r="U2138" s="61">
        <v>0</v>
      </c>
      <c r="V2138" s="62">
        <f t="shared" ref="V2138" si="9680">$T$8*$B2138</f>
        <v>4.1516244000000002</v>
      </c>
      <c r="X2138" s="59">
        <f t="shared" ref="X2138" si="9681">N2138*S2138+P2138*S2141-O2138*T2138-Q2138*T2141</f>
        <v>3.5496722936920455</v>
      </c>
      <c r="Y2138" s="63">
        <f t="shared" ref="Y2138" si="9682">(N2138*T2138+O2138*S2138+P2138*T2141+Q2138*S2141)</f>
        <v>0</v>
      </c>
      <c r="Z2138" s="61">
        <f t="shared" ref="Z2138" si="9683">N2138*U2138+P2138*U2141-O2138*V2138-Q2138*V2141</f>
        <v>0</v>
      </c>
      <c r="AA2138" s="62">
        <f t="shared" ref="AA2138" si="9684">(N2138*V2138+O2138*U2138+P2138*V2141+Q2138*U2141)</f>
        <v>18.888530506495862</v>
      </c>
      <c r="AB2138" s="10"/>
      <c r="AC2138" s="64">
        <v>1</v>
      </c>
      <c r="AD2138" s="65">
        <v>0</v>
      </c>
      <c r="AE2138" s="23">
        <v>0</v>
      </c>
      <c r="AF2138" s="66">
        <v>0</v>
      </c>
      <c r="AH2138" s="59">
        <f t="shared" ref="AH2138" si="9685">X2138*AC2138+Z2138*AC2141-Y2138*AD2138-AA2138*AD2141</f>
        <v>3.5496722936920455</v>
      </c>
      <c r="AI2138" s="63">
        <f t="shared" ref="AI2138" si="9686">(X2138*AD2138+Y2138*AC2138+Z2138*AD2141+AA2138*AC2141)</f>
        <v>18.888530506495862</v>
      </c>
      <c r="AJ2138" s="61">
        <f t="shared" ref="AJ2138" si="9687">X2138*AE2138+Z2138*AE2141-Y2138*AF2138-AA2138*AF2141</f>
        <v>0</v>
      </c>
      <c r="AK2138" s="62">
        <f t="shared" ref="AK2138" si="9688">(X2138*AF2138+Y2138*AE2138+Z2138*AF2141+AA2138*AE2141)</f>
        <v>18.888530506495862</v>
      </c>
      <c r="AM2138" s="67">
        <f t="shared" ref="AM2138" si="9689">20*LOG(((1+$AD$8)/$AD$8)/((AH2138+AH2141)^2+(AI2138+AI2141)^2)^0.5)</f>
        <v>-19.82671524061443</v>
      </c>
      <c r="AO2138" s="110">
        <f t="shared" ref="AO2138" si="9690">((AH2138^2+AI2138^2)^0.5)/((AH2141^2+AI2141^2)^0.5)</f>
        <v>5.3350924562877493</v>
      </c>
      <c r="AP2138" s="18"/>
      <c r="AQ2138" s="68"/>
      <c r="AR2138" s="68"/>
      <c r="AS2138" s="68"/>
      <c r="AT2138" s="68"/>
    </row>
    <row r="2139" spans="2:46" ht="18.600000000000001" customHeight="1" thickBot="1">
      <c r="D2139" s="69"/>
      <c r="G2139" s="70"/>
      <c r="I2139" s="69"/>
      <c r="L2139" s="70"/>
      <c r="N2139" s="69"/>
      <c r="Q2139" s="70"/>
      <c r="S2139" s="69"/>
      <c r="V2139" s="70"/>
      <c r="X2139" s="69"/>
      <c r="AA2139" s="70"/>
      <c r="AC2139" s="64"/>
      <c r="AD2139" s="23"/>
      <c r="AE2139" s="23"/>
      <c r="AF2139" s="71"/>
      <c r="AH2139" s="69"/>
      <c r="AK2139" s="70"/>
      <c r="AO2139" s="111"/>
      <c r="AP2139" s="18"/>
      <c r="AQ2139" s="68"/>
      <c r="AR2139" s="68"/>
      <c r="AS2139" s="68"/>
      <c r="AT2139" s="68"/>
    </row>
    <row r="2140" spans="2:46" ht="18.600000000000001" customHeight="1" thickBot="1">
      <c r="D2140" s="265" t="s">
        <v>11</v>
      </c>
      <c r="E2140" s="266"/>
      <c r="F2140" s="267" t="s">
        <v>84</v>
      </c>
      <c r="G2140" s="268"/>
      <c r="H2140" s="263"/>
      <c r="I2140" s="265" t="s">
        <v>85</v>
      </c>
      <c r="J2140" s="266"/>
      <c r="K2140" s="267" t="s">
        <v>86</v>
      </c>
      <c r="L2140" s="268"/>
      <c r="N2140" s="269" t="s">
        <v>12</v>
      </c>
      <c r="O2140" s="270"/>
      <c r="P2140" s="271" t="s">
        <v>13</v>
      </c>
      <c r="Q2140" s="272"/>
      <c r="S2140" s="265" t="s">
        <v>87</v>
      </c>
      <c r="T2140" s="266"/>
      <c r="U2140" s="267" t="s">
        <v>88</v>
      </c>
      <c r="V2140" s="268"/>
      <c r="W2140" s="10"/>
      <c r="X2140" s="269" t="s">
        <v>89</v>
      </c>
      <c r="Y2140" s="270"/>
      <c r="Z2140" s="271" t="s">
        <v>90</v>
      </c>
      <c r="AA2140" s="272"/>
      <c r="AB2140" s="10"/>
      <c r="AC2140" s="265" t="s">
        <v>14</v>
      </c>
      <c r="AD2140" s="266"/>
      <c r="AE2140" s="267" t="s">
        <v>15</v>
      </c>
      <c r="AF2140" s="268"/>
      <c r="AG2140" s="10"/>
      <c r="AH2140" s="269" t="s">
        <v>91</v>
      </c>
      <c r="AI2140" s="270"/>
      <c r="AJ2140" s="271" t="s">
        <v>92</v>
      </c>
      <c r="AK2140" s="272"/>
      <c r="AM2140" s="76" t="s">
        <v>16</v>
      </c>
      <c r="AO2140" s="112" t="s">
        <v>38</v>
      </c>
      <c r="AP2140" s="18"/>
      <c r="AQ2140" s="68"/>
      <c r="AR2140" s="68"/>
      <c r="AS2140" s="68"/>
      <c r="AT2140" s="68"/>
    </row>
    <row r="2141" spans="2:46" ht="18.600000000000001" customHeight="1" thickTop="1" thickBot="1">
      <c r="D2141" s="59">
        <v>0</v>
      </c>
      <c r="E2141" s="63">
        <v>0</v>
      </c>
      <c r="F2141" s="61">
        <v>1</v>
      </c>
      <c r="G2141" s="62">
        <v>0</v>
      </c>
      <c r="I2141" s="59">
        <v>0</v>
      </c>
      <c r="J2141" s="63">
        <f t="shared" ref="J2141" si="9691">IF(0=(1-$J$8*$K$8*$B2138^2),10^14,$B2138*$K$8/(1-$J$8*$K$8*$B2138^2))</f>
        <v>-0.61413847883061035</v>
      </c>
      <c r="K2141" s="61">
        <v>1</v>
      </c>
      <c r="L2141" s="62">
        <v>0</v>
      </c>
      <c r="N2141" s="59">
        <f t="shared" ref="N2141" si="9692">D2141*I2138+F2141*I2141-E2141*J2138-G2141*J2141</f>
        <v>0</v>
      </c>
      <c r="O2141" s="63">
        <f t="shared" ref="O2141" si="9693">(D2141*J2138+E2141*I2138+F2141*J2141+G2141*I2141)</f>
        <v>-0.61413847883061035</v>
      </c>
      <c r="P2141" s="61">
        <f t="shared" ref="P2141" si="9694">D2141*K2138+F2141*K2141-E2141*L2138-G2141*L2141</f>
        <v>1</v>
      </c>
      <c r="Q2141" s="62">
        <f t="shared" ref="Q2141" si="9695">(D2141*L2138+E2141*K2138+F2141*L2141+G2141*K2141)</f>
        <v>0</v>
      </c>
      <c r="S2141" s="59">
        <v>0</v>
      </c>
      <c r="T2141" s="63">
        <v>0</v>
      </c>
      <c r="U2141" s="61">
        <v>1</v>
      </c>
      <c r="V2141" s="62">
        <v>0</v>
      </c>
      <c r="X2141" s="59">
        <f t="shared" ref="X2141" si="9696">N2141*S2138+P2141*S2141-O2141*T2138-Q2141*T2141</f>
        <v>0</v>
      </c>
      <c r="Y2141" s="63">
        <f t="shared" ref="Y2141" si="9697">(N2141*T2138+O2141*S2138+P2141*T2141+Q2141*S2141)</f>
        <v>-0.61413847883061035</v>
      </c>
      <c r="Z2141" s="61">
        <f t="shared" ref="Z2141" si="9698">N2141*U2138+P2141*U2141-O2141*V2138-Q2141*V2141</f>
        <v>3.5496722936920455</v>
      </c>
      <c r="AA2141" s="62">
        <f t="shared" ref="AA2141" si="9699">(N2141*V2138+O2141*U2138+P2141*V2141+Q2141*U2141)</f>
        <v>0</v>
      </c>
      <c r="AB2141" s="10"/>
      <c r="AC2141" s="46">
        <f t="shared" ref="AC2141" si="9700">1/$AD$8</f>
        <v>1</v>
      </c>
      <c r="AD2141" s="77">
        <v>0</v>
      </c>
      <c r="AE2141" s="78">
        <v>1</v>
      </c>
      <c r="AF2141" s="79">
        <v>0</v>
      </c>
      <c r="AH2141" s="59">
        <f t="shared" ref="AH2141" si="9701">X2141*AC2138+Z2141*AC2141-Y2141*AD2138-AA2141*AD2141</f>
        <v>3.5496722936920455</v>
      </c>
      <c r="AI2141" s="63">
        <f t="shared" ref="AI2141" si="9702">(X2141*AD2138+Y2141*AC2138+Z2141*AD2141+AA2141*AC2141)</f>
        <v>-0.61413847883061035</v>
      </c>
      <c r="AJ2141" s="61">
        <f t="shared" ref="AJ2141" si="9703">X2141*AE2138+Z2141*AE2141-Y2141*AF2138-AA2141*AF2141</f>
        <v>3.5496722936920455</v>
      </c>
      <c r="AK2141" s="62">
        <f t="shared" ref="AK2141" si="9704">(X2141*AF2138+Y2141*AE2138+Z2141*AF2141+AA2141*AE2141)</f>
        <v>0</v>
      </c>
      <c r="AM2141" s="80">
        <f t="shared" ref="AM2141" si="9705">(180/PI())*ATAN(-1*(AI2138+AI2141)/(AH2138+AH2141))</f>
        <v>-68.769550974243401</v>
      </c>
      <c r="AO2141" s="113">
        <f t="shared" ref="AO2141" si="9706">20*LOG(((1-(10^(AM2138/20)^2)*(1-((1-AO2138)/(1+AO2138))^2))^0.5))</f>
        <v>-2.4099789314713328E-2</v>
      </c>
      <c r="AP2141" s="18"/>
      <c r="AQ2141" s="68"/>
      <c r="AR2141" s="68"/>
      <c r="AS2141" s="68"/>
      <c r="AT2141" s="68"/>
    </row>
    <row r="2142" spans="2:46" ht="18.600000000000001" customHeight="1"/>
    <row r="2143" spans="2:46" ht="18.600000000000001" customHeight="1" thickBot="1">
      <c r="D2143" s="10" t="s">
        <v>63</v>
      </c>
      <c r="E2143" s="10"/>
      <c r="F2143" s="10"/>
      <c r="G2143" s="10"/>
      <c r="H2143" s="10"/>
      <c r="I2143" s="10" t="s">
        <v>64</v>
      </c>
      <c r="J2143" s="10"/>
      <c r="K2143" s="10"/>
      <c r="L2143" s="10"/>
      <c r="M2143" s="55"/>
      <c r="N2143" s="55"/>
      <c r="O2143" s="54" t="s">
        <v>65</v>
      </c>
      <c r="P2143" s="55"/>
      <c r="Q2143" s="55"/>
      <c r="R2143" s="55"/>
      <c r="S2143" s="10"/>
      <c r="T2143" s="10" t="s">
        <v>66</v>
      </c>
      <c r="U2143" s="55"/>
      <c r="V2143" s="55"/>
      <c r="W2143" s="55"/>
      <c r="X2143" s="55"/>
      <c r="Y2143" s="54" t="s">
        <v>67</v>
      </c>
      <c r="Z2143" s="55"/>
      <c r="AA2143" s="55"/>
      <c r="AB2143" s="55"/>
      <c r="AC2143" s="54" t="s">
        <v>68</v>
      </c>
      <c r="AD2143" s="10"/>
      <c r="AE2143" s="10"/>
      <c r="AF2143" s="10"/>
      <c r="AG2143" s="10"/>
      <c r="AH2143" s="55"/>
      <c r="AI2143" s="54" t="s">
        <v>69</v>
      </c>
      <c r="AJ2143" s="55"/>
      <c r="AK2143" s="55"/>
    </row>
    <row r="2144" spans="2:46" ht="18.600000000000001" customHeight="1" thickBot="1">
      <c r="B2144" s="52"/>
      <c r="D2144" s="273" t="s">
        <v>70</v>
      </c>
      <c r="E2144" s="274"/>
      <c r="F2144" s="275" t="s">
        <v>71</v>
      </c>
      <c r="G2144" s="276"/>
      <c r="H2144" s="263"/>
      <c r="I2144" s="273" t="s">
        <v>72</v>
      </c>
      <c r="J2144" s="274"/>
      <c r="K2144" s="275" t="s">
        <v>73</v>
      </c>
      <c r="L2144" s="276"/>
      <c r="M2144" s="55"/>
      <c r="N2144" s="269" t="s">
        <v>74</v>
      </c>
      <c r="O2144" s="270"/>
      <c r="P2144" s="271" t="s">
        <v>75</v>
      </c>
      <c r="Q2144" s="272"/>
      <c r="R2144" s="55"/>
      <c r="S2144" s="273" t="s">
        <v>76</v>
      </c>
      <c r="T2144" s="274"/>
      <c r="U2144" s="275" t="s">
        <v>77</v>
      </c>
      <c r="V2144" s="276"/>
      <c r="W2144" s="10"/>
      <c r="X2144" s="269" t="s">
        <v>78</v>
      </c>
      <c r="Y2144" s="270"/>
      <c r="Z2144" s="271" t="s">
        <v>79</v>
      </c>
      <c r="AA2144" s="272"/>
      <c r="AB2144" s="10"/>
      <c r="AC2144" s="273" t="s">
        <v>80</v>
      </c>
      <c r="AD2144" s="274"/>
      <c r="AE2144" s="275" t="s">
        <v>81</v>
      </c>
      <c r="AF2144" s="276"/>
      <c r="AG2144" s="10"/>
      <c r="AH2144" s="269" t="s">
        <v>82</v>
      </c>
      <c r="AI2144" s="270"/>
      <c r="AJ2144" s="271" t="s">
        <v>83</v>
      </c>
      <c r="AK2144" s="272"/>
      <c r="AM2144" s="57" t="s">
        <v>10</v>
      </c>
      <c r="AO2144" s="109" t="s">
        <v>37</v>
      </c>
      <c r="AP2144" s="18"/>
      <c r="AQ2144" s="68"/>
      <c r="AR2144" s="68"/>
      <c r="AS2144" s="68"/>
      <c r="AT2144" s="68"/>
    </row>
    <row r="2145" spans="2:46" ht="18.600000000000001" customHeight="1" thickTop="1" thickBot="1">
      <c r="B2145" s="81">
        <v>6.14</v>
      </c>
      <c r="D2145" s="59">
        <v>1</v>
      </c>
      <c r="E2145" s="60">
        <v>0</v>
      </c>
      <c r="F2145" s="61">
        <v>0</v>
      </c>
      <c r="G2145" s="62">
        <f t="shared" ref="G2145" si="9707">$E$8*$B2145</f>
        <v>4.1651917999999997</v>
      </c>
      <c r="I2145" s="59">
        <v>1</v>
      </c>
      <c r="J2145" s="63">
        <v>0</v>
      </c>
      <c r="K2145" s="61">
        <v>0</v>
      </c>
      <c r="L2145" s="62">
        <v>0</v>
      </c>
      <c r="N2145" s="59">
        <f t="shared" ref="N2145" si="9708">D2145*I2145+F2145*I2148-E2145*J2145-G2145*J2148</f>
        <v>3.5476153505851484</v>
      </c>
      <c r="O2145" s="63">
        <f t="shared" ref="O2145" si="9709">(D2145*J2145+E2145*I2145+F2145*J2148+G2145*I2148)</f>
        <v>0</v>
      </c>
      <c r="P2145" s="61">
        <f t="shared" ref="P2145" si="9710">D2145*K2145+F2145*K2148-E2145*L2145-G2145*L2148</f>
        <v>0</v>
      </c>
      <c r="Q2145" s="62">
        <f t="shared" ref="Q2145" si="9711">(D2145*L2145+E2145*K2145+F2145*L2148+G2145*K2148)</f>
        <v>4.1651917999999997</v>
      </c>
      <c r="S2145" s="59">
        <v>1</v>
      </c>
      <c r="T2145" s="60">
        <v>0</v>
      </c>
      <c r="U2145" s="61">
        <v>0</v>
      </c>
      <c r="V2145" s="62">
        <f t="shared" ref="V2145" si="9712">$T$8*$B2145</f>
        <v>4.1651917999999997</v>
      </c>
      <c r="X2145" s="59">
        <f t="shared" ref="X2145" si="9713">N2145*S2145+P2145*S2148-O2145*T2145-Q2145*T2148</f>
        <v>3.5476153505851484</v>
      </c>
      <c r="Y2145" s="63">
        <f t="shared" ref="Y2145" si="9714">(N2145*T2145+O2145*S2145+P2145*T2148+Q2145*S2148)</f>
        <v>0</v>
      </c>
      <c r="Z2145" s="61">
        <f t="shared" ref="Z2145" si="9715">N2145*U2145+P2145*U2148-O2145*V2145-Q2145*V2148</f>
        <v>0</v>
      </c>
      <c r="AA2145" s="62">
        <f t="shared" ref="AA2145" si="9716">(N2145*V2145+O2145*U2145+P2145*V2148+Q2145*U2148)</f>
        <v>18.941690167811384</v>
      </c>
      <c r="AB2145" s="10"/>
      <c r="AC2145" s="64">
        <v>1</v>
      </c>
      <c r="AD2145" s="65">
        <v>0</v>
      </c>
      <c r="AE2145" s="23">
        <v>0</v>
      </c>
      <c r="AF2145" s="66">
        <v>0</v>
      </c>
      <c r="AH2145" s="59">
        <f t="shared" ref="AH2145" si="9717">X2145*AC2145+Z2145*AC2148-Y2145*AD2145-AA2145*AD2148</f>
        <v>3.5476153505851484</v>
      </c>
      <c r="AI2145" s="63">
        <f t="shared" ref="AI2145" si="9718">(X2145*AD2145+Y2145*AC2145+Z2145*AD2148+AA2145*AC2148)</f>
        <v>18.941690167811384</v>
      </c>
      <c r="AJ2145" s="61">
        <f t="shared" ref="AJ2145" si="9719">X2145*AE2145+Z2145*AE2148-Y2145*AF2145-AA2145*AF2148</f>
        <v>0</v>
      </c>
      <c r="AK2145" s="62">
        <f t="shared" ref="AK2145" si="9720">(X2145*AF2145+Y2145*AE2145+Z2145*AF2148+AA2145*AE2148)</f>
        <v>18.941690167811384</v>
      </c>
      <c r="AM2145" s="67">
        <f t="shared" ref="AM2145" si="9721">20*LOG(((1+$AD$8)/$AD$8)/((AH2145+AH2148)^2+(AI2145+AI2148)^2)^0.5)</f>
        <v>-19.849016852225375</v>
      </c>
      <c r="AO2145" s="110">
        <f t="shared" ref="AO2145" si="9722">((AH2145^2+AI2145^2)^0.5)/((AH2148^2+AI2148^2)^0.5)</f>
        <v>5.3531336504360407</v>
      </c>
      <c r="AP2145" s="18"/>
      <c r="AQ2145" s="68"/>
      <c r="AR2145" s="68"/>
      <c r="AS2145" s="68"/>
      <c r="AT2145" s="68"/>
    </row>
    <row r="2146" spans="2:46" ht="18.600000000000001" customHeight="1" thickBot="1">
      <c r="D2146" s="69"/>
      <c r="G2146" s="70"/>
      <c r="I2146" s="69"/>
      <c r="L2146" s="70"/>
      <c r="N2146" s="69"/>
      <c r="Q2146" s="70"/>
      <c r="S2146" s="69"/>
      <c r="V2146" s="70"/>
      <c r="X2146" s="69"/>
      <c r="AA2146" s="70"/>
      <c r="AC2146" s="64"/>
      <c r="AD2146" s="23"/>
      <c r="AE2146" s="23"/>
      <c r="AF2146" s="71"/>
      <c r="AH2146" s="69"/>
      <c r="AK2146" s="70"/>
      <c r="AO2146" s="111"/>
      <c r="AP2146" s="18"/>
      <c r="AQ2146" s="68"/>
      <c r="AR2146" s="68"/>
      <c r="AS2146" s="68"/>
      <c r="AT2146" s="68"/>
    </row>
    <row r="2147" spans="2:46" ht="18.600000000000001" customHeight="1" thickBot="1">
      <c r="D2147" s="265" t="s">
        <v>11</v>
      </c>
      <c r="E2147" s="266"/>
      <c r="F2147" s="267" t="s">
        <v>84</v>
      </c>
      <c r="G2147" s="268"/>
      <c r="H2147" s="263"/>
      <c r="I2147" s="265" t="s">
        <v>85</v>
      </c>
      <c r="J2147" s="266"/>
      <c r="K2147" s="267" t="s">
        <v>86</v>
      </c>
      <c r="L2147" s="268"/>
      <c r="N2147" s="269" t="s">
        <v>12</v>
      </c>
      <c r="O2147" s="270"/>
      <c r="P2147" s="271" t="s">
        <v>13</v>
      </c>
      <c r="Q2147" s="272"/>
      <c r="S2147" s="265" t="s">
        <v>87</v>
      </c>
      <c r="T2147" s="266"/>
      <c r="U2147" s="267" t="s">
        <v>88</v>
      </c>
      <c r="V2147" s="268"/>
      <c r="W2147" s="10"/>
      <c r="X2147" s="269" t="s">
        <v>89</v>
      </c>
      <c r="Y2147" s="270"/>
      <c r="Z2147" s="271" t="s">
        <v>90</v>
      </c>
      <c r="AA2147" s="272"/>
      <c r="AB2147" s="10"/>
      <c r="AC2147" s="265" t="s">
        <v>14</v>
      </c>
      <c r="AD2147" s="266"/>
      <c r="AE2147" s="267" t="s">
        <v>15</v>
      </c>
      <c r="AF2147" s="268"/>
      <c r="AG2147" s="10"/>
      <c r="AH2147" s="269" t="s">
        <v>91</v>
      </c>
      <c r="AI2147" s="270"/>
      <c r="AJ2147" s="271" t="s">
        <v>92</v>
      </c>
      <c r="AK2147" s="272"/>
      <c r="AM2147" s="76" t="s">
        <v>16</v>
      </c>
      <c r="AO2147" s="112" t="s">
        <v>38</v>
      </c>
      <c r="AP2147" s="18"/>
      <c r="AQ2147" s="68"/>
      <c r="AR2147" s="68"/>
      <c r="AS2147" s="68"/>
      <c r="AT2147" s="68"/>
    </row>
    <row r="2148" spans="2:46" ht="18.600000000000001" customHeight="1" thickTop="1" thickBot="1">
      <c r="D2148" s="59">
        <v>0</v>
      </c>
      <c r="E2148" s="63">
        <v>0</v>
      </c>
      <c r="F2148" s="61">
        <v>1</v>
      </c>
      <c r="G2148" s="62">
        <v>0</v>
      </c>
      <c r="I2148" s="59">
        <v>0</v>
      </c>
      <c r="J2148" s="63">
        <f t="shared" ref="J2148" si="9723">IF(0=(1-$J$8*$K$8*$B2145^2),10^14,$B2145*$K$8/(1-$J$8*$K$8*$B2145^2))</f>
        <v>-0.61164418660988162</v>
      </c>
      <c r="K2148" s="61">
        <v>1</v>
      </c>
      <c r="L2148" s="62">
        <v>0</v>
      </c>
      <c r="N2148" s="59">
        <f t="shared" ref="N2148" si="9724">D2148*I2145+F2148*I2148-E2148*J2145-G2148*J2148</f>
        <v>0</v>
      </c>
      <c r="O2148" s="63">
        <f t="shared" ref="O2148" si="9725">(D2148*J2145+E2148*I2145+F2148*J2148+G2148*I2148)</f>
        <v>-0.61164418660988162</v>
      </c>
      <c r="P2148" s="61">
        <f t="shared" ref="P2148" si="9726">D2148*K2145+F2148*K2148-E2148*L2145-G2148*L2148</f>
        <v>1</v>
      </c>
      <c r="Q2148" s="62">
        <f t="shared" ref="Q2148" si="9727">(D2148*L2145+E2148*K2145+F2148*L2148+G2148*K2148)</f>
        <v>0</v>
      </c>
      <c r="S2148" s="59">
        <v>0</v>
      </c>
      <c r="T2148" s="63">
        <v>0</v>
      </c>
      <c r="U2148" s="61">
        <v>1</v>
      </c>
      <c r="V2148" s="62">
        <v>0</v>
      </c>
      <c r="X2148" s="59">
        <f t="shared" ref="X2148" si="9728">N2148*S2145+P2148*S2148-O2148*T2145-Q2148*T2148</f>
        <v>0</v>
      </c>
      <c r="Y2148" s="63">
        <f t="shared" ref="Y2148" si="9729">(N2148*T2145+O2148*S2145+P2148*T2148+Q2148*S2148)</f>
        <v>-0.61164418660988162</v>
      </c>
      <c r="Z2148" s="61">
        <f t="shared" ref="Z2148" si="9730">N2148*U2145+P2148*U2148-O2148*V2145-Q2148*V2148</f>
        <v>3.5476153505851484</v>
      </c>
      <c r="AA2148" s="62">
        <f t="shared" ref="AA2148" si="9731">(N2148*V2145+O2148*U2145+P2148*V2148+Q2148*U2148)</f>
        <v>0</v>
      </c>
      <c r="AB2148" s="10"/>
      <c r="AC2148" s="46">
        <f t="shared" ref="AC2148" si="9732">1/$AD$8</f>
        <v>1</v>
      </c>
      <c r="AD2148" s="77">
        <v>0</v>
      </c>
      <c r="AE2148" s="78">
        <v>1</v>
      </c>
      <c r="AF2148" s="79">
        <v>0</v>
      </c>
      <c r="AH2148" s="59">
        <f t="shared" ref="AH2148" si="9733">X2148*AC2145+Z2148*AC2148-Y2148*AD2145-AA2148*AD2148</f>
        <v>3.5476153505851484</v>
      </c>
      <c r="AI2148" s="63">
        <f t="shared" ref="AI2148" si="9734">(X2148*AD2145+Y2148*AC2145+Z2148*AD2148+AA2148*AC2148)</f>
        <v>-0.61164418660988162</v>
      </c>
      <c r="AJ2148" s="61">
        <f t="shared" ref="AJ2148" si="9735">X2148*AE2145+Z2148*AE2148-Y2148*AF2145-AA2148*AF2148</f>
        <v>3.5476153505851484</v>
      </c>
      <c r="AK2148" s="62">
        <f t="shared" ref="AK2148" si="9736">(X2148*AF2145+Y2148*AE2145+Z2148*AF2148+AA2148*AE2148)</f>
        <v>0</v>
      </c>
      <c r="AM2148" s="80">
        <f t="shared" ref="AM2148" si="9737">(180/PI())*ATAN(-1*(AI2145+AI2148)/(AH2145+AH2148))</f>
        <v>-68.83947680046947</v>
      </c>
      <c r="AO2148" s="113">
        <f t="shared" ref="AO2148" si="9738">20*LOG(((1-(10^(AM2145/20)^2)*(1-((1-AO2145)/(1+AO2145))^2))^0.5))</f>
        <v>-2.3920496868173536E-2</v>
      </c>
      <c r="AP2148" s="18"/>
      <c r="AQ2148" s="68"/>
      <c r="AR2148" s="68"/>
      <c r="AS2148" s="68"/>
      <c r="AT2148" s="68"/>
    </row>
    <row r="2149" spans="2:46" ht="18.600000000000001" customHeight="1"/>
    <row r="2150" spans="2:46" ht="18.600000000000001" customHeight="1" thickBot="1">
      <c r="D2150" s="10" t="s">
        <v>63</v>
      </c>
      <c r="E2150" s="10"/>
      <c r="F2150" s="10"/>
      <c r="G2150" s="10"/>
      <c r="H2150" s="10"/>
      <c r="I2150" s="10" t="s">
        <v>64</v>
      </c>
      <c r="J2150" s="10"/>
      <c r="K2150" s="10"/>
      <c r="L2150" s="10"/>
      <c r="M2150" s="55"/>
      <c r="N2150" s="55"/>
      <c r="O2150" s="54" t="s">
        <v>65</v>
      </c>
      <c r="P2150" s="55"/>
      <c r="Q2150" s="55"/>
      <c r="R2150" s="55"/>
      <c r="S2150" s="10"/>
      <c r="T2150" s="10" t="s">
        <v>66</v>
      </c>
      <c r="U2150" s="55"/>
      <c r="V2150" s="55"/>
      <c r="W2150" s="55"/>
      <c r="X2150" s="55"/>
      <c r="Y2150" s="54" t="s">
        <v>67</v>
      </c>
      <c r="Z2150" s="55"/>
      <c r="AA2150" s="55"/>
      <c r="AB2150" s="55"/>
      <c r="AC2150" s="54" t="s">
        <v>68</v>
      </c>
      <c r="AD2150" s="10"/>
      <c r="AE2150" s="10"/>
      <c r="AF2150" s="10"/>
      <c r="AG2150" s="10"/>
      <c r="AH2150" s="55"/>
      <c r="AI2150" s="54" t="s">
        <v>69</v>
      </c>
      <c r="AJ2150" s="55"/>
      <c r="AK2150" s="55"/>
    </row>
    <row r="2151" spans="2:46" ht="18.600000000000001" customHeight="1" thickBot="1">
      <c r="B2151" s="52"/>
      <c r="D2151" s="273" t="s">
        <v>70</v>
      </c>
      <c r="E2151" s="274"/>
      <c r="F2151" s="275" t="s">
        <v>71</v>
      </c>
      <c r="G2151" s="276"/>
      <c r="H2151" s="263"/>
      <c r="I2151" s="273" t="s">
        <v>72</v>
      </c>
      <c r="J2151" s="274"/>
      <c r="K2151" s="275" t="s">
        <v>73</v>
      </c>
      <c r="L2151" s="276"/>
      <c r="M2151" s="55"/>
      <c r="N2151" s="269" t="s">
        <v>74</v>
      </c>
      <c r="O2151" s="270"/>
      <c r="P2151" s="271" t="s">
        <v>75</v>
      </c>
      <c r="Q2151" s="272"/>
      <c r="R2151" s="55"/>
      <c r="S2151" s="273" t="s">
        <v>76</v>
      </c>
      <c r="T2151" s="274"/>
      <c r="U2151" s="275" t="s">
        <v>77</v>
      </c>
      <c r="V2151" s="276"/>
      <c r="W2151" s="10"/>
      <c r="X2151" s="269" t="s">
        <v>78</v>
      </c>
      <c r="Y2151" s="270"/>
      <c r="Z2151" s="271" t="s">
        <v>79</v>
      </c>
      <c r="AA2151" s="272"/>
      <c r="AB2151" s="10"/>
      <c r="AC2151" s="273" t="s">
        <v>80</v>
      </c>
      <c r="AD2151" s="274"/>
      <c r="AE2151" s="275" t="s">
        <v>81</v>
      </c>
      <c r="AF2151" s="276"/>
      <c r="AG2151" s="10"/>
      <c r="AH2151" s="269" t="s">
        <v>82</v>
      </c>
      <c r="AI2151" s="270"/>
      <c r="AJ2151" s="271" t="s">
        <v>83</v>
      </c>
      <c r="AK2151" s="272"/>
      <c r="AM2151" s="57" t="s">
        <v>10</v>
      </c>
      <c r="AO2151" s="109" t="s">
        <v>37</v>
      </c>
      <c r="AP2151" s="18"/>
      <c r="AQ2151" s="68"/>
      <c r="AR2151" s="68"/>
      <c r="AS2151" s="68"/>
      <c r="AT2151" s="68"/>
    </row>
    <row r="2152" spans="2:46" ht="18.600000000000001" customHeight="1" thickTop="1" thickBot="1">
      <c r="B2152" s="81">
        <v>6.16</v>
      </c>
      <c r="D2152" s="59">
        <v>1</v>
      </c>
      <c r="E2152" s="60">
        <v>0</v>
      </c>
      <c r="F2152" s="61">
        <v>0</v>
      </c>
      <c r="G2152" s="62">
        <f t="shared" ref="G2152" si="9739">$E$8*$B2152</f>
        <v>4.1787592</v>
      </c>
      <c r="I2152" s="59">
        <v>1</v>
      </c>
      <c r="J2152" s="63">
        <v>0</v>
      </c>
      <c r="K2152" s="61">
        <v>0</v>
      </c>
      <c r="L2152" s="62">
        <v>0</v>
      </c>
      <c r="N2152" s="59">
        <f t="shared" ref="N2152" si="9740">D2152*I2152+F2152*I2155-E2152*J2152-G2152*J2155</f>
        <v>3.5455816781005849</v>
      </c>
      <c r="O2152" s="63">
        <f t="shared" ref="O2152" si="9741">(D2152*J2152+E2152*I2152+F2152*J2155+G2152*I2155)</f>
        <v>0</v>
      </c>
      <c r="P2152" s="61">
        <f t="shared" ref="P2152" si="9742">D2152*K2152+F2152*K2155-E2152*L2152-G2152*L2155</f>
        <v>0</v>
      </c>
      <c r="Q2152" s="62">
        <f t="shared" ref="Q2152" si="9743">(D2152*L2152+E2152*K2152+F2152*L2155+G2152*K2155)</f>
        <v>4.1787592</v>
      </c>
      <c r="S2152" s="59">
        <v>1</v>
      </c>
      <c r="T2152" s="60">
        <v>0</v>
      </c>
      <c r="U2152" s="61">
        <v>0</v>
      </c>
      <c r="V2152" s="62">
        <f t="shared" ref="V2152" si="9744">$T$8*$B2152</f>
        <v>4.1787592</v>
      </c>
      <c r="X2152" s="59">
        <f t="shared" ref="X2152" si="9745">N2152*S2152+P2152*S2155-O2152*T2152-Q2152*T2155</f>
        <v>3.5455816781005849</v>
      </c>
      <c r="Y2152" s="63">
        <f t="shared" ref="Y2152" si="9746">(N2152*T2152+O2152*S2152+P2152*T2155+Q2152*S2155)</f>
        <v>0</v>
      </c>
      <c r="Z2152" s="61">
        <f t="shared" ref="Z2152" si="9747">N2152*U2152+P2152*U2155-O2152*V2152-Q2152*V2155</f>
        <v>0</v>
      </c>
      <c r="AA2152" s="62">
        <f t="shared" ref="AA2152" si="9748">(N2152*V2152+O2152*U2152+P2152*V2155+Q2152*U2155)</f>
        <v>18.994891256714258</v>
      </c>
      <c r="AB2152" s="10"/>
      <c r="AC2152" s="64">
        <v>1</v>
      </c>
      <c r="AD2152" s="65">
        <v>0</v>
      </c>
      <c r="AE2152" s="23">
        <v>0</v>
      </c>
      <c r="AF2152" s="66">
        <v>0</v>
      </c>
      <c r="AH2152" s="59">
        <f t="shared" ref="AH2152" si="9749">X2152*AC2152+Z2152*AC2155-Y2152*AD2152-AA2152*AD2155</f>
        <v>3.5455816781005849</v>
      </c>
      <c r="AI2152" s="63">
        <f t="shared" ref="AI2152" si="9750">(X2152*AD2152+Y2152*AC2152+Z2152*AD2155+AA2152*AC2155)</f>
        <v>18.994891256714258</v>
      </c>
      <c r="AJ2152" s="61">
        <f t="shared" ref="AJ2152" si="9751">X2152*AE2152+Z2152*AE2155-Y2152*AF2152-AA2152*AF2155</f>
        <v>0</v>
      </c>
      <c r="AK2152" s="62">
        <f t="shared" ref="AK2152" si="9752">(X2152*AF2152+Y2152*AE2152+Z2152*AF2155+AA2152*AE2155)</f>
        <v>18.994891256714258</v>
      </c>
      <c r="AM2152" s="67">
        <f t="shared" ref="AM2152" si="9753">20*LOG(((1+$AD$8)/$AD$8)/((AH2152+AH2155)^2+(AI2152+AI2155)^2)^0.5)</f>
        <v>-19.871289655897261</v>
      </c>
      <c r="AO2152" s="110">
        <f t="shared" ref="AO2152" si="9754">((AH2152^2+AI2152^2)^0.5)/((AH2155^2+AI2155^2)^0.5)</f>
        <v>5.3711723619303848</v>
      </c>
      <c r="AP2152" s="18"/>
      <c r="AQ2152" s="68"/>
      <c r="AR2152" s="68"/>
      <c r="AS2152" s="68"/>
      <c r="AT2152" s="68"/>
    </row>
    <row r="2153" spans="2:46" ht="18.600000000000001" customHeight="1" thickBot="1">
      <c r="D2153" s="69"/>
      <c r="G2153" s="70"/>
      <c r="I2153" s="69"/>
      <c r="L2153" s="70"/>
      <c r="N2153" s="69"/>
      <c r="Q2153" s="70"/>
      <c r="S2153" s="69"/>
      <c r="V2153" s="70"/>
      <c r="X2153" s="69"/>
      <c r="AA2153" s="70"/>
      <c r="AC2153" s="64"/>
      <c r="AD2153" s="23"/>
      <c r="AE2153" s="23"/>
      <c r="AF2153" s="71"/>
      <c r="AH2153" s="69"/>
      <c r="AK2153" s="70"/>
      <c r="AO2153" s="111"/>
      <c r="AP2153" s="18"/>
      <c r="AQ2153" s="68"/>
      <c r="AR2153" s="68"/>
      <c r="AS2153" s="68"/>
      <c r="AT2153" s="68"/>
    </row>
    <row r="2154" spans="2:46" ht="18.600000000000001" customHeight="1" thickBot="1">
      <c r="D2154" s="265" t="s">
        <v>11</v>
      </c>
      <c r="E2154" s="266"/>
      <c r="F2154" s="267" t="s">
        <v>84</v>
      </c>
      <c r="G2154" s="268"/>
      <c r="H2154" s="263"/>
      <c r="I2154" s="265" t="s">
        <v>85</v>
      </c>
      <c r="J2154" s="266"/>
      <c r="K2154" s="267" t="s">
        <v>86</v>
      </c>
      <c r="L2154" s="268"/>
      <c r="N2154" s="269" t="s">
        <v>12</v>
      </c>
      <c r="O2154" s="270"/>
      <c r="P2154" s="271" t="s">
        <v>13</v>
      </c>
      <c r="Q2154" s="272"/>
      <c r="S2154" s="265" t="s">
        <v>87</v>
      </c>
      <c r="T2154" s="266"/>
      <c r="U2154" s="267" t="s">
        <v>88</v>
      </c>
      <c r="V2154" s="268"/>
      <c r="W2154" s="10"/>
      <c r="X2154" s="269" t="s">
        <v>89</v>
      </c>
      <c r="Y2154" s="270"/>
      <c r="Z2154" s="271" t="s">
        <v>90</v>
      </c>
      <c r="AA2154" s="272"/>
      <c r="AB2154" s="10"/>
      <c r="AC2154" s="265" t="s">
        <v>14</v>
      </c>
      <c r="AD2154" s="266"/>
      <c r="AE2154" s="267" t="s">
        <v>15</v>
      </c>
      <c r="AF2154" s="268"/>
      <c r="AG2154" s="10"/>
      <c r="AH2154" s="269" t="s">
        <v>91</v>
      </c>
      <c r="AI2154" s="270"/>
      <c r="AJ2154" s="271" t="s">
        <v>92</v>
      </c>
      <c r="AK2154" s="272"/>
      <c r="AM2154" s="76" t="s">
        <v>16</v>
      </c>
      <c r="AO2154" s="112" t="s">
        <v>38</v>
      </c>
      <c r="AP2154" s="18"/>
      <c r="AQ2154" s="68"/>
      <c r="AR2154" s="68"/>
      <c r="AS2154" s="68"/>
      <c r="AT2154" s="68"/>
    </row>
    <row r="2155" spans="2:46" ht="18.600000000000001" customHeight="1" thickTop="1" thickBot="1">
      <c r="D2155" s="59">
        <v>0</v>
      </c>
      <c r="E2155" s="63">
        <v>0</v>
      </c>
      <c r="F2155" s="61">
        <v>1</v>
      </c>
      <c r="G2155" s="62">
        <v>0</v>
      </c>
      <c r="I2155" s="59">
        <v>0</v>
      </c>
      <c r="J2155" s="63">
        <f t="shared" ref="J2155" si="9755">IF(0=(1-$J$8*$K$8*$B2152^2),10^14,$B2152*$K$8/(1-$J$8*$K$8*$B2152^2))</f>
        <v>-0.60917165987946487</v>
      </c>
      <c r="K2155" s="61">
        <v>1</v>
      </c>
      <c r="L2155" s="62">
        <v>0</v>
      </c>
      <c r="N2155" s="59">
        <f t="shared" ref="N2155" si="9756">D2155*I2152+F2155*I2155-E2155*J2152-G2155*J2155</f>
        <v>0</v>
      </c>
      <c r="O2155" s="63">
        <f t="shared" ref="O2155" si="9757">(D2155*J2152+E2155*I2152+F2155*J2155+G2155*I2155)</f>
        <v>-0.60917165987946487</v>
      </c>
      <c r="P2155" s="61">
        <f t="shared" ref="P2155" si="9758">D2155*K2152+F2155*K2155-E2155*L2152-G2155*L2155</f>
        <v>1</v>
      </c>
      <c r="Q2155" s="62">
        <f t="shared" ref="Q2155" si="9759">(D2155*L2152+E2155*K2152+F2155*L2155+G2155*K2155)</f>
        <v>0</v>
      </c>
      <c r="S2155" s="59">
        <v>0</v>
      </c>
      <c r="T2155" s="63">
        <v>0</v>
      </c>
      <c r="U2155" s="61">
        <v>1</v>
      </c>
      <c r="V2155" s="62">
        <v>0</v>
      </c>
      <c r="X2155" s="59">
        <f t="shared" ref="X2155" si="9760">N2155*S2152+P2155*S2155-O2155*T2152-Q2155*T2155</f>
        <v>0</v>
      </c>
      <c r="Y2155" s="63">
        <f t="shared" ref="Y2155" si="9761">(N2155*T2152+O2155*S2152+P2155*T2155+Q2155*S2155)</f>
        <v>-0.60917165987946487</v>
      </c>
      <c r="Z2155" s="61">
        <f t="shared" ref="Z2155" si="9762">N2155*U2152+P2155*U2155-O2155*V2152-Q2155*V2155</f>
        <v>3.5455816781005849</v>
      </c>
      <c r="AA2155" s="62">
        <f t="shared" ref="AA2155" si="9763">(N2155*V2152+O2155*U2152+P2155*V2155+Q2155*U2155)</f>
        <v>0</v>
      </c>
      <c r="AB2155" s="10"/>
      <c r="AC2155" s="46">
        <f t="shared" ref="AC2155" si="9764">1/$AD$8</f>
        <v>1</v>
      </c>
      <c r="AD2155" s="77">
        <v>0</v>
      </c>
      <c r="AE2155" s="78">
        <v>1</v>
      </c>
      <c r="AF2155" s="79">
        <v>0</v>
      </c>
      <c r="AH2155" s="59">
        <f t="shared" ref="AH2155" si="9765">X2155*AC2152+Z2155*AC2155-Y2155*AD2152-AA2155*AD2155</f>
        <v>3.5455816781005849</v>
      </c>
      <c r="AI2155" s="63">
        <f t="shared" ref="AI2155" si="9766">(X2155*AD2152+Y2155*AC2152+Z2155*AD2155+AA2155*AC2155)</f>
        <v>-0.60917165987946487</v>
      </c>
      <c r="AJ2155" s="61">
        <f t="shared" ref="AJ2155" si="9767">X2155*AE2152+Z2155*AE2155-Y2155*AF2152-AA2155*AF2155</f>
        <v>3.5455816781005849</v>
      </c>
      <c r="AK2155" s="62">
        <f t="shared" ref="AK2155" si="9768">(X2155*AF2152+Y2155*AE2152+Z2155*AF2155+AA2155*AE2155)</f>
        <v>0</v>
      </c>
      <c r="AM2155" s="80">
        <f t="shared" ref="AM2155" si="9769">(180/PI())*ATAN(-1*(AI2152+AI2155)/(AH2152+AH2155))</f>
        <v>-68.908939138849618</v>
      </c>
      <c r="AO2155" s="113">
        <f t="shared" ref="AO2155" si="9770">20*LOG(((1-(10^(AM2152/20)^2)*(1-((1-AO2152)/(1+AO2152))^2))^0.5))</f>
        <v>-2.3742820963915778E-2</v>
      </c>
      <c r="AP2155" s="18"/>
      <c r="AQ2155" s="68"/>
      <c r="AR2155" s="68"/>
      <c r="AS2155" s="68"/>
      <c r="AT2155" s="68"/>
    </row>
    <row r="2156" spans="2:46" ht="18.600000000000001" customHeight="1"/>
    <row r="2157" spans="2:46" ht="18.600000000000001" customHeight="1" thickBot="1">
      <c r="D2157" s="10" t="s">
        <v>63</v>
      </c>
      <c r="E2157" s="10"/>
      <c r="F2157" s="10"/>
      <c r="G2157" s="10"/>
      <c r="H2157" s="10"/>
      <c r="I2157" s="10" t="s">
        <v>64</v>
      </c>
      <c r="J2157" s="10"/>
      <c r="K2157" s="10"/>
      <c r="L2157" s="10"/>
      <c r="M2157" s="55"/>
      <c r="N2157" s="55"/>
      <c r="O2157" s="54" t="s">
        <v>65</v>
      </c>
      <c r="P2157" s="55"/>
      <c r="Q2157" s="55"/>
      <c r="R2157" s="55"/>
      <c r="S2157" s="10"/>
      <c r="T2157" s="10" t="s">
        <v>66</v>
      </c>
      <c r="U2157" s="55"/>
      <c r="V2157" s="55"/>
      <c r="W2157" s="55"/>
      <c r="X2157" s="55"/>
      <c r="Y2157" s="54" t="s">
        <v>67</v>
      </c>
      <c r="Z2157" s="55"/>
      <c r="AA2157" s="55"/>
      <c r="AB2157" s="55"/>
      <c r="AC2157" s="54" t="s">
        <v>68</v>
      </c>
      <c r="AD2157" s="10"/>
      <c r="AE2157" s="10"/>
      <c r="AF2157" s="10"/>
      <c r="AG2157" s="10"/>
      <c r="AH2157" s="55"/>
      <c r="AI2157" s="54" t="s">
        <v>69</v>
      </c>
      <c r="AJ2157" s="55"/>
      <c r="AK2157" s="55"/>
    </row>
    <row r="2158" spans="2:46" ht="18.600000000000001" customHeight="1" thickBot="1">
      <c r="B2158" s="52"/>
      <c r="D2158" s="273" t="s">
        <v>70</v>
      </c>
      <c r="E2158" s="274"/>
      <c r="F2158" s="275" t="s">
        <v>71</v>
      </c>
      <c r="G2158" s="276"/>
      <c r="H2158" s="263"/>
      <c r="I2158" s="273" t="s">
        <v>72</v>
      </c>
      <c r="J2158" s="274"/>
      <c r="K2158" s="275" t="s">
        <v>73</v>
      </c>
      <c r="L2158" s="276"/>
      <c r="M2158" s="55"/>
      <c r="N2158" s="269" t="s">
        <v>74</v>
      </c>
      <c r="O2158" s="270"/>
      <c r="P2158" s="271" t="s">
        <v>75</v>
      </c>
      <c r="Q2158" s="272"/>
      <c r="R2158" s="55"/>
      <c r="S2158" s="273" t="s">
        <v>76</v>
      </c>
      <c r="T2158" s="274"/>
      <c r="U2158" s="275" t="s">
        <v>77</v>
      </c>
      <c r="V2158" s="276"/>
      <c r="W2158" s="10"/>
      <c r="X2158" s="269" t="s">
        <v>78</v>
      </c>
      <c r="Y2158" s="270"/>
      <c r="Z2158" s="271" t="s">
        <v>79</v>
      </c>
      <c r="AA2158" s="272"/>
      <c r="AB2158" s="10"/>
      <c r="AC2158" s="273" t="s">
        <v>80</v>
      </c>
      <c r="AD2158" s="274"/>
      <c r="AE2158" s="275" t="s">
        <v>81</v>
      </c>
      <c r="AF2158" s="276"/>
      <c r="AG2158" s="10"/>
      <c r="AH2158" s="269" t="s">
        <v>82</v>
      </c>
      <c r="AI2158" s="270"/>
      <c r="AJ2158" s="271" t="s">
        <v>83</v>
      </c>
      <c r="AK2158" s="272"/>
      <c r="AM2158" s="57" t="s">
        <v>10</v>
      </c>
      <c r="AO2158" s="109" t="s">
        <v>37</v>
      </c>
      <c r="AP2158" s="18"/>
      <c r="AQ2158" s="68"/>
      <c r="AR2158" s="68"/>
      <c r="AS2158" s="68"/>
      <c r="AT2158" s="68"/>
    </row>
    <row r="2159" spans="2:46" ht="18.600000000000001" customHeight="1" thickTop="1" thickBot="1">
      <c r="B2159" s="81">
        <v>6.18</v>
      </c>
      <c r="D2159" s="59">
        <v>1</v>
      </c>
      <c r="E2159" s="60">
        <v>0</v>
      </c>
      <c r="F2159" s="61">
        <v>0</v>
      </c>
      <c r="G2159" s="62">
        <f t="shared" ref="G2159" si="9771">$E$8*$B2159</f>
        <v>4.1923266000000003</v>
      </c>
      <c r="I2159" s="59">
        <v>1</v>
      </c>
      <c r="J2159" s="63">
        <v>0</v>
      </c>
      <c r="K2159" s="61">
        <v>0</v>
      </c>
      <c r="L2159" s="62">
        <v>0</v>
      </c>
      <c r="N2159" s="59">
        <f t="shared" ref="N2159" si="9772">D2159*I2159+F2159*I2162-E2159*J2159-G2159*J2162</f>
        <v>3.5435709152803336</v>
      </c>
      <c r="O2159" s="63">
        <f t="shared" ref="O2159" si="9773">(D2159*J2159+E2159*I2159+F2159*J2162+G2159*I2162)</f>
        <v>0</v>
      </c>
      <c r="P2159" s="61">
        <f t="shared" ref="P2159" si="9774">D2159*K2159+F2159*K2162-E2159*L2159-G2159*L2162</f>
        <v>0</v>
      </c>
      <c r="Q2159" s="62">
        <f t="shared" ref="Q2159" si="9775">(D2159*L2159+E2159*K2159+F2159*L2162+G2159*K2162)</f>
        <v>4.1923266000000003</v>
      </c>
      <c r="S2159" s="59">
        <v>1</v>
      </c>
      <c r="T2159" s="60">
        <v>0</v>
      </c>
      <c r="U2159" s="61">
        <v>0</v>
      </c>
      <c r="V2159" s="62">
        <f t="shared" ref="V2159" si="9776">$T$8*$B2159</f>
        <v>4.1923266000000003</v>
      </c>
      <c r="X2159" s="59">
        <f t="shared" ref="X2159" si="9777">N2159*S2159+P2159*S2162-O2159*T2159-Q2159*T2162</f>
        <v>3.5435709152803336</v>
      </c>
      <c r="Y2159" s="63">
        <f t="shared" ref="Y2159" si="9778">(N2159*T2159+O2159*S2159+P2159*T2162+Q2159*S2162)</f>
        <v>0</v>
      </c>
      <c r="Z2159" s="61">
        <f t="shared" ref="Z2159" si="9779">N2159*U2159+P2159*U2162-O2159*V2159-Q2159*V2162</f>
        <v>0</v>
      </c>
      <c r="AA2159" s="62">
        <f t="shared" ref="AA2159" si="9780">(N2159*V2159+O2159*U2159+P2159*V2162+Q2159*U2162)</f>
        <v>19.048133207116091</v>
      </c>
      <c r="AB2159" s="10"/>
      <c r="AC2159" s="64">
        <v>1</v>
      </c>
      <c r="AD2159" s="65">
        <v>0</v>
      </c>
      <c r="AE2159" s="23">
        <v>0</v>
      </c>
      <c r="AF2159" s="66">
        <v>0</v>
      </c>
      <c r="AH2159" s="59">
        <f t="shared" ref="AH2159" si="9781">X2159*AC2159+Z2159*AC2162-Y2159*AD2159-AA2159*AD2162</f>
        <v>3.5435709152803336</v>
      </c>
      <c r="AI2159" s="63">
        <f t="shared" ref="AI2159" si="9782">(X2159*AD2159+Y2159*AC2159+Z2159*AD2162+AA2159*AC2162)</f>
        <v>19.048133207116091</v>
      </c>
      <c r="AJ2159" s="61">
        <f t="shared" ref="AJ2159" si="9783">X2159*AE2159+Z2159*AE2162-Y2159*AF2159-AA2159*AF2162</f>
        <v>0</v>
      </c>
      <c r="AK2159" s="62">
        <f t="shared" ref="AK2159" si="9784">(X2159*AF2159+Y2159*AE2159+Z2159*AF2162+AA2159*AE2162)</f>
        <v>19.048133207116091</v>
      </c>
      <c r="AM2159" s="67">
        <f t="shared" ref="AM2159" si="9785">20*LOG(((1+$AD$8)/$AD$8)/((AH2159+AH2162)^2+(AI2159+AI2162)^2)^0.5)</f>
        <v>-19.893533346464075</v>
      </c>
      <c r="AO2159" s="110">
        <f t="shared" ref="AO2159" si="9786">((AH2159^2+AI2159^2)^0.5)/((AH2162^2+AI2162^2)^0.5)</f>
        <v>5.3892086200161797</v>
      </c>
      <c r="AP2159" s="18"/>
      <c r="AQ2159" s="68"/>
      <c r="AR2159" s="68"/>
      <c r="AS2159" s="68"/>
      <c r="AT2159" s="68"/>
    </row>
    <row r="2160" spans="2:46" ht="18.600000000000001" customHeight="1" thickBot="1">
      <c r="D2160" s="69"/>
      <c r="G2160" s="70"/>
      <c r="I2160" s="69"/>
      <c r="L2160" s="70"/>
      <c r="N2160" s="69"/>
      <c r="Q2160" s="70"/>
      <c r="S2160" s="69"/>
      <c r="V2160" s="70"/>
      <c r="X2160" s="69"/>
      <c r="AA2160" s="70"/>
      <c r="AC2160" s="64"/>
      <c r="AD2160" s="23"/>
      <c r="AE2160" s="23"/>
      <c r="AF2160" s="71"/>
      <c r="AH2160" s="69"/>
      <c r="AK2160" s="70"/>
      <c r="AO2160" s="111"/>
      <c r="AP2160" s="18"/>
      <c r="AQ2160" s="68"/>
      <c r="AR2160" s="68"/>
      <c r="AS2160" s="68"/>
      <c r="AT2160" s="68"/>
    </row>
    <row r="2161" spans="2:46" ht="18.600000000000001" customHeight="1" thickBot="1">
      <c r="D2161" s="265" t="s">
        <v>11</v>
      </c>
      <c r="E2161" s="266"/>
      <c r="F2161" s="267" t="s">
        <v>84</v>
      </c>
      <c r="G2161" s="268"/>
      <c r="H2161" s="263"/>
      <c r="I2161" s="265" t="s">
        <v>85</v>
      </c>
      <c r="J2161" s="266"/>
      <c r="K2161" s="267" t="s">
        <v>86</v>
      </c>
      <c r="L2161" s="268"/>
      <c r="N2161" s="269" t="s">
        <v>12</v>
      </c>
      <c r="O2161" s="270"/>
      <c r="P2161" s="271" t="s">
        <v>13</v>
      </c>
      <c r="Q2161" s="272"/>
      <c r="S2161" s="265" t="s">
        <v>87</v>
      </c>
      <c r="T2161" s="266"/>
      <c r="U2161" s="267" t="s">
        <v>88</v>
      </c>
      <c r="V2161" s="268"/>
      <c r="W2161" s="10"/>
      <c r="X2161" s="269" t="s">
        <v>89</v>
      </c>
      <c r="Y2161" s="270"/>
      <c r="Z2161" s="271" t="s">
        <v>90</v>
      </c>
      <c r="AA2161" s="272"/>
      <c r="AB2161" s="10"/>
      <c r="AC2161" s="265" t="s">
        <v>14</v>
      </c>
      <c r="AD2161" s="266"/>
      <c r="AE2161" s="267" t="s">
        <v>15</v>
      </c>
      <c r="AF2161" s="268"/>
      <c r="AG2161" s="10"/>
      <c r="AH2161" s="269" t="s">
        <v>91</v>
      </c>
      <c r="AI2161" s="270"/>
      <c r="AJ2161" s="271" t="s">
        <v>92</v>
      </c>
      <c r="AK2161" s="272"/>
      <c r="AM2161" s="76" t="s">
        <v>16</v>
      </c>
      <c r="AO2161" s="112" t="s">
        <v>38</v>
      </c>
      <c r="AP2161" s="18"/>
      <c r="AQ2161" s="68"/>
      <c r="AR2161" s="68"/>
      <c r="AS2161" s="68"/>
      <c r="AT2161" s="68"/>
    </row>
    <row r="2162" spans="2:46" ht="18.600000000000001" customHeight="1" thickTop="1" thickBot="1">
      <c r="D2162" s="59">
        <v>0</v>
      </c>
      <c r="E2162" s="63">
        <v>0</v>
      </c>
      <c r="F2162" s="61">
        <v>1</v>
      </c>
      <c r="G2162" s="62">
        <v>0</v>
      </c>
      <c r="I2162" s="59">
        <v>0</v>
      </c>
      <c r="J2162" s="63">
        <f t="shared" ref="J2162" si="9787">IF(0=(1-$J$8*$K$8*$B2159^2),10^14,$B2159*$K$8/(1-$J$8*$K$8*$B2159^2))</f>
        <v>-0.60672060122423033</v>
      </c>
      <c r="K2162" s="61">
        <v>1</v>
      </c>
      <c r="L2162" s="62">
        <v>0</v>
      </c>
      <c r="N2162" s="59">
        <f t="shared" ref="N2162" si="9788">D2162*I2159+F2162*I2162-E2162*J2159-G2162*J2162</f>
        <v>0</v>
      </c>
      <c r="O2162" s="63">
        <f t="shared" ref="O2162" si="9789">(D2162*J2159+E2162*I2159+F2162*J2162+G2162*I2162)</f>
        <v>-0.60672060122423033</v>
      </c>
      <c r="P2162" s="61">
        <f t="shared" ref="P2162" si="9790">D2162*K2159+F2162*K2162-E2162*L2159-G2162*L2162</f>
        <v>1</v>
      </c>
      <c r="Q2162" s="62">
        <f t="shared" ref="Q2162" si="9791">(D2162*L2159+E2162*K2159+F2162*L2162+G2162*K2162)</f>
        <v>0</v>
      </c>
      <c r="S2162" s="59">
        <v>0</v>
      </c>
      <c r="T2162" s="63">
        <v>0</v>
      </c>
      <c r="U2162" s="61">
        <v>1</v>
      </c>
      <c r="V2162" s="62">
        <v>0</v>
      </c>
      <c r="X2162" s="59">
        <f t="shared" ref="X2162" si="9792">N2162*S2159+P2162*S2162-O2162*T2159-Q2162*T2162</f>
        <v>0</v>
      </c>
      <c r="Y2162" s="63">
        <f t="shared" ref="Y2162" si="9793">(N2162*T2159+O2162*S2159+P2162*T2162+Q2162*S2162)</f>
        <v>-0.60672060122423033</v>
      </c>
      <c r="Z2162" s="61">
        <f t="shared" ref="Z2162" si="9794">N2162*U2159+P2162*U2162-O2162*V2159-Q2162*V2162</f>
        <v>3.5435709152803336</v>
      </c>
      <c r="AA2162" s="62">
        <f t="shared" ref="AA2162" si="9795">(N2162*V2159+O2162*U2159+P2162*V2162+Q2162*U2162)</f>
        <v>0</v>
      </c>
      <c r="AB2162" s="10"/>
      <c r="AC2162" s="46">
        <f t="shared" ref="AC2162" si="9796">1/$AD$8</f>
        <v>1</v>
      </c>
      <c r="AD2162" s="77">
        <v>0</v>
      </c>
      <c r="AE2162" s="78">
        <v>1</v>
      </c>
      <c r="AF2162" s="79">
        <v>0</v>
      </c>
      <c r="AH2162" s="59">
        <f t="shared" ref="AH2162" si="9797">X2162*AC2159+Z2162*AC2162-Y2162*AD2159-AA2162*AD2162</f>
        <v>3.5435709152803336</v>
      </c>
      <c r="AI2162" s="63">
        <f t="shared" ref="AI2162" si="9798">(X2162*AD2159+Y2162*AC2159+Z2162*AD2162+AA2162*AC2162)</f>
        <v>-0.60672060122423033</v>
      </c>
      <c r="AJ2162" s="61">
        <f t="shared" ref="AJ2162" si="9799">X2162*AE2159+Z2162*AE2162-Y2162*AF2159-AA2162*AF2162</f>
        <v>3.5435709152803336</v>
      </c>
      <c r="AK2162" s="62">
        <f t="shared" ref="AK2162" si="9800">(X2162*AF2159+Y2162*AE2159+Z2162*AF2162+AA2162*AE2162)</f>
        <v>0</v>
      </c>
      <c r="AM2162" s="80">
        <f t="shared" ref="AM2162" si="9801">(180/PI())*ATAN(-1*(AI2159+AI2162)/(AH2159+AH2162))</f>
        <v>-68.977942642186278</v>
      </c>
      <c r="AO2162" s="113">
        <f t="shared" ref="AO2162" si="9802">20*LOG(((1-(10^(AM2159/20)^2)*(1-((1-AO2159)/(1+AO2159))^2))^0.5))</f>
        <v>-2.3566746506253799E-2</v>
      </c>
      <c r="AP2162" s="18"/>
      <c r="AQ2162" s="68"/>
      <c r="AR2162" s="68"/>
      <c r="AS2162" s="68"/>
      <c r="AT2162" s="68"/>
    </row>
    <row r="2163" spans="2:46" ht="18.600000000000001" customHeight="1"/>
    <row r="2164" spans="2:46" ht="18.600000000000001" customHeight="1" thickBot="1">
      <c r="D2164" s="10" t="s">
        <v>63</v>
      </c>
      <c r="E2164" s="10"/>
      <c r="F2164" s="10"/>
      <c r="G2164" s="10"/>
      <c r="H2164" s="10"/>
      <c r="I2164" s="10" t="s">
        <v>64</v>
      </c>
      <c r="J2164" s="10"/>
      <c r="K2164" s="10"/>
      <c r="L2164" s="10"/>
      <c r="M2164" s="55"/>
      <c r="N2164" s="55"/>
      <c r="O2164" s="54" t="s">
        <v>65</v>
      </c>
      <c r="P2164" s="55"/>
      <c r="Q2164" s="55"/>
      <c r="R2164" s="55"/>
      <c r="S2164" s="10"/>
      <c r="T2164" s="10" t="s">
        <v>66</v>
      </c>
      <c r="U2164" s="55"/>
      <c r="V2164" s="55"/>
      <c r="W2164" s="55"/>
      <c r="X2164" s="55"/>
      <c r="Y2164" s="54" t="s">
        <v>67</v>
      </c>
      <c r="Z2164" s="55"/>
      <c r="AA2164" s="55"/>
      <c r="AB2164" s="55"/>
      <c r="AC2164" s="54" t="s">
        <v>68</v>
      </c>
      <c r="AD2164" s="10"/>
      <c r="AE2164" s="10"/>
      <c r="AF2164" s="10"/>
      <c r="AG2164" s="10"/>
      <c r="AH2164" s="55"/>
      <c r="AI2164" s="54" t="s">
        <v>69</v>
      </c>
      <c r="AJ2164" s="55"/>
      <c r="AK2164" s="55"/>
    </row>
    <row r="2165" spans="2:46" ht="18.600000000000001" customHeight="1" thickBot="1">
      <c r="B2165" s="52"/>
      <c r="D2165" s="273" t="s">
        <v>70</v>
      </c>
      <c r="E2165" s="274"/>
      <c r="F2165" s="275" t="s">
        <v>71</v>
      </c>
      <c r="G2165" s="276"/>
      <c r="H2165" s="263"/>
      <c r="I2165" s="273" t="s">
        <v>72</v>
      </c>
      <c r="J2165" s="274"/>
      <c r="K2165" s="275" t="s">
        <v>73</v>
      </c>
      <c r="L2165" s="276"/>
      <c r="M2165" s="55"/>
      <c r="N2165" s="269" t="s">
        <v>74</v>
      </c>
      <c r="O2165" s="270"/>
      <c r="P2165" s="271" t="s">
        <v>75</v>
      </c>
      <c r="Q2165" s="272"/>
      <c r="R2165" s="55"/>
      <c r="S2165" s="273" t="s">
        <v>76</v>
      </c>
      <c r="T2165" s="274"/>
      <c r="U2165" s="275" t="s">
        <v>77</v>
      </c>
      <c r="V2165" s="276"/>
      <c r="W2165" s="10"/>
      <c r="X2165" s="269" t="s">
        <v>78</v>
      </c>
      <c r="Y2165" s="270"/>
      <c r="Z2165" s="271" t="s">
        <v>79</v>
      </c>
      <c r="AA2165" s="272"/>
      <c r="AB2165" s="10"/>
      <c r="AC2165" s="273" t="s">
        <v>80</v>
      </c>
      <c r="AD2165" s="274"/>
      <c r="AE2165" s="275" t="s">
        <v>81</v>
      </c>
      <c r="AF2165" s="276"/>
      <c r="AG2165" s="10"/>
      <c r="AH2165" s="269" t="s">
        <v>82</v>
      </c>
      <c r="AI2165" s="270"/>
      <c r="AJ2165" s="271" t="s">
        <v>83</v>
      </c>
      <c r="AK2165" s="272"/>
      <c r="AM2165" s="57" t="s">
        <v>10</v>
      </c>
      <c r="AO2165" s="109" t="s">
        <v>37</v>
      </c>
      <c r="AP2165" s="18"/>
      <c r="AQ2165" s="68"/>
      <c r="AR2165" s="68"/>
      <c r="AS2165" s="68"/>
      <c r="AT2165" s="68"/>
    </row>
    <row r="2166" spans="2:46" ht="18.600000000000001" customHeight="1" thickTop="1" thickBot="1">
      <c r="B2166" s="81">
        <v>6.2</v>
      </c>
      <c r="D2166" s="59">
        <v>1</v>
      </c>
      <c r="E2166" s="60">
        <v>0</v>
      </c>
      <c r="F2166" s="61">
        <v>0</v>
      </c>
      <c r="G2166" s="62">
        <f t="shared" ref="G2166" si="9803">$E$8*$B2166</f>
        <v>4.2058940000000007</v>
      </c>
      <c r="I2166" s="59">
        <v>1</v>
      </c>
      <c r="J2166" s="63">
        <v>0</v>
      </c>
      <c r="K2166" s="61">
        <v>0</v>
      </c>
      <c r="L2166" s="62">
        <v>0</v>
      </c>
      <c r="N2166" s="59">
        <f t="shared" ref="N2166" si="9804">D2166*I2166+F2166*I2169-E2166*J2166-G2166*J2169</f>
        <v>3.5415827083315556</v>
      </c>
      <c r="O2166" s="63">
        <f t="shared" ref="O2166" si="9805">(D2166*J2166+E2166*I2166+F2166*J2169+G2166*I2169)</f>
        <v>0</v>
      </c>
      <c r="P2166" s="61">
        <f t="shared" ref="P2166" si="9806">D2166*K2166+F2166*K2169-E2166*L2166-G2166*L2169</f>
        <v>0</v>
      </c>
      <c r="Q2166" s="62">
        <f t="shared" ref="Q2166" si="9807">(D2166*L2166+E2166*K2166+F2166*L2169+G2166*K2169)</f>
        <v>4.2058940000000007</v>
      </c>
      <c r="S2166" s="59">
        <v>1</v>
      </c>
      <c r="T2166" s="60">
        <v>0</v>
      </c>
      <c r="U2166" s="61">
        <v>0</v>
      </c>
      <c r="V2166" s="62">
        <f t="shared" ref="V2166" si="9808">$T$8*$B2166</f>
        <v>4.2058940000000007</v>
      </c>
      <c r="X2166" s="59">
        <f t="shared" ref="X2166" si="9809">N2166*S2166+P2166*S2169-O2166*T2166-Q2166*T2169</f>
        <v>3.5415827083315556</v>
      </c>
      <c r="Y2166" s="63">
        <f t="shared" ref="Y2166" si="9810">(N2166*T2166+O2166*S2166+P2166*T2169+Q2166*S2169)</f>
        <v>0</v>
      </c>
      <c r="Z2166" s="61">
        <f t="shared" ref="Z2166" si="9811">N2166*U2166+P2166*U2169-O2166*V2166-Q2166*V2169</f>
        <v>0</v>
      </c>
      <c r="AA2166" s="62">
        <f t="shared" ref="AA2166" si="9812">(N2166*V2166+O2166*U2166+P2166*V2169+Q2166*U2169)</f>
        <v>19.101415463475441</v>
      </c>
      <c r="AB2166" s="10"/>
      <c r="AC2166" s="64">
        <v>1</v>
      </c>
      <c r="AD2166" s="65">
        <v>0</v>
      </c>
      <c r="AE2166" s="23">
        <v>0</v>
      </c>
      <c r="AF2166" s="66">
        <v>0</v>
      </c>
      <c r="AH2166" s="59">
        <f t="shared" ref="AH2166" si="9813">X2166*AC2166+Z2166*AC2169-Y2166*AD2166-AA2166*AD2169</f>
        <v>3.5415827083315556</v>
      </c>
      <c r="AI2166" s="63">
        <f t="shared" ref="AI2166" si="9814">(X2166*AD2166+Y2166*AC2166+Z2166*AD2169+AA2166*AC2169)</f>
        <v>19.101415463475441</v>
      </c>
      <c r="AJ2166" s="61">
        <f t="shared" ref="AJ2166" si="9815">X2166*AE2166+Z2166*AE2169-Y2166*AF2166-AA2166*AF2169</f>
        <v>0</v>
      </c>
      <c r="AK2166" s="62">
        <f t="shared" ref="AK2166" si="9816">(X2166*AF2166+Y2166*AE2166+Z2166*AF2169+AA2166*AE2169)</f>
        <v>19.101415463475441</v>
      </c>
      <c r="AM2166" s="67">
        <f t="shared" ref="AM2166" si="9817">20*LOG(((1+$AD$8)/$AD$8)/((AH2166+AH2169)^2+(AI2166+AI2169)^2)^0.5)</f>
        <v>-19.91574762934367</v>
      </c>
      <c r="AO2166" s="110">
        <f t="shared" ref="AO2166" si="9818">((AH2166^2+AI2166^2)^0.5)/((AH2169^2+AI2169^2)^0.5)</f>
        <v>5.4072424534765995</v>
      </c>
      <c r="AP2166" s="18"/>
      <c r="AQ2166" s="68"/>
      <c r="AR2166" s="68"/>
      <c r="AS2166" s="68"/>
      <c r="AT2166" s="68"/>
    </row>
    <row r="2167" spans="2:46" ht="18.600000000000001" customHeight="1" thickBot="1">
      <c r="D2167" s="69"/>
      <c r="G2167" s="70"/>
      <c r="I2167" s="69"/>
      <c r="L2167" s="70"/>
      <c r="N2167" s="69"/>
      <c r="Q2167" s="70"/>
      <c r="S2167" s="69"/>
      <c r="V2167" s="70"/>
      <c r="X2167" s="69"/>
      <c r="AA2167" s="70"/>
      <c r="AC2167" s="64"/>
      <c r="AD2167" s="23"/>
      <c r="AE2167" s="23"/>
      <c r="AF2167" s="71"/>
      <c r="AH2167" s="69"/>
      <c r="AK2167" s="70"/>
      <c r="AO2167" s="111"/>
      <c r="AP2167" s="18"/>
      <c r="AQ2167" s="68"/>
      <c r="AR2167" s="68"/>
      <c r="AS2167" s="68"/>
      <c r="AT2167" s="68"/>
    </row>
    <row r="2168" spans="2:46" ht="18.600000000000001" customHeight="1" thickBot="1">
      <c r="D2168" s="265" t="s">
        <v>11</v>
      </c>
      <c r="E2168" s="266"/>
      <c r="F2168" s="267" t="s">
        <v>84</v>
      </c>
      <c r="G2168" s="268"/>
      <c r="H2168" s="263"/>
      <c r="I2168" s="265" t="s">
        <v>85</v>
      </c>
      <c r="J2168" s="266"/>
      <c r="K2168" s="267" t="s">
        <v>86</v>
      </c>
      <c r="L2168" s="268"/>
      <c r="N2168" s="269" t="s">
        <v>12</v>
      </c>
      <c r="O2168" s="270"/>
      <c r="P2168" s="271" t="s">
        <v>13</v>
      </c>
      <c r="Q2168" s="272"/>
      <c r="S2168" s="265" t="s">
        <v>87</v>
      </c>
      <c r="T2168" s="266"/>
      <c r="U2168" s="267" t="s">
        <v>88</v>
      </c>
      <c r="V2168" s="268"/>
      <c r="W2168" s="10"/>
      <c r="X2168" s="269" t="s">
        <v>89</v>
      </c>
      <c r="Y2168" s="270"/>
      <c r="Z2168" s="271" t="s">
        <v>90</v>
      </c>
      <c r="AA2168" s="272"/>
      <c r="AB2168" s="10"/>
      <c r="AC2168" s="265" t="s">
        <v>14</v>
      </c>
      <c r="AD2168" s="266"/>
      <c r="AE2168" s="267" t="s">
        <v>15</v>
      </c>
      <c r="AF2168" s="268"/>
      <c r="AG2168" s="10"/>
      <c r="AH2168" s="269" t="s">
        <v>91</v>
      </c>
      <c r="AI2168" s="270"/>
      <c r="AJ2168" s="271" t="s">
        <v>92</v>
      </c>
      <c r="AK2168" s="272"/>
      <c r="AM2168" s="76" t="s">
        <v>16</v>
      </c>
      <c r="AO2168" s="112" t="s">
        <v>38</v>
      </c>
      <c r="AP2168" s="18"/>
      <c r="AQ2168" s="68"/>
      <c r="AR2168" s="68"/>
      <c r="AS2168" s="68"/>
      <c r="AT2168" s="68"/>
    </row>
    <row r="2169" spans="2:46" ht="18.600000000000001" customHeight="1" thickTop="1" thickBot="1">
      <c r="D2169" s="59">
        <v>0</v>
      </c>
      <c r="E2169" s="63">
        <v>0</v>
      </c>
      <c r="F2169" s="61">
        <v>1</v>
      </c>
      <c r="G2169" s="62">
        <v>0</v>
      </c>
      <c r="I2169" s="59">
        <v>0</v>
      </c>
      <c r="J2169" s="63">
        <f t="shared" ref="J2169" si="9819">IF(0=(1-$J$8*$K$8*$B2166^2),10^14,$B2166*$K$8/(1-$J$8*$K$8*$B2166^2))</f>
        <v>-0.60429071877026741</v>
      </c>
      <c r="K2169" s="61">
        <v>1</v>
      </c>
      <c r="L2169" s="62">
        <v>0</v>
      </c>
      <c r="N2169" s="59">
        <f t="shared" ref="N2169" si="9820">D2169*I2166+F2169*I2169-E2169*J2166-G2169*J2169</f>
        <v>0</v>
      </c>
      <c r="O2169" s="63">
        <f t="shared" ref="O2169" si="9821">(D2169*J2166+E2169*I2166+F2169*J2169+G2169*I2169)</f>
        <v>-0.60429071877026741</v>
      </c>
      <c r="P2169" s="61">
        <f t="shared" ref="P2169" si="9822">D2169*K2166+F2169*K2169-E2169*L2166-G2169*L2169</f>
        <v>1</v>
      </c>
      <c r="Q2169" s="62">
        <f t="shared" ref="Q2169" si="9823">(D2169*L2166+E2169*K2166+F2169*L2169+G2169*K2169)</f>
        <v>0</v>
      </c>
      <c r="S2169" s="59">
        <v>0</v>
      </c>
      <c r="T2169" s="63">
        <v>0</v>
      </c>
      <c r="U2169" s="61">
        <v>1</v>
      </c>
      <c r="V2169" s="62">
        <v>0</v>
      </c>
      <c r="X2169" s="59">
        <f t="shared" ref="X2169" si="9824">N2169*S2166+P2169*S2169-O2169*T2166-Q2169*T2169</f>
        <v>0</v>
      </c>
      <c r="Y2169" s="63">
        <f t="shared" ref="Y2169" si="9825">(N2169*T2166+O2169*S2166+P2169*T2169+Q2169*S2169)</f>
        <v>-0.60429071877026741</v>
      </c>
      <c r="Z2169" s="61">
        <f t="shared" ref="Z2169" si="9826">N2169*U2166+P2169*U2169-O2169*V2166-Q2169*V2169</f>
        <v>3.5415827083315556</v>
      </c>
      <c r="AA2169" s="62">
        <f t="shared" ref="AA2169" si="9827">(N2169*V2166+O2169*U2166+P2169*V2169+Q2169*U2169)</f>
        <v>0</v>
      </c>
      <c r="AB2169" s="10"/>
      <c r="AC2169" s="46">
        <f t="shared" ref="AC2169" si="9828">1/$AD$8</f>
        <v>1</v>
      </c>
      <c r="AD2169" s="77">
        <v>0</v>
      </c>
      <c r="AE2169" s="78">
        <v>1</v>
      </c>
      <c r="AF2169" s="79">
        <v>0</v>
      </c>
      <c r="AH2169" s="59">
        <f t="shared" ref="AH2169" si="9829">X2169*AC2166+Z2169*AC2169-Y2169*AD2166-AA2169*AD2169</f>
        <v>3.5415827083315556</v>
      </c>
      <c r="AI2169" s="63">
        <f t="shared" ref="AI2169" si="9830">(X2169*AD2166+Y2169*AC2166+Z2169*AD2169+AA2169*AC2169)</f>
        <v>-0.60429071877026741</v>
      </c>
      <c r="AJ2169" s="61">
        <f t="shared" ref="AJ2169" si="9831">X2169*AE2166+Z2169*AE2169-Y2169*AF2166-AA2169*AF2169</f>
        <v>3.5415827083315556</v>
      </c>
      <c r="AK2169" s="62">
        <f t="shared" ref="AK2169" si="9832">(X2169*AF2166+Y2169*AE2166+Z2169*AF2169+AA2169*AE2169)</f>
        <v>0</v>
      </c>
      <c r="AM2169" s="80">
        <f t="shared" ref="AM2169" si="9833">(180/PI())*ATAN(-1*(AI2166+AI2169)/(AH2166+AH2169))</f>
        <v>-69.046491900179376</v>
      </c>
      <c r="AO2169" s="113">
        <f t="shared" ref="AO2169" si="9834">20*LOG(((1-(10^(AM2166/20)^2)*(1-((1-AO2166)/(1+AO2166))^2))^0.5))</f>
        <v>-2.3392258489288879E-2</v>
      </c>
      <c r="AP2169" s="18"/>
      <c r="AQ2169" s="68"/>
      <c r="AR2169" s="68"/>
      <c r="AS2169" s="68"/>
      <c r="AT2169" s="68"/>
    </row>
    <row r="2170" spans="2:46" ht="18.600000000000001" customHeight="1"/>
    <row r="2171" spans="2:46" ht="18.600000000000001" customHeight="1" thickBot="1">
      <c r="D2171" s="10" t="s">
        <v>63</v>
      </c>
      <c r="E2171" s="10"/>
      <c r="F2171" s="10"/>
      <c r="G2171" s="10"/>
      <c r="H2171" s="10"/>
      <c r="I2171" s="10" t="s">
        <v>64</v>
      </c>
      <c r="J2171" s="10"/>
      <c r="K2171" s="10"/>
      <c r="L2171" s="10"/>
      <c r="M2171" s="55"/>
      <c r="N2171" s="55"/>
      <c r="O2171" s="54" t="s">
        <v>65</v>
      </c>
      <c r="P2171" s="55"/>
      <c r="Q2171" s="55"/>
      <c r="R2171" s="55"/>
      <c r="S2171" s="10"/>
      <c r="T2171" s="10" t="s">
        <v>66</v>
      </c>
      <c r="U2171" s="55"/>
      <c r="V2171" s="55"/>
      <c r="W2171" s="55"/>
      <c r="X2171" s="55"/>
      <c r="Y2171" s="54" t="s">
        <v>67</v>
      </c>
      <c r="Z2171" s="55"/>
      <c r="AA2171" s="55"/>
      <c r="AB2171" s="55"/>
      <c r="AC2171" s="54" t="s">
        <v>68</v>
      </c>
      <c r="AD2171" s="10"/>
      <c r="AE2171" s="10"/>
      <c r="AF2171" s="10"/>
      <c r="AG2171" s="10"/>
      <c r="AH2171" s="55"/>
      <c r="AI2171" s="54" t="s">
        <v>69</v>
      </c>
      <c r="AJ2171" s="55"/>
      <c r="AK2171" s="55"/>
    </row>
    <row r="2172" spans="2:46" ht="18.600000000000001" customHeight="1" thickBot="1">
      <c r="B2172" s="52"/>
      <c r="D2172" s="273" t="s">
        <v>70</v>
      </c>
      <c r="E2172" s="274"/>
      <c r="F2172" s="275" t="s">
        <v>71</v>
      </c>
      <c r="G2172" s="276"/>
      <c r="H2172" s="263"/>
      <c r="I2172" s="273" t="s">
        <v>72</v>
      </c>
      <c r="J2172" s="274"/>
      <c r="K2172" s="275" t="s">
        <v>73</v>
      </c>
      <c r="L2172" s="276"/>
      <c r="M2172" s="55"/>
      <c r="N2172" s="269" t="s">
        <v>74</v>
      </c>
      <c r="O2172" s="270"/>
      <c r="P2172" s="271" t="s">
        <v>75</v>
      </c>
      <c r="Q2172" s="272"/>
      <c r="R2172" s="55"/>
      <c r="S2172" s="273" t="s">
        <v>76</v>
      </c>
      <c r="T2172" s="274"/>
      <c r="U2172" s="275" t="s">
        <v>77</v>
      </c>
      <c r="V2172" s="276"/>
      <c r="W2172" s="10"/>
      <c r="X2172" s="269" t="s">
        <v>78</v>
      </c>
      <c r="Y2172" s="270"/>
      <c r="Z2172" s="271" t="s">
        <v>79</v>
      </c>
      <c r="AA2172" s="272"/>
      <c r="AB2172" s="10"/>
      <c r="AC2172" s="273" t="s">
        <v>80</v>
      </c>
      <c r="AD2172" s="274"/>
      <c r="AE2172" s="275" t="s">
        <v>81</v>
      </c>
      <c r="AF2172" s="276"/>
      <c r="AG2172" s="10"/>
      <c r="AH2172" s="269" t="s">
        <v>82</v>
      </c>
      <c r="AI2172" s="270"/>
      <c r="AJ2172" s="271" t="s">
        <v>83</v>
      </c>
      <c r="AK2172" s="272"/>
      <c r="AM2172" s="57" t="s">
        <v>10</v>
      </c>
      <c r="AO2172" s="109" t="s">
        <v>37</v>
      </c>
      <c r="AP2172" s="18"/>
      <c r="AQ2172" s="68"/>
      <c r="AR2172" s="68"/>
      <c r="AS2172" s="68"/>
      <c r="AT2172" s="68"/>
    </row>
    <row r="2173" spans="2:46" ht="18.600000000000001" customHeight="1" thickTop="1" thickBot="1">
      <c r="B2173" s="81">
        <v>6.22</v>
      </c>
      <c r="D2173" s="59">
        <v>1</v>
      </c>
      <c r="E2173" s="60">
        <v>0</v>
      </c>
      <c r="F2173" s="61">
        <v>0</v>
      </c>
      <c r="G2173" s="62">
        <f t="shared" ref="G2173" si="9835">$E$8*$B2173</f>
        <v>4.2194614000000001</v>
      </c>
      <c r="I2173" s="59">
        <v>1</v>
      </c>
      <c r="J2173" s="63">
        <v>0</v>
      </c>
      <c r="K2173" s="61">
        <v>0</v>
      </c>
      <c r="L2173" s="62">
        <v>0</v>
      </c>
      <c r="N2173" s="59">
        <f t="shared" ref="N2173" si="9836">D2173*I2173+F2173*I2176-E2173*J2173-G2173*J2176</f>
        <v>3.5396167104526084</v>
      </c>
      <c r="O2173" s="63">
        <f t="shared" ref="O2173" si="9837">(D2173*J2173+E2173*I2173+F2173*J2176+G2173*I2176)</f>
        <v>0</v>
      </c>
      <c r="P2173" s="61">
        <f t="shared" ref="P2173" si="9838">D2173*K2173+F2173*K2176-E2173*L2173-G2173*L2176</f>
        <v>0</v>
      </c>
      <c r="Q2173" s="62">
        <f t="shared" ref="Q2173" si="9839">(D2173*L2173+E2173*K2173+F2173*L2176+G2173*K2176)</f>
        <v>4.2194614000000001</v>
      </c>
      <c r="S2173" s="59">
        <v>1</v>
      </c>
      <c r="T2173" s="60">
        <v>0</v>
      </c>
      <c r="U2173" s="61">
        <v>0</v>
      </c>
      <c r="V2173" s="62">
        <f t="shared" ref="V2173" si="9840">$T$8*$B2173</f>
        <v>4.2194614000000001</v>
      </c>
      <c r="X2173" s="59">
        <f t="shared" ref="X2173" si="9841">N2173*S2173+P2173*S2176-O2173*T2173-Q2173*T2176</f>
        <v>3.5396167104526084</v>
      </c>
      <c r="Y2173" s="63">
        <f t="shared" ref="Y2173" si="9842">(N2173*T2173+O2173*S2173+P2173*T2176+Q2173*S2176)</f>
        <v>0</v>
      </c>
      <c r="Z2173" s="61">
        <f t="shared" ref="Z2173" si="9843">N2173*U2173+P2173*U2176-O2173*V2173-Q2173*V2176</f>
        <v>0</v>
      </c>
      <c r="AA2173" s="62">
        <f t="shared" ref="AA2173" si="9844">(N2173*V2173+O2173*U2173+P2173*V2176+Q2173*U2176)</f>
        <v>19.154737480549759</v>
      </c>
      <c r="AB2173" s="10"/>
      <c r="AC2173" s="64">
        <v>1</v>
      </c>
      <c r="AD2173" s="65">
        <v>0</v>
      </c>
      <c r="AE2173" s="23">
        <v>0</v>
      </c>
      <c r="AF2173" s="66">
        <v>0</v>
      </c>
      <c r="AH2173" s="59">
        <f t="shared" ref="AH2173" si="9845">X2173*AC2173+Z2173*AC2176-Y2173*AD2173-AA2173*AD2176</f>
        <v>3.5396167104526084</v>
      </c>
      <c r="AI2173" s="63">
        <f t="shared" ref="AI2173" si="9846">(X2173*AD2173+Y2173*AC2173+Z2173*AD2176+AA2173*AC2176)</f>
        <v>19.154737480549759</v>
      </c>
      <c r="AJ2173" s="61">
        <f t="shared" ref="AJ2173" si="9847">X2173*AE2173+Z2173*AE2176-Y2173*AF2173-AA2173*AF2176</f>
        <v>0</v>
      </c>
      <c r="AK2173" s="62">
        <f t="shared" ref="AK2173" si="9848">(X2173*AF2173+Y2173*AE2173+Z2173*AF2176+AA2173*AE2176)</f>
        <v>19.154737480549759</v>
      </c>
      <c r="AM2173" s="67">
        <f t="shared" ref="AM2173" si="9849">20*LOG(((1+$AD$8)/$AD$8)/((AH2173+AH2176)^2+(AI2173+AI2176)^2)^0.5)</f>
        <v>-19.937932220249422</v>
      </c>
      <c r="AO2173" s="110">
        <f t="shared" ref="AO2173" si="9850">((AH2173^2+AI2173^2)^0.5)/((AH2176^2+AI2176^2)^0.5)</f>
        <v>5.4252738906417166</v>
      </c>
      <c r="AP2173" s="18"/>
      <c r="AQ2173" s="68"/>
      <c r="AR2173" s="68"/>
      <c r="AS2173" s="68"/>
      <c r="AT2173" s="68"/>
    </row>
    <row r="2174" spans="2:46" ht="18.600000000000001" customHeight="1" thickBot="1">
      <c r="D2174" s="69"/>
      <c r="G2174" s="70"/>
      <c r="I2174" s="69"/>
      <c r="L2174" s="70"/>
      <c r="N2174" s="69"/>
      <c r="Q2174" s="70"/>
      <c r="S2174" s="69"/>
      <c r="V2174" s="70"/>
      <c r="X2174" s="69"/>
      <c r="AA2174" s="70"/>
      <c r="AC2174" s="64"/>
      <c r="AD2174" s="23"/>
      <c r="AE2174" s="23"/>
      <c r="AF2174" s="71"/>
      <c r="AH2174" s="69"/>
      <c r="AK2174" s="70"/>
      <c r="AO2174" s="111"/>
      <c r="AP2174" s="18"/>
      <c r="AQ2174" s="68"/>
      <c r="AR2174" s="68"/>
      <c r="AS2174" s="68"/>
      <c r="AT2174" s="68"/>
    </row>
    <row r="2175" spans="2:46" ht="18.600000000000001" customHeight="1" thickBot="1">
      <c r="D2175" s="265" t="s">
        <v>11</v>
      </c>
      <c r="E2175" s="266"/>
      <c r="F2175" s="267" t="s">
        <v>84</v>
      </c>
      <c r="G2175" s="268"/>
      <c r="H2175" s="263"/>
      <c r="I2175" s="265" t="s">
        <v>85</v>
      </c>
      <c r="J2175" s="266"/>
      <c r="K2175" s="267" t="s">
        <v>86</v>
      </c>
      <c r="L2175" s="268"/>
      <c r="N2175" s="269" t="s">
        <v>12</v>
      </c>
      <c r="O2175" s="270"/>
      <c r="P2175" s="271" t="s">
        <v>13</v>
      </c>
      <c r="Q2175" s="272"/>
      <c r="S2175" s="265" t="s">
        <v>87</v>
      </c>
      <c r="T2175" s="266"/>
      <c r="U2175" s="267" t="s">
        <v>88</v>
      </c>
      <c r="V2175" s="268"/>
      <c r="W2175" s="10"/>
      <c r="X2175" s="269" t="s">
        <v>89</v>
      </c>
      <c r="Y2175" s="270"/>
      <c r="Z2175" s="271" t="s">
        <v>90</v>
      </c>
      <c r="AA2175" s="272"/>
      <c r="AB2175" s="10"/>
      <c r="AC2175" s="265" t="s">
        <v>14</v>
      </c>
      <c r="AD2175" s="266"/>
      <c r="AE2175" s="267" t="s">
        <v>15</v>
      </c>
      <c r="AF2175" s="268"/>
      <c r="AG2175" s="10"/>
      <c r="AH2175" s="269" t="s">
        <v>91</v>
      </c>
      <c r="AI2175" s="270"/>
      <c r="AJ2175" s="271" t="s">
        <v>92</v>
      </c>
      <c r="AK2175" s="272"/>
      <c r="AM2175" s="76" t="s">
        <v>16</v>
      </c>
      <c r="AO2175" s="112" t="s">
        <v>38</v>
      </c>
      <c r="AP2175" s="18"/>
      <c r="AQ2175" s="68"/>
      <c r="AR2175" s="68"/>
      <c r="AS2175" s="68"/>
      <c r="AT2175" s="68"/>
    </row>
    <row r="2176" spans="2:46" ht="18.600000000000001" customHeight="1" thickTop="1" thickBot="1">
      <c r="D2176" s="59">
        <v>0</v>
      </c>
      <c r="E2176" s="63">
        <v>0</v>
      </c>
      <c r="F2176" s="61">
        <v>1</v>
      </c>
      <c r="G2176" s="62">
        <v>0</v>
      </c>
      <c r="I2176" s="59">
        <v>0</v>
      </c>
      <c r="J2176" s="63">
        <f t="shared" ref="J2176" si="9851">IF(0=(1-$J$8*$K$8*$B2173^2),10^14,$B2173*$K$8/(1-$J$8*$K$8*$B2173^2))</f>
        <v>-0.60188172605456425</v>
      </c>
      <c r="K2176" s="61">
        <v>1</v>
      </c>
      <c r="L2176" s="62">
        <v>0</v>
      </c>
      <c r="N2176" s="59">
        <f t="shared" ref="N2176" si="9852">D2176*I2173+F2176*I2176-E2176*J2173-G2176*J2176</f>
        <v>0</v>
      </c>
      <c r="O2176" s="63">
        <f t="shared" ref="O2176" si="9853">(D2176*J2173+E2176*I2173+F2176*J2176+G2176*I2176)</f>
        <v>-0.60188172605456425</v>
      </c>
      <c r="P2176" s="61">
        <f t="shared" ref="P2176" si="9854">D2176*K2173+F2176*K2176-E2176*L2173-G2176*L2176</f>
        <v>1</v>
      </c>
      <c r="Q2176" s="62">
        <f t="shared" ref="Q2176" si="9855">(D2176*L2173+E2176*K2173+F2176*L2176+G2176*K2176)</f>
        <v>0</v>
      </c>
      <c r="S2176" s="59">
        <v>0</v>
      </c>
      <c r="T2176" s="63">
        <v>0</v>
      </c>
      <c r="U2176" s="61">
        <v>1</v>
      </c>
      <c r="V2176" s="62">
        <v>0</v>
      </c>
      <c r="X2176" s="59">
        <f t="shared" ref="X2176" si="9856">N2176*S2173+P2176*S2176-O2176*T2173-Q2176*T2176</f>
        <v>0</v>
      </c>
      <c r="Y2176" s="63">
        <f t="shared" ref="Y2176" si="9857">(N2176*T2173+O2176*S2173+P2176*T2176+Q2176*S2176)</f>
        <v>-0.60188172605456425</v>
      </c>
      <c r="Z2176" s="61">
        <f t="shared" ref="Z2176" si="9858">N2176*U2173+P2176*U2176-O2176*V2173-Q2176*V2176</f>
        <v>3.5396167104526084</v>
      </c>
      <c r="AA2176" s="62">
        <f t="shared" ref="AA2176" si="9859">(N2176*V2173+O2176*U2173+P2176*V2176+Q2176*U2176)</f>
        <v>0</v>
      </c>
      <c r="AB2176" s="10"/>
      <c r="AC2176" s="46">
        <f t="shared" ref="AC2176" si="9860">1/$AD$8</f>
        <v>1</v>
      </c>
      <c r="AD2176" s="77">
        <v>0</v>
      </c>
      <c r="AE2176" s="78">
        <v>1</v>
      </c>
      <c r="AF2176" s="79">
        <v>0</v>
      </c>
      <c r="AH2176" s="59">
        <f t="shared" ref="AH2176" si="9861">X2176*AC2173+Z2176*AC2176-Y2176*AD2173-AA2176*AD2176</f>
        <v>3.5396167104526084</v>
      </c>
      <c r="AI2176" s="63">
        <f t="shared" ref="AI2176" si="9862">(X2176*AD2173+Y2176*AC2173+Z2176*AD2176+AA2176*AC2176)</f>
        <v>-0.60188172605456425</v>
      </c>
      <c r="AJ2176" s="61">
        <f t="shared" ref="AJ2176" si="9863">X2176*AE2173+Z2176*AE2176-Y2176*AF2173-AA2176*AF2176</f>
        <v>3.5396167104526084</v>
      </c>
      <c r="AK2176" s="62">
        <f t="shared" ref="AK2176" si="9864">(X2176*AF2173+Y2176*AE2173+Z2176*AF2176+AA2176*AE2176)</f>
        <v>0</v>
      </c>
      <c r="AM2176" s="80">
        <f t="shared" ref="AM2176" si="9865">(180/PI())*ATAN(-1*(AI2173+AI2176)/(AH2173+AH2176))</f>
        <v>-69.114591440513692</v>
      </c>
      <c r="AO2176" s="113">
        <f t="shared" ref="AO2176" si="9866">20*LOG(((1-(10^(AM2173/20)^2)*(1-((1-AO2173)/(1+AO2173))^2))^0.5))</f>
        <v>-2.321934199911661E-2</v>
      </c>
      <c r="AP2176" s="18"/>
      <c r="AQ2176" s="68"/>
      <c r="AR2176" s="68"/>
      <c r="AS2176" s="68"/>
      <c r="AT2176" s="68"/>
    </row>
    <row r="2177" spans="2:46" ht="18.600000000000001" customHeight="1"/>
    <row r="2178" spans="2:46" ht="18.600000000000001" customHeight="1" thickBot="1">
      <c r="D2178" s="10" t="s">
        <v>63</v>
      </c>
      <c r="E2178" s="10"/>
      <c r="F2178" s="10"/>
      <c r="G2178" s="10"/>
      <c r="H2178" s="10"/>
      <c r="I2178" s="10" t="s">
        <v>64</v>
      </c>
      <c r="J2178" s="10"/>
      <c r="K2178" s="10"/>
      <c r="L2178" s="10"/>
      <c r="M2178" s="55"/>
      <c r="N2178" s="55"/>
      <c r="O2178" s="54" t="s">
        <v>65</v>
      </c>
      <c r="P2178" s="55"/>
      <c r="Q2178" s="55"/>
      <c r="R2178" s="55"/>
      <c r="S2178" s="10"/>
      <c r="T2178" s="10" t="s">
        <v>66</v>
      </c>
      <c r="U2178" s="55"/>
      <c r="V2178" s="55"/>
      <c r="W2178" s="55"/>
      <c r="X2178" s="55"/>
      <c r="Y2178" s="54" t="s">
        <v>67</v>
      </c>
      <c r="Z2178" s="55"/>
      <c r="AA2178" s="55"/>
      <c r="AB2178" s="55"/>
      <c r="AC2178" s="54" t="s">
        <v>68</v>
      </c>
      <c r="AD2178" s="10"/>
      <c r="AE2178" s="10"/>
      <c r="AF2178" s="10"/>
      <c r="AG2178" s="10"/>
      <c r="AH2178" s="55"/>
      <c r="AI2178" s="54" t="s">
        <v>69</v>
      </c>
      <c r="AJ2178" s="55"/>
      <c r="AK2178" s="55"/>
    </row>
    <row r="2179" spans="2:46" ht="18.600000000000001" customHeight="1" thickBot="1">
      <c r="B2179" s="52"/>
      <c r="D2179" s="273" t="s">
        <v>70</v>
      </c>
      <c r="E2179" s="274"/>
      <c r="F2179" s="275" t="s">
        <v>71</v>
      </c>
      <c r="G2179" s="276"/>
      <c r="H2179" s="263"/>
      <c r="I2179" s="273" t="s">
        <v>72</v>
      </c>
      <c r="J2179" s="274"/>
      <c r="K2179" s="275" t="s">
        <v>73</v>
      </c>
      <c r="L2179" s="276"/>
      <c r="M2179" s="55"/>
      <c r="N2179" s="269" t="s">
        <v>74</v>
      </c>
      <c r="O2179" s="270"/>
      <c r="P2179" s="271" t="s">
        <v>75</v>
      </c>
      <c r="Q2179" s="272"/>
      <c r="R2179" s="55"/>
      <c r="S2179" s="273" t="s">
        <v>76</v>
      </c>
      <c r="T2179" s="274"/>
      <c r="U2179" s="275" t="s">
        <v>77</v>
      </c>
      <c r="V2179" s="276"/>
      <c r="W2179" s="10"/>
      <c r="X2179" s="269" t="s">
        <v>78</v>
      </c>
      <c r="Y2179" s="270"/>
      <c r="Z2179" s="271" t="s">
        <v>79</v>
      </c>
      <c r="AA2179" s="272"/>
      <c r="AB2179" s="10"/>
      <c r="AC2179" s="273" t="s">
        <v>80</v>
      </c>
      <c r="AD2179" s="274"/>
      <c r="AE2179" s="275" t="s">
        <v>81</v>
      </c>
      <c r="AF2179" s="276"/>
      <c r="AG2179" s="10"/>
      <c r="AH2179" s="269" t="s">
        <v>82</v>
      </c>
      <c r="AI2179" s="270"/>
      <c r="AJ2179" s="271" t="s">
        <v>83</v>
      </c>
      <c r="AK2179" s="272"/>
      <c r="AM2179" s="57" t="s">
        <v>10</v>
      </c>
      <c r="AO2179" s="109" t="s">
        <v>37</v>
      </c>
      <c r="AP2179" s="18"/>
      <c r="AQ2179" s="68"/>
      <c r="AR2179" s="68"/>
      <c r="AS2179" s="68"/>
      <c r="AT2179" s="68"/>
    </row>
    <row r="2180" spans="2:46" ht="18.600000000000001" customHeight="1" thickTop="1" thickBot="1">
      <c r="B2180" s="81">
        <v>6.24</v>
      </c>
      <c r="D2180" s="59">
        <v>1</v>
      </c>
      <c r="E2180" s="60">
        <v>0</v>
      </c>
      <c r="F2180" s="61">
        <v>0</v>
      </c>
      <c r="G2180" s="62">
        <f t="shared" ref="G2180" si="9867">$E$8*$B2180</f>
        <v>4.2330288000000005</v>
      </c>
      <c r="I2180" s="59">
        <v>1</v>
      </c>
      <c r="J2180" s="63">
        <v>0</v>
      </c>
      <c r="K2180" s="61">
        <v>0</v>
      </c>
      <c r="L2180" s="62">
        <v>0</v>
      </c>
      <c r="N2180" s="59">
        <f t="shared" ref="N2180" si="9868">D2180*I2180+F2180*I2183-E2180*J2180-G2180*J2183</f>
        <v>3.5376725816640686</v>
      </c>
      <c r="O2180" s="63">
        <f t="shared" ref="O2180" si="9869">(D2180*J2180+E2180*I2180+F2180*J2183+G2180*I2183)</f>
        <v>0</v>
      </c>
      <c r="P2180" s="61">
        <f t="shared" ref="P2180" si="9870">D2180*K2180+F2180*K2183-E2180*L2180-G2180*L2183</f>
        <v>0</v>
      </c>
      <c r="Q2180" s="62">
        <f t="shared" ref="Q2180" si="9871">(D2180*L2180+E2180*K2180+F2180*L2183+G2180*K2183)</f>
        <v>4.2330288000000005</v>
      </c>
      <c r="S2180" s="59">
        <v>1</v>
      </c>
      <c r="T2180" s="60">
        <v>0</v>
      </c>
      <c r="U2180" s="61">
        <v>0</v>
      </c>
      <c r="V2180" s="62">
        <f t="shared" ref="V2180" si="9872">$T$8*$B2180</f>
        <v>4.2330288000000005</v>
      </c>
      <c r="X2180" s="59">
        <f t="shared" ref="X2180" si="9873">N2180*S2180+P2180*S2183-O2180*T2180-Q2180*T2183</f>
        <v>3.5376725816640686</v>
      </c>
      <c r="Y2180" s="63">
        <f t="shared" ref="Y2180" si="9874">(N2180*T2180+O2180*S2180+P2180*T2183+Q2180*S2183)</f>
        <v>0</v>
      </c>
      <c r="Z2180" s="61">
        <f t="shared" ref="Z2180" si="9875">N2180*U2180+P2180*U2183-O2180*V2180-Q2180*V2183</f>
        <v>0</v>
      </c>
      <c r="AA2180" s="62">
        <f t="shared" ref="AA2180" si="9876">(N2180*V2180+O2180*U2180+P2180*V2183+Q2180*U2183)</f>
        <v>19.208098723154357</v>
      </c>
      <c r="AB2180" s="10"/>
      <c r="AC2180" s="64">
        <v>1</v>
      </c>
      <c r="AD2180" s="65">
        <v>0</v>
      </c>
      <c r="AE2180" s="23">
        <v>0</v>
      </c>
      <c r="AF2180" s="66">
        <v>0</v>
      </c>
      <c r="AH2180" s="59">
        <f t="shared" ref="AH2180" si="9877">X2180*AC2180+Z2180*AC2183-Y2180*AD2180-AA2180*AD2183</f>
        <v>3.5376725816640686</v>
      </c>
      <c r="AI2180" s="63">
        <f t="shared" ref="AI2180" si="9878">(X2180*AD2180+Y2180*AC2180+Z2180*AD2183+AA2180*AC2183)</f>
        <v>19.208098723154357</v>
      </c>
      <c r="AJ2180" s="61">
        <f t="shared" ref="AJ2180" si="9879">X2180*AE2180+Z2180*AE2183-Y2180*AF2180-AA2180*AF2183</f>
        <v>0</v>
      </c>
      <c r="AK2180" s="62">
        <f t="shared" ref="AK2180" si="9880">(X2180*AF2180+Y2180*AE2180+Z2180*AF2183+AA2180*AE2183)</f>
        <v>19.208098723154357</v>
      </c>
      <c r="AM2180" s="67">
        <f t="shared" ref="AM2180" si="9881">20*LOG(((1+$AD$8)/$AD$8)/((AH2180+AH2183)^2+(AI2180+AI2183)^2)^0.5)</f>
        <v>-19.960086844910169</v>
      </c>
      <c r="AO2180" s="110">
        <f t="shared" ref="AO2180" si="9882">((AH2180^2+AI2180^2)^0.5)/((AH2183^2+AI2183^2)^0.5)</f>
        <v>5.4433029593973856</v>
      </c>
      <c r="AP2180" s="18"/>
      <c r="AQ2180" s="68"/>
      <c r="AR2180" s="68"/>
      <c r="AS2180" s="68"/>
      <c r="AT2180" s="68"/>
    </row>
    <row r="2181" spans="2:46" ht="18.600000000000001" customHeight="1" thickBot="1">
      <c r="D2181" s="69"/>
      <c r="G2181" s="70"/>
      <c r="I2181" s="69"/>
      <c r="L2181" s="70"/>
      <c r="N2181" s="69"/>
      <c r="Q2181" s="70"/>
      <c r="S2181" s="69"/>
      <c r="V2181" s="70"/>
      <c r="X2181" s="69"/>
      <c r="AA2181" s="70"/>
      <c r="AC2181" s="64"/>
      <c r="AD2181" s="23"/>
      <c r="AE2181" s="23"/>
      <c r="AF2181" s="71"/>
      <c r="AH2181" s="69"/>
      <c r="AK2181" s="70"/>
      <c r="AO2181" s="111"/>
      <c r="AP2181" s="18"/>
      <c r="AQ2181" s="68"/>
      <c r="AR2181" s="68"/>
      <c r="AS2181" s="68"/>
      <c r="AT2181" s="68"/>
    </row>
    <row r="2182" spans="2:46" ht="18.600000000000001" customHeight="1" thickBot="1">
      <c r="D2182" s="265" t="s">
        <v>11</v>
      </c>
      <c r="E2182" s="266"/>
      <c r="F2182" s="267" t="s">
        <v>84</v>
      </c>
      <c r="G2182" s="268"/>
      <c r="H2182" s="263"/>
      <c r="I2182" s="265" t="s">
        <v>85</v>
      </c>
      <c r="J2182" s="266"/>
      <c r="K2182" s="267" t="s">
        <v>86</v>
      </c>
      <c r="L2182" s="268"/>
      <c r="N2182" s="269" t="s">
        <v>12</v>
      </c>
      <c r="O2182" s="270"/>
      <c r="P2182" s="271" t="s">
        <v>13</v>
      </c>
      <c r="Q2182" s="272"/>
      <c r="S2182" s="265" t="s">
        <v>87</v>
      </c>
      <c r="T2182" s="266"/>
      <c r="U2182" s="267" t="s">
        <v>88</v>
      </c>
      <c r="V2182" s="268"/>
      <c r="W2182" s="10"/>
      <c r="X2182" s="269" t="s">
        <v>89</v>
      </c>
      <c r="Y2182" s="270"/>
      <c r="Z2182" s="271" t="s">
        <v>90</v>
      </c>
      <c r="AA2182" s="272"/>
      <c r="AB2182" s="10"/>
      <c r="AC2182" s="265" t="s">
        <v>14</v>
      </c>
      <c r="AD2182" s="266"/>
      <c r="AE2182" s="267" t="s">
        <v>15</v>
      </c>
      <c r="AF2182" s="268"/>
      <c r="AG2182" s="10"/>
      <c r="AH2182" s="269" t="s">
        <v>91</v>
      </c>
      <c r="AI2182" s="270"/>
      <c r="AJ2182" s="271" t="s">
        <v>92</v>
      </c>
      <c r="AK2182" s="272"/>
      <c r="AM2182" s="76" t="s">
        <v>16</v>
      </c>
      <c r="AO2182" s="112" t="s">
        <v>38</v>
      </c>
      <c r="AP2182" s="18"/>
      <c r="AQ2182" s="68"/>
      <c r="AR2182" s="68"/>
      <c r="AS2182" s="68"/>
      <c r="AT2182" s="68"/>
    </row>
    <row r="2183" spans="2:46" ht="18.600000000000001" customHeight="1" thickTop="1" thickBot="1">
      <c r="D2183" s="59">
        <v>0</v>
      </c>
      <c r="E2183" s="63">
        <v>0</v>
      </c>
      <c r="F2183" s="61">
        <v>1</v>
      </c>
      <c r="G2183" s="62">
        <v>0</v>
      </c>
      <c r="I2183" s="59">
        <v>0</v>
      </c>
      <c r="J2183" s="63">
        <f t="shared" ref="J2183" si="9883">IF(0=(1-$J$8*$K$8*$B2180^2),10^14,$B2180*$K$8/(1-$J$8*$K$8*$B2180^2))</f>
        <v>-0.59949334189837511</v>
      </c>
      <c r="K2183" s="61">
        <v>1</v>
      </c>
      <c r="L2183" s="62">
        <v>0</v>
      </c>
      <c r="N2183" s="59">
        <f t="shared" ref="N2183" si="9884">D2183*I2180+F2183*I2183-E2183*J2180-G2183*J2183</f>
        <v>0</v>
      </c>
      <c r="O2183" s="63">
        <f t="shared" ref="O2183" si="9885">(D2183*J2180+E2183*I2180+F2183*J2183+G2183*I2183)</f>
        <v>-0.59949334189837511</v>
      </c>
      <c r="P2183" s="61">
        <f t="shared" ref="P2183" si="9886">D2183*K2180+F2183*K2183-E2183*L2180-G2183*L2183</f>
        <v>1</v>
      </c>
      <c r="Q2183" s="62">
        <f t="shared" ref="Q2183" si="9887">(D2183*L2180+E2183*K2180+F2183*L2183+G2183*K2183)</f>
        <v>0</v>
      </c>
      <c r="S2183" s="59">
        <v>0</v>
      </c>
      <c r="T2183" s="63">
        <v>0</v>
      </c>
      <c r="U2183" s="61">
        <v>1</v>
      </c>
      <c r="V2183" s="62">
        <v>0</v>
      </c>
      <c r="X2183" s="59">
        <f t="shared" ref="X2183" si="9888">N2183*S2180+P2183*S2183-O2183*T2180-Q2183*T2183</f>
        <v>0</v>
      </c>
      <c r="Y2183" s="63">
        <f t="shared" ref="Y2183" si="9889">(N2183*T2180+O2183*S2180+P2183*T2183+Q2183*S2183)</f>
        <v>-0.59949334189837511</v>
      </c>
      <c r="Z2183" s="61">
        <f t="shared" ref="Z2183" si="9890">N2183*U2180+P2183*U2183-O2183*V2180-Q2183*V2183</f>
        <v>3.5376725816640686</v>
      </c>
      <c r="AA2183" s="62">
        <f t="shared" ref="AA2183" si="9891">(N2183*V2180+O2183*U2180+P2183*V2183+Q2183*U2183)</f>
        <v>0</v>
      </c>
      <c r="AB2183" s="10"/>
      <c r="AC2183" s="46">
        <f t="shared" ref="AC2183" si="9892">1/$AD$8</f>
        <v>1</v>
      </c>
      <c r="AD2183" s="77">
        <v>0</v>
      </c>
      <c r="AE2183" s="78">
        <v>1</v>
      </c>
      <c r="AF2183" s="79">
        <v>0</v>
      </c>
      <c r="AH2183" s="59">
        <f t="shared" ref="AH2183" si="9893">X2183*AC2180+Z2183*AC2183-Y2183*AD2180-AA2183*AD2183</f>
        <v>3.5376725816640686</v>
      </c>
      <c r="AI2183" s="63">
        <f t="shared" ref="AI2183" si="9894">(X2183*AD2180+Y2183*AC2180+Z2183*AD2183+AA2183*AC2183)</f>
        <v>-0.59949334189837511</v>
      </c>
      <c r="AJ2183" s="61">
        <f t="shared" ref="AJ2183" si="9895">X2183*AE2180+Z2183*AE2183-Y2183*AF2180-AA2183*AF2183</f>
        <v>3.5376725816640686</v>
      </c>
      <c r="AK2183" s="62">
        <f t="shared" ref="AK2183" si="9896">(X2183*AF2180+Y2183*AE2180+Z2183*AF2183+AA2183*AE2183)</f>
        <v>0</v>
      </c>
      <c r="AM2183" s="80">
        <f t="shared" ref="AM2183" si="9897">(180/PI())*ATAN(-1*(AI2180+AI2183)/(AH2180+AH2183))</f>
        <v>-69.182245729923153</v>
      </c>
      <c r="AO2183" s="113">
        <f t="shared" ref="AO2183" si="9898">20*LOG(((1-(10^(AM2180/20)^2)*(1-((1-AO2180)/(1+AO2180))^2))^0.5))</f>
        <v>-2.3047982215883018E-2</v>
      </c>
      <c r="AP2183" s="18"/>
      <c r="AQ2183" s="68"/>
      <c r="AR2183" s="68"/>
      <c r="AS2183" s="68"/>
      <c r="AT2183" s="68"/>
    </row>
    <row r="2184" spans="2:46" ht="18.600000000000001" customHeight="1"/>
    <row r="2185" spans="2:46" ht="18.600000000000001" customHeight="1" thickBot="1">
      <c r="D2185" s="10" t="s">
        <v>63</v>
      </c>
      <c r="E2185" s="10"/>
      <c r="F2185" s="10"/>
      <c r="G2185" s="10"/>
      <c r="H2185" s="10"/>
      <c r="I2185" s="10" t="s">
        <v>64</v>
      </c>
      <c r="J2185" s="10"/>
      <c r="K2185" s="10"/>
      <c r="L2185" s="10"/>
      <c r="M2185" s="55"/>
      <c r="N2185" s="55"/>
      <c r="O2185" s="54" t="s">
        <v>65</v>
      </c>
      <c r="P2185" s="55"/>
      <c r="Q2185" s="55"/>
      <c r="R2185" s="55"/>
      <c r="S2185" s="10"/>
      <c r="T2185" s="10" t="s">
        <v>66</v>
      </c>
      <c r="U2185" s="55"/>
      <c r="V2185" s="55"/>
      <c r="W2185" s="55"/>
      <c r="X2185" s="55"/>
      <c r="Y2185" s="54" t="s">
        <v>67</v>
      </c>
      <c r="Z2185" s="55"/>
      <c r="AA2185" s="55"/>
      <c r="AB2185" s="55"/>
      <c r="AC2185" s="54" t="s">
        <v>68</v>
      </c>
      <c r="AD2185" s="10"/>
      <c r="AE2185" s="10"/>
      <c r="AF2185" s="10"/>
      <c r="AG2185" s="10"/>
      <c r="AH2185" s="55"/>
      <c r="AI2185" s="54" t="s">
        <v>69</v>
      </c>
      <c r="AJ2185" s="55"/>
      <c r="AK2185" s="55"/>
    </row>
    <row r="2186" spans="2:46" ht="18.600000000000001" customHeight="1" thickBot="1">
      <c r="B2186" s="52"/>
      <c r="D2186" s="273" t="s">
        <v>70</v>
      </c>
      <c r="E2186" s="274"/>
      <c r="F2186" s="275" t="s">
        <v>71</v>
      </c>
      <c r="G2186" s="276"/>
      <c r="H2186" s="263"/>
      <c r="I2186" s="273" t="s">
        <v>72</v>
      </c>
      <c r="J2186" s="274"/>
      <c r="K2186" s="275" t="s">
        <v>73</v>
      </c>
      <c r="L2186" s="276"/>
      <c r="M2186" s="55"/>
      <c r="N2186" s="269" t="s">
        <v>74</v>
      </c>
      <c r="O2186" s="270"/>
      <c r="P2186" s="271" t="s">
        <v>75</v>
      </c>
      <c r="Q2186" s="272"/>
      <c r="R2186" s="55"/>
      <c r="S2186" s="273" t="s">
        <v>76</v>
      </c>
      <c r="T2186" s="274"/>
      <c r="U2186" s="275" t="s">
        <v>77</v>
      </c>
      <c r="V2186" s="276"/>
      <c r="W2186" s="10"/>
      <c r="X2186" s="269" t="s">
        <v>78</v>
      </c>
      <c r="Y2186" s="270"/>
      <c r="Z2186" s="271" t="s">
        <v>79</v>
      </c>
      <c r="AA2186" s="272"/>
      <c r="AB2186" s="10"/>
      <c r="AC2186" s="273" t="s">
        <v>80</v>
      </c>
      <c r="AD2186" s="274"/>
      <c r="AE2186" s="275" t="s">
        <v>81</v>
      </c>
      <c r="AF2186" s="276"/>
      <c r="AG2186" s="10"/>
      <c r="AH2186" s="269" t="s">
        <v>82</v>
      </c>
      <c r="AI2186" s="270"/>
      <c r="AJ2186" s="271" t="s">
        <v>83</v>
      </c>
      <c r="AK2186" s="272"/>
      <c r="AM2186" s="57" t="s">
        <v>10</v>
      </c>
      <c r="AO2186" s="109" t="s">
        <v>37</v>
      </c>
      <c r="AP2186" s="18"/>
      <c r="AQ2186" s="68"/>
      <c r="AR2186" s="68"/>
      <c r="AS2186" s="68"/>
      <c r="AT2186" s="68"/>
    </row>
    <row r="2187" spans="2:46" ht="18.600000000000001" customHeight="1" thickTop="1" thickBot="1">
      <c r="B2187" s="81">
        <v>6.26</v>
      </c>
      <c r="D2187" s="59">
        <v>1</v>
      </c>
      <c r="E2187" s="60">
        <v>0</v>
      </c>
      <c r="F2187" s="61">
        <v>0</v>
      </c>
      <c r="G2187" s="62">
        <f t="shared" ref="G2187" si="9899">$E$8*$B2187</f>
        <v>4.2465961999999999</v>
      </c>
      <c r="I2187" s="59">
        <v>1</v>
      </c>
      <c r="J2187" s="63">
        <v>0</v>
      </c>
      <c r="K2187" s="61">
        <v>0</v>
      </c>
      <c r="L2187" s="62">
        <v>0</v>
      </c>
      <c r="N2187" s="59">
        <f t="shared" ref="N2187" si="9900">D2187*I2187+F2187*I2190-E2187*J2187-G2187*J2190</f>
        <v>3.5357499886445973</v>
      </c>
      <c r="O2187" s="63">
        <f t="shared" ref="O2187" si="9901">(D2187*J2187+E2187*I2187+F2187*J2190+G2187*I2190)</f>
        <v>0</v>
      </c>
      <c r="P2187" s="61">
        <f t="shared" ref="P2187" si="9902">D2187*K2187+F2187*K2190-E2187*L2187-G2187*L2190</f>
        <v>0</v>
      </c>
      <c r="Q2187" s="62">
        <f t="shared" ref="Q2187" si="9903">(D2187*L2187+E2187*K2187+F2187*L2190+G2187*K2190)</f>
        <v>4.2465961999999999</v>
      </c>
      <c r="S2187" s="59">
        <v>1</v>
      </c>
      <c r="T2187" s="60">
        <v>0</v>
      </c>
      <c r="U2187" s="61">
        <v>0</v>
      </c>
      <c r="V2187" s="62">
        <f t="shared" ref="V2187" si="9904">$T$8*$B2187</f>
        <v>4.2465961999999999</v>
      </c>
      <c r="X2187" s="59">
        <f t="shared" ref="X2187" si="9905">N2187*S2187+P2187*S2190-O2187*T2187-Q2187*T2190</f>
        <v>3.5357499886445973</v>
      </c>
      <c r="Y2187" s="63">
        <f t="shared" ref="Y2187" si="9906">(N2187*T2187+O2187*S2187+P2187*T2190+Q2187*S2190)</f>
        <v>0</v>
      </c>
      <c r="Z2187" s="61">
        <f t="shared" ref="Z2187" si="9907">N2187*U2187+P2187*U2190-O2187*V2187-Q2187*V2190</f>
        <v>0</v>
      </c>
      <c r="AA2187" s="62">
        <f t="shared" ref="AA2187" si="9908">(N2187*V2187+O2187*U2187+P2187*V2190+Q2187*U2190)</f>
        <v>19.26149866592819</v>
      </c>
      <c r="AB2187" s="10"/>
      <c r="AC2187" s="64">
        <v>1</v>
      </c>
      <c r="AD2187" s="65">
        <v>0</v>
      </c>
      <c r="AE2187" s="23">
        <v>0</v>
      </c>
      <c r="AF2187" s="66">
        <v>0</v>
      </c>
      <c r="AH2187" s="59">
        <f t="shared" ref="AH2187" si="9909">X2187*AC2187+Z2187*AC2190-Y2187*AD2187-AA2187*AD2190</f>
        <v>3.5357499886445973</v>
      </c>
      <c r="AI2187" s="63">
        <f t="shared" ref="AI2187" si="9910">(X2187*AD2187+Y2187*AC2187+Z2187*AD2190+AA2187*AC2190)</f>
        <v>19.26149866592819</v>
      </c>
      <c r="AJ2187" s="61">
        <f t="shared" ref="AJ2187" si="9911">X2187*AE2187+Z2187*AE2190-Y2187*AF2187-AA2187*AF2190</f>
        <v>0</v>
      </c>
      <c r="AK2187" s="62">
        <f t="shared" ref="AK2187" si="9912">(X2187*AF2187+Y2187*AE2187+Z2187*AF2190+AA2187*AE2190)</f>
        <v>19.26149866592819</v>
      </c>
      <c r="AM2187" s="67">
        <f t="shared" ref="AM2187" si="9913">20*LOG(((1+$AD$8)/$AD$8)/((AH2187+AH2190)^2+(AI2187+AI2190)^2)^0.5)</f>
        <v>-19.982211238798303</v>
      </c>
      <c r="AO2187" s="110">
        <f t="shared" ref="AO2187" si="9914">((AH2187^2+AI2187^2)^0.5)/((AH2190^2+AI2190^2)^0.5)</f>
        <v>5.4613296871939365</v>
      </c>
      <c r="AP2187" s="18"/>
      <c r="AQ2187" s="68"/>
      <c r="AR2187" s="68"/>
      <c r="AS2187" s="68"/>
      <c r="AT2187" s="68"/>
    </row>
    <row r="2188" spans="2:46" ht="18.600000000000001" customHeight="1" thickBot="1">
      <c r="D2188" s="69"/>
      <c r="G2188" s="70"/>
      <c r="I2188" s="69"/>
      <c r="L2188" s="70"/>
      <c r="N2188" s="69"/>
      <c r="Q2188" s="70"/>
      <c r="S2188" s="69"/>
      <c r="V2188" s="70"/>
      <c r="X2188" s="69"/>
      <c r="AA2188" s="70"/>
      <c r="AC2188" s="64"/>
      <c r="AD2188" s="23"/>
      <c r="AE2188" s="23"/>
      <c r="AF2188" s="71"/>
      <c r="AH2188" s="69"/>
      <c r="AK2188" s="70"/>
      <c r="AO2188" s="111"/>
      <c r="AP2188" s="18"/>
      <c r="AQ2188" s="68"/>
      <c r="AR2188" s="68"/>
      <c r="AS2188" s="68"/>
      <c r="AT2188" s="68"/>
    </row>
    <row r="2189" spans="2:46" ht="18.600000000000001" customHeight="1" thickBot="1">
      <c r="D2189" s="265" t="s">
        <v>11</v>
      </c>
      <c r="E2189" s="266"/>
      <c r="F2189" s="267" t="s">
        <v>84</v>
      </c>
      <c r="G2189" s="268"/>
      <c r="H2189" s="263"/>
      <c r="I2189" s="265" t="s">
        <v>85</v>
      </c>
      <c r="J2189" s="266"/>
      <c r="K2189" s="267" t="s">
        <v>86</v>
      </c>
      <c r="L2189" s="268"/>
      <c r="N2189" s="269" t="s">
        <v>12</v>
      </c>
      <c r="O2189" s="270"/>
      <c r="P2189" s="271" t="s">
        <v>13</v>
      </c>
      <c r="Q2189" s="272"/>
      <c r="S2189" s="265" t="s">
        <v>87</v>
      </c>
      <c r="T2189" s="266"/>
      <c r="U2189" s="267" t="s">
        <v>88</v>
      </c>
      <c r="V2189" s="268"/>
      <c r="W2189" s="10"/>
      <c r="X2189" s="269" t="s">
        <v>89</v>
      </c>
      <c r="Y2189" s="270"/>
      <c r="Z2189" s="271" t="s">
        <v>90</v>
      </c>
      <c r="AA2189" s="272"/>
      <c r="AB2189" s="10"/>
      <c r="AC2189" s="265" t="s">
        <v>14</v>
      </c>
      <c r="AD2189" s="266"/>
      <c r="AE2189" s="267" t="s">
        <v>15</v>
      </c>
      <c r="AF2189" s="268"/>
      <c r="AG2189" s="10"/>
      <c r="AH2189" s="269" t="s">
        <v>91</v>
      </c>
      <c r="AI2189" s="270"/>
      <c r="AJ2189" s="271" t="s">
        <v>92</v>
      </c>
      <c r="AK2189" s="272"/>
      <c r="AM2189" s="76" t="s">
        <v>16</v>
      </c>
      <c r="AO2189" s="112" t="s">
        <v>38</v>
      </c>
      <c r="AP2189" s="18"/>
      <c r="AQ2189" s="68"/>
      <c r="AR2189" s="68"/>
      <c r="AS2189" s="68"/>
      <c r="AT2189" s="68"/>
    </row>
    <row r="2190" spans="2:46" ht="18.600000000000001" customHeight="1" thickTop="1" thickBot="1">
      <c r="D2190" s="59">
        <v>0</v>
      </c>
      <c r="E2190" s="63">
        <v>0</v>
      </c>
      <c r="F2190" s="61">
        <v>1</v>
      </c>
      <c r="G2190" s="62">
        <v>0</v>
      </c>
      <c r="I2190" s="59">
        <v>0</v>
      </c>
      <c r="J2190" s="63">
        <f t="shared" ref="J2190" si="9915">IF(0=(1-$J$8*$K$8*$B2187^2),10^14,$B2187*$K$8/(1-$J$8*$K$8*$B2187^2))</f>
        <v>-0.59712529028415684</v>
      </c>
      <c r="K2190" s="61">
        <v>1</v>
      </c>
      <c r="L2190" s="62">
        <v>0</v>
      </c>
      <c r="N2190" s="59">
        <f t="shared" ref="N2190" si="9916">D2190*I2187+F2190*I2190-E2190*J2187-G2190*J2190</f>
        <v>0</v>
      </c>
      <c r="O2190" s="63">
        <f t="shared" ref="O2190" si="9917">(D2190*J2187+E2190*I2187+F2190*J2190+G2190*I2190)</f>
        <v>-0.59712529028415684</v>
      </c>
      <c r="P2190" s="61">
        <f t="shared" ref="P2190" si="9918">D2190*K2187+F2190*K2190-E2190*L2187-G2190*L2190</f>
        <v>1</v>
      </c>
      <c r="Q2190" s="62">
        <f t="shared" ref="Q2190" si="9919">(D2190*L2187+E2190*K2187+F2190*L2190+G2190*K2190)</f>
        <v>0</v>
      </c>
      <c r="S2190" s="59">
        <v>0</v>
      </c>
      <c r="T2190" s="63">
        <v>0</v>
      </c>
      <c r="U2190" s="61">
        <v>1</v>
      </c>
      <c r="V2190" s="62">
        <v>0</v>
      </c>
      <c r="X2190" s="59">
        <f t="shared" ref="X2190" si="9920">N2190*S2187+P2190*S2190-O2190*T2187-Q2190*T2190</f>
        <v>0</v>
      </c>
      <c r="Y2190" s="63">
        <f t="shared" ref="Y2190" si="9921">(N2190*T2187+O2190*S2187+P2190*T2190+Q2190*S2190)</f>
        <v>-0.59712529028415684</v>
      </c>
      <c r="Z2190" s="61">
        <f t="shared" ref="Z2190" si="9922">N2190*U2187+P2190*U2190-O2190*V2187-Q2190*V2190</f>
        <v>3.5357499886445973</v>
      </c>
      <c r="AA2190" s="62">
        <f t="shared" ref="AA2190" si="9923">(N2190*V2187+O2190*U2187+P2190*V2190+Q2190*U2190)</f>
        <v>0</v>
      </c>
      <c r="AB2190" s="10"/>
      <c r="AC2190" s="46">
        <f t="shared" ref="AC2190" si="9924">1/$AD$8</f>
        <v>1</v>
      </c>
      <c r="AD2190" s="77">
        <v>0</v>
      </c>
      <c r="AE2190" s="78">
        <v>1</v>
      </c>
      <c r="AF2190" s="79">
        <v>0</v>
      </c>
      <c r="AH2190" s="59">
        <f t="shared" ref="AH2190" si="9925">X2190*AC2187+Z2190*AC2190-Y2190*AD2187-AA2190*AD2190</f>
        <v>3.5357499886445973</v>
      </c>
      <c r="AI2190" s="63">
        <f t="shared" ref="AI2190" si="9926">(X2190*AD2187+Y2190*AC2187+Z2190*AD2190+AA2190*AC2190)</f>
        <v>-0.59712529028415684</v>
      </c>
      <c r="AJ2190" s="61">
        <f t="shared" ref="AJ2190" si="9927">X2190*AE2187+Z2190*AE2190-Y2190*AF2187-AA2190*AF2190</f>
        <v>3.5357499886445973</v>
      </c>
      <c r="AK2190" s="62">
        <f t="shared" ref="AK2190" si="9928">(X2190*AF2187+Y2190*AE2187+Z2190*AF2190+AA2190*AE2190)</f>
        <v>0</v>
      </c>
      <c r="AM2190" s="80">
        <f t="shared" ref="AM2190" si="9929">(180/PI())*ATAN(-1*(AI2187+AI2190)/(AH2187+AH2190))</f>
        <v>-69.249459175232829</v>
      </c>
      <c r="AO2190" s="113">
        <f t="shared" ref="AO2190" si="9930">20*LOG(((1-(10^(AM2187/20)^2)*(1-((1-AO2187)/(1+AO2187))^2))^0.5))</f>
        <v>-2.2878164415700775E-2</v>
      </c>
      <c r="AP2190" s="18"/>
      <c r="AQ2190" s="68"/>
      <c r="AR2190" s="68"/>
      <c r="AS2190" s="68"/>
      <c r="AT2190" s="68"/>
    </row>
    <row r="2191" spans="2:46" ht="18.600000000000001" customHeight="1"/>
    <row r="2192" spans="2:46" ht="18.600000000000001" customHeight="1" thickBot="1">
      <c r="D2192" s="10" t="s">
        <v>63</v>
      </c>
      <c r="E2192" s="10"/>
      <c r="F2192" s="10"/>
      <c r="G2192" s="10"/>
      <c r="H2192" s="10"/>
      <c r="I2192" s="10" t="s">
        <v>64</v>
      </c>
      <c r="J2192" s="10"/>
      <c r="K2192" s="10"/>
      <c r="L2192" s="10"/>
      <c r="M2192" s="55"/>
      <c r="N2192" s="55"/>
      <c r="O2192" s="54" t="s">
        <v>65</v>
      </c>
      <c r="P2192" s="55"/>
      <c r="Q2192" s="55"/>
      <c r="R2192" s="55"/>
      <c r="S2192" s="10"/>
      <c r="T2192" s="10" t="s">
        <v>66</v>
      </c>
      <c r="U2192" s="55"/>
      <c r="V2192" s="55"/>
      <c r="W2192" s="55"/>
      <c r="X2192" s="55"/>
      <c r="Y2192" s="54" t="s">
        <v>67</v>
      </c>
      <c r="Z2192" s="55"/>
      <c r="AA2192" s="55"/>
      <c r="AB2192" s="55"/>
      <c r="AC2192" s="54" t="s">
        <v>68</v>
      </c>
      <c r="AD2192" s="10"/>
      <c r="AE2192" s="10"/>
      <c r="AF2192" s="10"/>
      <c r="AG2192" s="10"/>
      <c r="AH2192" s="55"/>
      <c r="AI2192" s="54" t="s">
        <v>69</v>
      </c>
      <c r="AJ2192" s="55"/>
      <c r="AK2192" s="55"/>
    </row>
    <row r="2193" spans="2:46" ht="18.600000000000001" customHeight="1" thickBot="1">
      <c r="B2193" s="52"/>
      <c r="D2193" s="273" t="s">
        <v>70</v>
      </c>
      <c r="E2193" s="274"/>
      <c r="F2193" s="275" t="s">
        <v>71</v>
      </c>
      <c r="G2193" s="276"/>
      <c r="H2193" s="263"/>
      <c r="I2193" s="273" t="s">
        <v>72</v>
      </c>
      <c r="J2193" s="274"/>
      <c r="K2193" s="275" t="s">
        <v>73</v>
      </c>
      <c r="L2193" s="276"/>
      <c r="M2193" s="55"/>
      <c r="N2193" s="269" t="s">
        <v>74</v>
      </c>
      <c r="O2193" s="270"/>
      <c r="P2193" s="271" t="s">
        <v>75</v>
      </c>
      <c r="Q2193" s="272"/>
      <c r="R2193" s="55"/>
      <c r="S2193" s="273" t="s">
        <v>76</v>
      </c>
      <c r="T2193" s="274"/>
      <c r="U2193" s="275" t="s">
        <v>77</v>
      </c>
      <c r="V2193" s="276"/>
      <c r="W2193" s="10"/>
      <c r="X2193" s="269" t="s">
        <v>78</v>
      </c>
      <c r="Y2193" s="270"/>
      <c r="Z2193" s="271" t="s">
        <v>79</v>
      </c>
      <c r="AA2193" s="272"/>
      <c r="AB2193" s="10"/>
      <c r="AC2193" s="273" t="s">
        <v>80</v>
      </c>
      <c r="AD2193" s="274"/>
      <c r="AE2193" s="275" t="s">
        <v>81</v>
      </c>
      <c r="AF2193" s="276"/>
      <c r="AG2193" s="10"/>
      <c r="AH2193" s="269" t="s">
        <v>82</v>
      </c>
      <c r="AI2193" s="270"/>
      <c r="AJ2193" s="271" t="s">
        <v>83</v>
      </c>
      <c r="AK2193" s="272"/>
      <c r="AM2193" s="57" t="s">
        <v>10</v>
      </c>
      <c r="AO2193" s="109" t="s">
        <v>37</v>
      </c>
      <c r="AP2193" s="18"/>
      <c r="AQ2193" s="68"/>
      <c r="AR2193" s="68"/>
      <c r="AS2193" s="68"/>
      <c r="AT2193" s="68"/>
    </row>
    <row r="2194" spans="2:46" ht="18.600000000000001" customHeight="1" thickTop="1" thickBot="1">
      <c r="B2194" s="81">
        <v>6.28</v>
      </c>
      <c r="D2194" s="59">
        <v>1</v>
      </c>
      <c r="E2194" s="60">
        <v>0</v>
      </c>
      <c r="F2194" s="61">
        <v>0</v>
      </c>
      <c r="G2194" s="62">
        <f t="shared" ref="G2194" si="9931">$E$8*$B2194</f>
        <v>4.2601636000000003</v>
      </c>
      <c r="I2194" s="59">
        <v>1</v>
      </c>
      <c r="J2194" s="63">
        <v>0</v>
      </c>
      <c r="K2194" s="61">
        <v>0</v>
      </c>
      <c r="L2194" s="62">
        <v>0</v>
      </c>
      <c r="N2194" s="59">
        <f t="shared" ref="N2194" si="9932">D2194*I2194+F2194*I2197-E2194*J2194-G2194*J2197</f>
        <v>3.5338486045714665</v>
      </c>
      <c r="O2194" s="63">
        <f t="shared" ref="O2194" si="9933">(D2194*J2194+E2194*I2194+F2194*J2197+G2194*I2197)</f>
        <v>0</v>
      </c>
      <c r="P2194" s="61">
        <f t="shared" ref="P2194" si="9934">D2194*K2194+F2194*K2197-E2194*L2194-G2194*L2197</f>
        <v>0</v>
      </c>
      <c r="Q2194" s="62">
        <f t="shared" ref="Q2194" si="9935">(D2194*L2194+E2194*K2194+F2194*L2197+G2194*K2197)</f>
        <v>4.2601636000000003</v>
      </c>
      <c r="S2194" s="59">
        <v>1</v>
      </c>
      <c r="T2194" s="60">
        <v>0</v>
      </c>
      <c r="U2194" s="61">
        <v>0</v>
      </c>
      <c r="V2194" s="62">
        <f t="shared" ref="V2194" si="9936">$T$8*$B2194</f>
        <v>4.2601636000000003</v>
      </c>
      <c r="X2194" s="59">
        <f t="shared" ref="X2194" si="9937">N2194*S2194+P2194*S2197-O2194*T2194-Q2194*T2197</f>
        <v>3.5338486045714665</v>
      </c>
      <c r="Y2194" s="63">
        <f t="shared" ref="Y2194" si="9938">(N2194*T2194+O2194*S2194+P2194*T2197+Q2194*S2197)</f>
        <v>0</v>
      </c>
      <c r="Z2194" s="61">
        <f t="shared" ref="Z2194" si="9939">N2194*U2194+P2194*U2197-O2194*V2194-Q2194*V2197</f>
        <v>0</v>
      </c>
      <c r="AA2194" s="62">
        <f t="shared" ref="AA2194" si="9940">(N2194*V2194+O2194*U2194+P2194*V2197+Q2194*U2197)</f>
        <v>19.314936793106156</v>
      </c>
      <c r="AB2194" s="10"/>
      <c r="AC2194" s="64">
        <v>1</v>
      </c>
      <c r="AD2194" s="65">
        <v>0</v>
      </c>
      <c r="AE2194" s="23">
        <v>0</v>
      </c>
      <c r="AF2194" s="66">
        <v>0</v>
      </c>
      <c r="AH2194" s="59">
        <f t="shared" ref="AH2194" si="9941">X2194*AC2194+Z2194*AC2197-Y2194*AD2194-AA2194*AD2197</f>
        <v>3.5338486045714665</v>
      </c>
      <c r="AI2194" s="63">
        <f t="shared" ref="AI2194" si="9942">(X2194*AD2194+Y2194*AC2194+Z2194*AD2197+AA2194*AC2197)</f>
        <v>19.314936793106156</v>
      </c>
      <c r="AJ2194" s="61">
        <f t="shared" ref="AJ2194" si="9943">X2194*AE2194+Z2194*AE2197-Y2194*AF2194-AA2194*AF2197</f>
        <v>0</v>
      </c>
      <c r="AK2194" s="62">
        <f t="shared" ref="AK2194" si="9944">(X2194*AF2194+Y2194*AE2194+Z2194*AF2197+AA2194*AE2197)</f>
        <v>19.314936793106156</v>
      </c>
      <c r="AM2194" s="67">
        <f t="shared" ref="AM2194" si="9945">20*LOG(((1+$AD$8)/$AD$8)/((AH2194+AH2197)^2+(AI2194+AI2197)^2)^0.5)</f>
        <v>-20.004305146865637</v>
      </c>
      <c r="AO2194" s="110">
        <f t="shared" ref="AO2194" si="9946">((AH2194^2+AI2194^2)^0.5)/((AH2197^2+AI2197^2)^0.5)</f>
        <v>5.4793541010546658</v>
      </c>
      <c r="AP2194" s="18"/>
      <c r="AQ2194" s="68"/>
      <c r="AR2194" s="68"/>
      <c r="AS2194" s="68"/>
      <c r="AT2194" s="68"/>
    </row>
    <row r="2195" spans="2:46" ht="18.600000000000001" customHeight="1" thickBot="1">
      <c r="D2195" s="69"/>
      <c r="G2195" s="70"/>
      <c r="I2195" s="69"/>
      <c r="L2195" s="70"/>
      <c r="N2195" s="69"/>
      <c r="Q2195" s="70"/>
      <c r="S2195" s="69"/>
      <c r="V2195" s="70"/>
      <c r="X2195" s="69"/>
      <c r="AA2195" s="70"/>
      <c r="AC2195" s="64"/>
      <c r="AD2195" s="23"/>
      <c r="AE2195" s="23"/>
      <c r="AF2195" s="71"/>
      <c r="AH2195" s="69"/>
      <c r="AK2195" s="70"/>
      <c r="AO2195" s="111"/>
      <c r="AP2195" s="18"/>
      <c r="AQ2195" s="68"/>
      <c r="AR2195" s="68"/>
      <c r="AS2195" s="68"/>
      <c r="AT2195" s="68"/>
    </row>
    <row r="2196" spans="2:46" ht="18.600000000000001" customHeight="1" thickBot="1">
      <c r="D2196" s="265" t="s">
        <v>11</v>
      </c>
      <c r="E2196" s="266"/>
      <c r="F2196" s="267" t="s">
        <v>84</v>
      </c>
      <c r="G2196" s="268"/>
      <c r="H2196" s="263"/>
      <c r="I2196" s="265" t="s">
        <v>85</v>
      </c>
      <c r="J2196" s="266"/>
      <c r="K2196" s="267" t="s">
        <v>86</v>
      </c>
      <c r="L2196" s="268"/>
      <c r="N2196" s="269" t="s">
        <v>12</v>
      </c>
      <c r="O2196" s="270"/>
      <c r="P2196" s="271" t="s">
        <v>13</v>
      </c>
      <c r="Q2196" s="272"/>
      <c r="S2196" s="265" t="s">
        <v>87</v>
      </c>
      <c r="T2196" s="266"/>
      <c r="U2196" s="267" t="s">
        <v>88</v>
      </c>
      <c r="V2196" s="268"/>
      <c r="W2196" s="10"/>
      <c r="X2196" s="269" t="s">
        <v>89</v>
      </c>
      <c r="Y2196" s="270"/>
      <c r="Z2196" s="271" t="s">
        <v>90</v>
      </c>
      <c r="AA2196" s="272"/>
      <c r="AB2196" s="10"/>
      <c r="AC2196" s="265" t="s">
        <v>14</v>
      </c>
      <c r="AD2196" s="266"/>
      <c r="AE2196" s="267" t="s">
        <v>15</v>
      </c>
      <c r="AF2196" s="268"/>
      <c r="AG2196" s="10"/>
      <c r="AH2196" s="269" t="s">
        <v>91</v>
      </c>
      <c r="AI2196" s="270"/>
      <c r="AJ2196" s="271" t="s">
        <v>92</v>
      </c>
      <c r="AK2196" s="272"/>
      <c r="AM2196" s="76" t="s">
        <v>16</v>
      </c>
      <c r="AO2196" s="112" t="s">
        <v>38</v>
      </c>
      <c r="AP2196" s="18"/>
      <c r="AQ2196" s="68"/>
      <c r="AR2196" s="68"/>
      <c r="AS2196" s="68"/>
      <c r="AT2196" s="68"/>
    </row>
    <row r="2197" spans="2:46" ht="18.600000000000001" customHeight="1" thickTop="1" thickBot="1">
      <c r="D2197" s="59">
        <v>0</v>
      </c>
      <c r="E2197" s="63">
        <v>0</v>
      </c>
      <c r="F2197" s="61">
        <v>1</v>
      </c>
      <c r="G2197" s="62">
        <v>0</v>
      </c>
      <c r="I2197" s="59">
        <v>0</v>
      </c>
      <c r="J2197" s="63">
        <f t="shared" ref="J2197" si="9947">IF(0=(1-$J$8*$K$8*$B2194^2),10^14,$B2194*$K$8/(1-$J$8*$K$8*$B2194^2))</f>
        <v>-0.59477730023595021</v>
      </c>
      <c r="K2197" s="61">
        <v>1</v>
      </c>
      <c r="L2197" s="62">
        <v>0</v>
      </c>
      <c r="N2197" s="59">
        <f t="shared" ref="N2197" si="9948">D2197*I2194+F2197*I2197-E2197*J2194-G2197*J2197</f>
        <v>0</v>
      </c>
      <c r="O2197" s="63">
        <f t="shared" ref="O2197" si="9949">(D2197*J2194+E2197*I2194+F2197*J2197+G2197*I2197)</f>
        <v>-0.59477730023595021</v>
      </c>
      <c r="P2197" s="61">
        <f t="shared" ref="P2197" si="9950">D2197*K2194+F2197*K2197-E2197*L2194-G2197*L2197</f>
        <v>1</v>
      </c>
      <c r="Q2197" s="62">
        <f t="shared" ref="Q2197" si="9951">(D2197*L2194+E2197*K2194+F2197*L2197+G2197*K2197)</f>
        <v>0</v>
      </c>
      <c r="S2197" s="59">
        <v>0</v>
      </c>
      <c r="T2197" s="63">
        <v>0</v>
      </c>
      <c r="U2197" s="61">
        <v>1</v>
      </c>
      <c r="V2197" s="62">
        <v>0</v>
      </c>
      <c r="X2197" s="59">
        <f t="shared" ref="X2197" si="9952">N2197*S2194+P2197*S2197-O2197*T2194-Q2197*T2197</f>
        <v>0</v>
      </c>
      <c r="Y2197" s="63">
        <f t="shared" ref="Y2197" si="9953">(N2197*T2194+O2197*S2194+P2197*T2197+Q2197*S2197)</f>
        <v>-0.59477730023595021</v>
      </c>
      <c r="Z2197" s="61">
        <f t="shared" ref="Z2197" si="9954">N2197*U2194+P2197*U2197-O2197*V2194-Q2197*V2197</f>
        <v>3.5338486045714665</v>
      </c>
      <c r="AA2197" s="62">
        <f t="shared" ref="AA2197" si="9955">(N2197*V2194+O2197*U2194+P2197*V2197+Q2197*U2197)</f>
        <v>0</v>
      </c>
      <c r="AB2197" s="10"/>
      <c r="AC2197" s="46">
        <f t="shared" ref="AC2197" si="9956">1/$AD$8</f>
        <v>1</v>
      </c>
      <c r="AD2197" s="77">
        <v>0</v>
      </c>
      <c r="AE2197" s="78">
        <v>1</v>
      </c>
      <c r="AF2197" s="79">
        <v>0</v>
      </c>
      <c r="AH2197" s="59">
        <f t="shared" ref="AH2197" si="9957">X2197*AC2194+Z2197*AC2197-Y2197*AD2194-AA2197*AD2197</f>
        <v>3.5338486045714665</v>
      </c>
      <c r="AI2197" s="63">
        <f t="shared" ref="AI2197" si="9958">(X2197*AD2194+Y2197*AC2194+Z2197*AD2197+AA2197*AC2197)</f>
        <v>-0.59477730023595021</v>
      </c>
      <c r="AJ2197" s="61">
        <f t="shared" ref="AJ2197" si="9959">X2197*AE2194+Z2197*AE2197-Y2197*AF2194-AA2197*AF2197</f>
        <v>3.5338486045714665</v>
      </c>
      <c r="AK2197" s="62">
        <f t="shared" ref="AK2197" si="9960">(X2197*AF2194+Y2197*AE2194+Z2197*AF2197+AA2197*AE2197)</f>
        <v>0</v>
      </c>
      <c r="AM2197" s="80">
        <f t="shared" ref="AM2197" si="9961">(180/PI())*ATAN(-1*(AI2194+AI2197)/(AH2194+AH2197))</f>
        <v>-69.316236124379216</v>
      </c>
      <c r="AO2197" s="113">
        <f t="shared" ref="AO2197" si="9962">20*LOG(((1-(10^(AM2194/20)^2)*(1-((1-AO2194)/(1+AO2194))^2))^0.5))</f>
        <v>-2.2709873972406158E-2</v>
      </c>
      <c r="AP2197" s="18"/>
      <c r="AQ2197" s="68"/>
      <c r="AR2197" s="68"/>
      <c r="AS2197" s="68"/>
      <c r="AT2197" s="68"/>
    </row>
    <row r="2198" spans="2:46" ht="18.600000000000001" customHeight="1"/>
    <row r="2199" spans="2:46" ht="18.600000000000001" customHeight="1" thickBot="1">
      <c r="D2199" s="10" t="s">
        <v>63</v>
      </c>
      <c r="E2199" s="10"/>
      <c r="F2199" s="10"/>
      <c r="G2199" s="10"/>
      <c r="H2199" s="10"/>
      <c r="I2199" s="10" t="s">
        <v>64</v>
      </c>
      <c r="J2199" s="10"/>
      <c r="K2199" s="10"/>
      <c r="L2199" s="10"/>
      <c r="M2199" s="55"/>
      <c r="N2199" s="55"/>
      <c r="O2199" s="54" t="s">
        <v>65</v>
      </c>
      <c r="P2199" s="55"/>
      <c r="Q2199" s="55"/>
      <c r="R2199" s="55"/>
      <c r="S2199" s="10"/>
      <c r="T2199" s="10" t="s">
        <v>66</v>
      </c>
      <c r="U2199" s="55"/>
      <c r="V2199" s="55"/>
      <c r="W2199" s="55"/>
      <c r="X2199" s="55"/>
      <c r="Y2199" s="54" t="s">
        <v>67</v>
      </c>
      <c r="Z2199" s="55"/>
      <c r="AA2199" s="55"/>
      <c r="AB2199" s="55"/>
      <c r="AC2199" s="54" t="s">
        <v>68</v>
      </c>
      <c r="AD2199" s="10"/>
      <c r="AE2199" s="10"/>
      <c r="AF2199" s="10"/>
      <c r="AG2199" s="10"/>
      <c r="AH2199" s="55"/>
      <c r="AI2199" s="54" t="s">
        <v>69</v>
      </c>
      <c r="AJ2199" s="55"/>
      <c r="AK2199" s="55"/>
    </row>
    <row r="2200" spans="2:46" ht="18.600000000000001" customHeight="1" thickBot="1">
      <c r="B2200" s="52"/>
      <c r="D2200" s="273" t="s">
        <v>70</v>
      </c>
      <c r="E2200" s="274"/>
      <c r="F2200" s="275" t="s">
        <v>71</v>
      </c>
      <c r="G2200" s="276"/>
      <c r="H2200" s="263"/>
      <c r="I2200" s="273" t="s">
        <v>72</v>
      </c>
      <c r="J2200" s="274"/>
      <c r="K2200" s="275" t="s">
        <v>73</v>
      </c>
      <c r="L2200" s="276"/>
      <c r="M2200" s="55"/>
      <c r="N2200" s="269" t="s">
        <v>74</v>
      </c>
      <c r="O2200" s="270"/>
      <c r="P2200" s="271" t="s">
        <v>75</v>
      </c>
      <c r="Q2200" s="272"/>
      <c r="R2200" s="55"/>
      <c r="S2200" s="273" t="s">
        <v>76</v>
      </c>
      <c r="T2200" s="274"/>
      <c r="U2200" s="275" t="s">
        <v>77</v>
      </c>
      <c r="V2200" s="276"/>
      <c r="W2200" s="10"/>
      <c r="X2200" s="269" t="s">
        <v>78</v>
      </c>
      <c r="Y2200" s="270"/>
      <c r="Z2200" s="271" t="s">
        <v>79</v>
      </c>
      <c r="AA2200" s="272"/>
      <c r="AB2200" s="10"/>
      <c r="AC2200" s="273" t="s">
        <v>80</v>
      </c>
      <c r="AD2200" s="274"/>
      <c r="AE2200" s="275" t="s">
        <v>81</v>
      </c>
      <c r="AF2200" s="276"/>
      <c r="AG2200" s="10"/>
      <c r="AH2200" s="269" t="s">
        <v>82</v>
      </c>
      <c r="AI2200" s="270"/>
      <c r="AJ2200" s="271" t="s">
        <v>83</v>
      </c>
      <c r="AK2200" s="272"/>
      <c r="AM2200" s="57" t="s">
        <v>10</v>
      </c>
      <c r="AO2200" s="109" t="s">
        <v>37</v>
      </c>
      <c r="AP2200" s="18"/>
      <c r="AQ2200" s="68"/>
      <c r="AR2200" s="68"/>
      <c r="AS2200" s="68"/>
      <c r="AT2200" s="68"/>
    </row>
    <row r="2201" spans="2:46" ht="18.600000000000001" customHeight="1" thickTop="1" thickBot="1">
      <c r="B2201" s="81">
        <v>6.3</v>
      </c>
      <c r="D2201" s="59">
        <v>1</v>
      </c>
      <c r="E2201" s="60">
        <v>0</v>
      </c>
      <c r="F2201" s="61">
        <v>0</v>
      </c>
      <c r="G2201" s="62">
        <f t="shared" ref="G2201" si="9963">$E$8*$B2201</f>
        <v>4.2737309999999997</v>
      </c>
      <c r="I2201" s="59">
        <v>1</v>
      </c>
      <c r="J2201" s="63">
        <v>0</v>
      </c>
      <c r="K2201" s="61">
        <v>0</v>
      </c>
      <c r="L2201" s="62">
        <v>0</v>
      </c>
      <c r="N2201" s="59">
        <f t="shared" ref="N2201" si="9964">D2201*I2201+F2201*I2204-E2201*J2201-G2201*J2204</f>
        <v>3.5319681089656321</v>
      </c>
      <c r="O2201" s="63">
        <f t="shared" ref="O2201" si="9965">(D2201*J2201+E2201*I2201+F2201*J2204+G2201*I2204)</f>
        <v>0</v>
      </c>
      <c r="P2201" s="61">
        <f t="shared" ref="P2201" si="9966">D2201*K2201+F2201*K2204-E2201*L2201-G2201*L2204</f>
        <v>0</v>
      </c>
      <c r="Q2201" s="62">
        <f t="shared" ref="Q2201" si="9967">(D2201*L2201+E2201*K2201+F2201*L2204+G2201*K2204)</f>
        <v>4.2737309999999997</v>
      </c>
      <c r="S2201" s="59">
        <v>1</v>
      </c>
      <c r="T2201" s="60">
        <v>0</v>
      </c>
      <c r="U2201" s="61">
        <v>0</v>
      </c>
      <c r="V2201" s="62">
        <f t="shared" ref="V2201" si="9968">$T$8*$B2201</f>
        <v>4.2737309999999997</v>
      </c>
      <c r="X2201" s="59">
        <f t="shared" ref="X2201" si="9969">N2201*S2201+P2201*S2204-O2201*T2201-Q2201*T2204</f>
        <v>3.5319681089656321</v>
      </c>
      <c r="Y2201" s="63">
        <f t="shared" ref="Y2201" si="9970">(N2201*T2201+O2201*S2201+P2201*T2204+Q2201*S2204)</f>
        <v>0</v>
      </c>
      <c r="Z2201" s="61">
        <f t="shared" ref="Z2201" si="9971">N2201*U2201+P2201*U2204-O2201*V2201-Q2201*V2204</f>
        <v>0</v>
      </c>
      <c r="AA2201" s="62">
        <f t="shared" ref="AA2201" si="9972">(N2201*V2201+O2201*U2201+P2201*V2204+Q2201*U2204)</f>
        <v>19.368412598297798</v>
      </c>
      <c r="AB2201" s="10"/>
      <c r="AC2201" s="64">
        <v>1</v>
      </c>
      <c r="AD2201" s="65">
        <v>0</v>
      </c>
      <c r="AE2201" s="23">
        <v>0</v>
      </c>
      <c r="AF2201" s="66">
        <v>0</v>
      </c>
      <c r="AH2201" s="59">
        <f t="shared" ref="AH2201" si="9973">X2201*AC2201+Z2201*AC2204-Y2201*AD2201-AA2201*AD2204</f>
        <v>3.5319681089656321</v>
      </c>
      <c r="AI2201" s="63">
        <f t="shared" ref="AI2201" si="9974">(X2201*AD2201+Y2201*AC2201+Z2201*AD2204+AA2201*AC2204)</f>
        <v>19.368412598297798</v>
      </c>
      <c r="AJ2201" s="61">
        <f t="shared" ref="AJ2201" si="9975">X2201*AE2201+Z2201*AE2204-Y2201*AF2201-AA2201*AF2204</f>
        <v>0</v>
      </c>
      <c r="AK2201" s="62">
        <f t="shared" ref="AK2201" si="9976">(X2201*AF2201+Y2201*AE2201+Z2201*AF2204+AA2201*AE2204)</f>
        <v>19.368412598297798</v>
      </c>
      <c r="AM2201" s="67">
        <f t="shared" ref="AM2201" si="9977">20*LOG(((1+$AD$8)/$AD$8)/((AH2201+AH2204)^2+(AI2201+AI2204)^2)^0.5)</f>
        <v>-20.026368323286889</v>
      </c>
      <c r="AO2201" s="110">
        <f t="shared" ref="AO2201" si="9978">((AH2201^2+AI2201^2)^0.5)/((AH2204^2+AI2204^2)^0.5)</f>
        <v>5.4973762275841151</v>
      </c>
      <c r="AP2201" s="18"/>
      <c r="AQ2201" s="68"/>
      <c r="AR2201" s="68"/>
      <c r="AS2201" s="68"/>
      <c r="AT2201" s="68"/>
    </row>
    <row r="2202" spans="2:46" ht="18.600000000000001" customHeight="1" thickBot="1">
      <c r="D2202" s="69"/>
      <c r="G2202" s="70"/>
      <c r="I2202" s="69"/>
      <c r="L2202" s="70"/>
      <c r="N2202" s="69"/>
      <c r="Q2202" s="70"/>
      <c r="S2202" s="69"/>
      <c r="V2202" s="70"/>
      <c r="X2202" s="69"/>
      <c r="AA2202" s="70"/>
      <c r="AC2202" s="64"/>
      <c r="AD2202" s="23"/>
      <c r="AE2202" s="23"/>
      <c r="AF2202" s="71"/>
      <c r="AH2202" s="69"/>
      <c r="AK2202" s="70"/>
      <c r="AO2202" s="111"/>
      <c r="AP2202" s="18"/>
      <c r="AQ2202" s="68"/>
      <c r="AR2202" s="68"/>
      <c r="AS2202" s="68"/>
      <c r="AT2202" s="68"/>
    </row>
    <row r="2203" spans="2:46" ht="18.600000000000001" customHeight="1" thickBot="1">
      <c r="D2203" s="265" t="s">
        <v>11</v>
      </c>
      <c r="E2203" s="266"/>
      <c r="F2203" s="267" t="s">
        <v>84</v>
      </c>
      <c r="G2203" s="268"/>
      <c r="H2203" s="263"/>
      <c r="I2203" s="265" t="s">
        <v>85</v>
      </c>
      <c r="J2203" s="266"/>
      <c r="K2203" s="267" t="s">
        <v>86</v>
      </c>
      <c r="L2203" s="268"/>
      <c r="N2203" s="269" t="s">
        <v>12</v>
      </c>
      <c r="O2203" s="270"/>
      <c r="P2203" s="271" t="s">
        <v>13</v>
      </c>
      <c r="Q2203" s="272"/>
      <c r="S2203" s="265" t="s">
        <v>87</v>
      </c>
      <c r="T2203" s="266"/>
      <c r="U2203" s="267" t="s">
        <v>88</v>
      </c>
      <c r="V2203" s="268"/>
      <c r="W2203" s="10"/>
      <c r="X2203" s="269" t="s">
        <v>89</v>
      </c>
      <c r="Y2203" s="270"/>
      <c r="Z2203" s="271" t="s">
        <v>90</v>
      </c>
      <c r="AA2203" s="272"/>
      <c r="AB2203" s="10"/>
      <c r="AC2203" s="265" t="s">
        <v>14</v>
      </c>
      <c r="AD2203" s="266"/>
      <c r="AE2203" s="267" t="s">
        <v>15</v>
      </c>
      <c r="AF2203" s="268"/>
      <c r="AG2203" s="10"/>
      <c r="AH2203" s="269" t="s">
        <v>91</v>
      </c>
      <c r="AI2203" s="270"/>
      <c r="AJ2203" s="271" t="s">
        <v>92</v>
      </c>
      <c r="AK2203" s="272"/>
      <c r="AM2203" s="76" t="s">
        <v>16</v>
      </c>
      <c r="AO2203" s="112" t="s">
        <v>38</v>
      </c>
      <c r="AP2203" s="18"/>
      <c r="AQ2203" s="68"/>
      <c r="AR2203" s="68"/>
      <c r="AS2203" s="68"/>
      <c r="AT2203" s="68"/>
    </row>
    <row r="2204" spans="2:46" ht="18.600000000000001" customHeight="1" thickTop="1" thickBot="1">
      <c r="D2204" s="59">
        <v>0</v>
      </c>
      <c r="E2204" s="63">
        <v>0</v>
      </c>
      <c r="F2204" s="61">
        <v>1</v>
      </c>
      <c r="G2204" s="62">
        <v>0</v>
      </c>
      <c r="I2204" s="59">
        <v>0</v>
      </c>
      <c r="J2204" s="63">
        <f t="shared" ref="J2204" si="9979">IF(0=(1-$J$8*$K$8*$B2201^2),10^14,$B2201*$K$8/(1-$J$8*$K$8*$B2201^2))</f>
        <v>-0.59244910570310394</v>
      </c>
      <c r="K2204" s="61">
        <v>1</v>
      </c>
      <c r="L2204" s="62">
        <v>0</v>
      </c>
      <c r="N2204" s="59">
        <f t="shared" ref="N2204" si="9980">D2204*I2201+F2204*I2204-E2204*J2201-G2204*J2204</f>
        <v>0</v>
      </c>
      <c r="O2204" s="63">
        <f t="shared" ref="O2204" si="9981">(D2204*J2201+E2204*I2201+F2204*J2204+G2204*I2204)</f>
        <v>-0.59244910570310394</v>
      </c>
      <c r="P2204" s="61">
        <f t="shared" ref="P2204" si="9982">D2204*K2201+F2204*K2204-E2204*L2201-G2204*L2204</f>
        <v>1</v>
      </c>
      <c r="Q2204" s="62">
        <f t="shared" ref="Q2204" si="9983">(D2204*L2201+E2204*K2201+F2204*L2204+G2204*K2204)</f>
        <v>0</v>
      </c>
      <c r="S2204" s="59">
        <v>0</v>
      </c>
      <c r="T2204" s="63">
        <v>0</v>
      </c>
      <c r="U2204" s="61">
        <v>1</v>
      </c>
      <c r="V2204" s="62">
        <v>0</v>
      </c>
      <c r="X2204" s="59">
        <f t="shared" ref="X2204" si="9984">N2204*S2201+P2204*S2204-O2204*T2201-Q2204*T2204</f>
        <v>0</v>
      </c>
      <c r="Y2204" s="63">
        <f t="shared" ref="Y2204" si="9985">(N2204*T2201+O2204*S2201+P2204*T2204+Q2204*S2204)</f>
        <v>-0.59244910570310394</v>
      </c>
      <c r="Z2204" s="61">
        <f t="shared" ref="Z2204" si="9986">N2204*U2201+P2204*U2204-O2204*V2201-Q2204*V2204</f>
        <v>3.5319681089656321</v>
      </c>
      <c r="AA2204" s="62">
        <f t="shared" ref="AA2204" si="9987">(N2204*V2201+O2204*U2201+P2204*V2204+Q2204*U2204)</f>
        <v>0</v>
      </c>
      <c r="AB2204" s="10"/>
      <c r="AC2204" s="46">
        <f t="shared" ref="AC2204" si="9988">1/$AD$8</f>
        <v>1</v>
      </c>
      <c r="AD2204" s="77">
        <v>0</v>
      </c>
      <c r="AE2204" s="78">
        <v>1</v>
      </c>
      <c r="AF2204" s="79">
        <v>0</v>
      </c>
      <c r="AH2204" s="59">
        <f t="shared" ref="AH2204" si="9989">X2204*AC2201+Z2204*AC2204-Y2204*AD2201-AA2204*AD2204</f>
        <v>3.5319681089656321</v>
      </c>
      <c r="AI2204" s="63">
        <f t="shared" ref="AI2204" si="9990">(X2204*AD2201+Y2204*AC2201+Z2204*AD2204+AA2204*AC2204)</f>
        <v>-0.59244910570310394</v>
      </c>
      <c r="AJ2204" s="61">
        <f t="shared" ref="AJ2204" si="9991">X2204*AE2201+Z2204*AE2204-Y2204*AF2201-AA2204*AF2204</f>
        <v>3.5319681089656321</v>
      </c>
      <c r="AK2204" s="62">
        <f t="shared" ref="AK2204" si="9992">(X2204*AF2201+Y2204*AE2201+Z2204*AF2204+AA2204*AE2204)</f>
        <v>0</v>
      </c>
      <c r="AM2204" s="80">
        <f t="shared" ref="AM2204" si="9993">(180/PI())*ATAN(-1*(AI2201+AI2204)/(AH2201+AH2204))</f>
        <v>-69.382580867409345</v>
      </c>
      <c r="AO2204" s="113">
        <f t="shared" ref="AO2204" si="9994">20*LOG(((1-(10^(AM2201/20)^2)*(1-((1-AO2201)/(1+AO2201))^2))^0.5))</f>
        <v>-2.2543096359193507E-2</v>
      </c>
      <c r="AP2204" s="18"/>
      <c r="AQ2204" s="68"/>
      <c r="AR2204" s="68"/>
      <c r="AS2204" s="68"/>
      <c r="AT2204" s="68"/>
    </row>
    <row r="2205" spans="2:46" ht="18.600000000000001" customHeight="1"/>
    <row r="2206" spans="2:46" ht="18.600000000000001" customHeight="1" thickBot="1">
      <c r="D2206" s="10" t="s">
        <v>63</v>
      </c>
      <c r="E2206" s="10"/>
      <c r="F2206" s="10"/>
      <c r="G2206" s="10"/>
      <c r="H2206" s="10"/>
      <c r="I2206" s="10" t="s">
        <v>64</v>
      </c>
      <c r="J2206" s="10"/>
      <c r="K2206" s="10"/>
      <c r="L2206" s="10"/>
      <c r="M2206" s="55"/>
      <c r="N2206" s="55"/>
      <c r="O2206" s="54" t="s">
        <v>65</v>
      </c>
      <c r="P2206" s="55"/>
      <c r="Q2206" s="55"/>
      <c r="R2206" s="55"/>
      <c r="S2206" s="10"/>
      <c r="T2206" s="10" t="s">
        <v>66</v>
      </c>
      <c r="U2206" s="55"/>
      <c r="V2206" s="55"/>
      <c r="W2206" s="55"/>
      <c r="X2206" s="55"/>
      <c r="Y2206" s="54" t="s">
        <v>67</v>
      </c>
      <c r="Z2206" s="55"/>
      <c r="AA2206" s="55"/>
      <c r="AB2206" s="55"/>
      <c r="AC2206" s="54" t="s">
        <v>68</v>
      </c>
      <c r="AD2206" s="10"/>
      <c r="AE2206" s="10"/>
      <c r="AF2206" s="10"/>
      <c r="AG2206" s="10"/>
      <c r="AH2206" s="55"/>
      <c r="AI2206" s="54" t="s">
        <v>69</v>
      </c>
      <c r="AJ2206" s="55"/>
      <c r="AK2206" s="55"/>
    </row>
    <row r="2207" spans="2:46" ht="18.600000000000001" customHeight="1" thickBot="1">
      <c r="B2207" s="52"/>
      <c r="D2207" s="273" t="s">
        <v>70</v>
      </c>
      <c r="E2207" s="274"/>
      <c r="F2207" s="275" t="s">
        <v>71</v>
      </c>
      <c r="G2207" s="276"/>
      <c r="H2207" s="263"/>
      <c r="I2207" s="273" t="s">
        <v>72</v>
      </c>
      <c r="J2207" s="274"/>
      <c r="K2207" s="275" t="s">
        <v>73</v>
      </c>
      <c r="L2207" s="276"/>
      <c r="M2207" s="55"/>
      <c r="N2207" s="269" t="s">
        <v>74</v>
      </c>
      <c r="O2207" s="270"/>
      <c r="P2207" s="271" t="s">
        <v>75</v>
      </c>
      <c r="Q2207" s="272"/>
      <c r="R2207" s="55"/>
      <c r="S2207" s="273" t="s">
        <v>76</v>
      </c>
      <c r="T2207" s="274"/>
      <c r="U2207" s="275" t="s">
        <v>77</v>
      </c>
      <c r="V2207" s="276"/>
      <c r="W2207" s="10"/>
      <c r="X2207" s="269" t="s">
        <v>78</v>
      </c>
      <c r="Y2207" s="270"/>
      <c r="Z2207" s="271" t="s">
        <v>79</v>
      </c>
      <c r="AA2207" s="272"/>
      <c r="AB2207" s="10"/>
      <c r="AC2207" s="273" t="s">
        <v>80</v>
      </c>
      <c r="AD2207" s="274"/>
      <c r="AE2207" s="275" t="s">
        <v>81</v>
      </c>
      <c r="AF2207" s="276"/>
      <c r="AG2207" s="10"/>
      <c r="AH2207" s="269" t="s">
        <v>82</v>
      </c>
      <c r="AI2207" s="270"/>
      <c r="AJ2207" s="271" t="s">
        <v>83</v>
      </c>
      <c r="AK2207" s="272"/>
      <c r="AM2207" s="57" t="s">
        <v>10</v>
      </c>
      <c r="AO2207" s="109" t="s">
        <v>37</v>
      </c>
      <c r="AP2207" s="18"/>
      <c r="AQ2207" s="68"/>
      <c r="AR2207" s="68"/>
      <c r="AS2207" s="68"/>
      <c r="AT2207" s="68"/>
    </row>
    <row r="2208" spans="2:46" ht="18.600000000000001" customHeight="1" thickTop="1" thickBot="1">
      <c r="B2208" s="81">
        <v>6.32</v>
      </c>
      <c r="D2208" s="59">
        <v>1</v>
      </c>
      <c r="E2208" s="60">
        <v>0</v>
      </c>
      <c r="F2208" s="61">
        <v>0</v>
      </c>
      <c r="G2208" s="62">
        <f t="shared" ref="G2208" si="9995">$E$8*$B2208</f>
        <v>4.2872984000000001</v>
      </c>
      <c r="I2208" s="59">
        <v>1</v>
      </c>
      <c r="J2208" s="63">
        <v>0</v>
      </c>
      <c r="K2208" s="61">
        <v>0</v>
      </c>
      <c r="L2208" s="62">
        <v>0</v>
      </c>
      <c r="N2208" s="59">
        <f t="shared" ref="N2208" si="9996">D2208*I2208+F2208*I2211-E2208*J2208-G2208*J2211</f>
        <v>3.5301081875411624</v>
      </c>
      <c r="O2208" s="63">
        <f t="shared" ref="O2208" si="9997">(D2208*J2208+E2208*I2208+F2208*J2211+G2208*I2211)</f>
        <v>0</v>
      </c>
      <c r="P2208" s="61">
        <f t="shared" ref="P2208" si="9998">D2208*K2208+F2208*K2211-E2208*L2208-G2208*L2211</f>
        <v>0</v>
      </c>
      <c r="Q2208" s="62">
        <f t="shared" ref="Q2208" si="9999">(D2208*L2208+E2208*K2208+F2208*L2211+G2208*K2211)</f>
        <v>4.2872984000000001</v>
      </c>
      <c r="S2208" s="59">
        <v>1</v>
      </c>
      <c r="T2208" s="60">
        <v>0</v>
      </c>
      <c r="U2208" s="61">
        <v>0</v>
      </c>
      <c r="V2208" s="62">
        <f t="shared" ref="V2208" si="10000">$T$8*$B2208</f>
        <v>4.2872984000000001</v>
      </c>
      <c r="X2208" s="59">
        <f t="shared" ref="X2208" si="10001">N2208*S2208+P2208*S2211-O2208*T2208-Q2208*T2211</f>
        <v>3.5301081875411624</v>
      </c>
      <c r="Y2208" s="63">
        <f t="shared" ref="Y2208" si="10002">(N2208*T2208+O2208*S2208+P2208*T2211+Q2208*S2211)</f>
        <v>0</v>
      </c>
      <c r="Z2208" s="61">
        <f t="shared" ref="Z2208" si="10003">N2208*U2208+P2208*U2211-O2208*V2208-Q2208*V2211</f>
        <v>0</v>
      </c>
      <c r="AA2208" s="62">
        <f t="shared" ref="AA2208" si="10004">(N2208*V2208+O2208*U2208+P2208*V2211+Q2208*U2211)</f>
        <v>19.421925584272127</v>
      </c>
      <c r="AB2208" s="10"/>
      <c r="AC2208" s="64">
        <v>1</v>
      </c>
      <c r="AD2208" s="65">
        <v>0</v>
      </c>
      <c r="AE2208" s="23">
        <v>0</v>
      </c>
      <c r="AF2208" s="66">
        <v>0</v>
      </c>
      <c r="AH2208" s="59">
        <f t="shared" ref="AH2208" si="10005">X2208*AC2208+Z2208*AC2211-Y2208*AD2208-AA2208*AD2211</f>
        <v>3.5301081875411624</v>
      </c>
      <c r="AI2208" s="63">
        <f t="shared" ref="AI2208" si="10006">(X2208*AD2208+Y2208*AC2208+Z2208*AD2211+AA2208*AC2211)</f>
        <v>19.421925584272127</v>
      </c>
      <c r="AJ2208" s="61">
        <f t="shared" ref="AJ2208" si="10007">X2208*AE2208+Z2208*AE2211-Y2208*AF2208-AA2208*AF2211</f>
        <v>0</v>
      </c>
      <c r="AK2208" s="62">
        <f t="shared" ref="AK2208" si="10008">(X2208*AF2208+Y2208*AE2208+Z2208*AF2211+AA2208*AE2211)</f>
        <v>19.421925584272127</v>
      </c>
      <c r="AM2208" s="67">
        <f t="shared" ref="AM2208" si="10009">20*LOG(((1+$AD$8)/$AD$8)/((AH2208+AH2211)^2+(AI2208+AI2211)^2)^0.5)</f>
        <v>-20.048400531210433</v>
      </c>
      <c r="AO2208" s="110">
        <f t="shared" ref="AO2208" si="10010">((AH2208^2+AI2208^2)^0.5)/((AH2211^2+AI2211^2)^0.5)</f>
        <v>5.5153960929761796</v>
      </c>
      <c r="AP2208" s="18"/>
      <c r="AQ2208" s="68"/>
      <c r="AR2208" s="68"/>
      <c r="AS2208" s="68"/>
      <c r="AT2208" s="68"/>
    </row>
    <row r="2209" spans="2:46" ht="18.600000000000001" customHeight="1" thickBot="1">
      <c r="D2209" s="69"/>
      <c r="G2209" s="70"/>
      <c r="I2209" s="69"/>
      <c r="L2209" s="70"/>
      <c r="N2209" s="69"/>
      <c r="Q2209" s="70"/>
      <c r="S2209" s="69"/>
      <c r="V2209" s="70"/>
      <c r="X2209" s="69"/>
      <c r="AA2209" s="70"/>
      <c r="AC2209" s="64"/>
      <c r="AD2209" s="23"/>
      <c r="AE2209" s="23"/>
      <c r="AF2209" s="71"/>
      <c r="AH2209" s="69"/>
      <c r="AK2209" s="70"/>
      <c r="AO2209" s="111"/>
      <c r="AP2209" s="18"/>
      <c r="AQ2209" s="68"/>
      <c r="AR2209" s="68"/>
      <c r="AS2209" s="68"/>
      <c r="AT2209" s="68"/>
    </row>
    <row r="2210" spans="2:46" ht="18.600000000000001" customHeight="1" thickBot="1">
      <c r="D2210" s="265" t="s">
        <v>11</v>
      </c>
      <c r="E2210" s="266"/>
      <c r="F2210" s="267" t="s">
        <v>84</v>
      </c>
      <c r="G2210" s="268"/>
      <c r="H2210" s="263"/>
      <c r="I2210" s="265" t="s">
        <v>85</v>
      </c>
      <c r="J2210" s="266"/>
      <c r="K2210" s="267" t="s">
        <v>86</v>
      </c>
      <c r="L2210" s="268"/>
      <c r="N2210" s="269" t="s">
        <v>12</v>
      </c>
      <c r="O2210" s="270"/>
      <c r="P2210" s="271" t="s">
        <v>13</v>
      </c>
      <c r="Q2210" s="272"/>
      <c r="S2210" s="265" t="s">
        <v>87</v>
      </c>
      <c r="T2210" s="266"/>
      <c r="U2210" s="267" t="s">
        <v>88</v>
      </c>
      <c r="V2210" s="268"/>
      <c r="W2210" s="10"/>
      <c r="X2210" s="269" t="s">
        <v>89</v>
      </c>
      <c r="Y2210" s="270"/>
      <c r="Z2210" s="271" t="s">
        <v>90</v>
      </c>
      <c r="AA2210" s="272"/>
      <c r="AB2210" s="10"/>
      <c r="AC2210" s="265" t="s">
        <v>14</v>
      </c>
      <c r="AD2210" s="266"/>
      <c r="AE2210" s="267" t="s">
        <v>15</v>
      </c>
      <c r="AF2210" s="268"/>
      <c r="AG2210" s="10"/>
      <c r="AH2210" s="269" t="s">
        <v>91</v>
      </c>
      <c r="AI2210" s="270"/>
      <c r="AJ2210" s="271" t="s">
        <v>92</v>
      </c>
      <c r="AK2210" s="272"/>
      <c r="AM2210" s="76" t="s">
        <v>16</v>
      </c>
      <c r="AO2210" s="112" t="s">
        <v>38</v>
      </c>
      <c r="AP2210" s="18"/>
      <c r="AQ2210" s="68"/>
      <c r="AR2210" s="68"/>
      <c r="AS2210" s="68"/>
      <c r="AT2210" s="68"/>
    </row>
    <row r="2211" spans="2:46" ht="18.600000000000001" customHeight="1" thickTop="1" thickBot="1">
      <c r="D2211" s="59">
        <v>0</v>
      </c>
      <c r="E2211" s="63">
        <v>0</v>
      </c>
      <c r="F2211" s="61">
        <v>1</v>
      </c>
      <c r="G2211" s="62">
        <v>0</v>
      </c>
      <c r="I2211" s="59">
        <v>0</v>
      </c>
      <c r="J2211" s="63">
        <f t="shared" ref="J2211" si="10011">IF(0=(1-$J$8*$K$8*$B2208^2),10^14,$B2208*$K$8/(1-$J$8*$K$8*$B2208^2))</f>
        <v>-0.590140445447222</v>
      </c>
      <c r="K2211" s="61">
        <v>1</v>
      </c>
      <c r="L2211" s="62">
        <v>0</v>
      </c>
      <c r="N2211" s="59">
        <f t="shared" ref="N2211" si="10012">D2211*I2208+F2211*I2211-E2211*J2208-G2211*J2211</f>
        <v>0</v>
      </c>
      <c r="O2211" s="63">
        <f t="shared" ref="O2211" si="10013">(D2211*J2208+E2211*I2208+F2211*J2211+G2211*I2211)</f>
        <v>-0.590140445447222</v>
      </c>
      <c r="P2211" s="61">
        <f t="shared" ref="P2211" si="10014">D2211*K2208+F2211*K2211-E2211*L2208-G2211*L2211</f>
        <v>1</v>
      </c>
      <c r="Q2211" s="62">
        <f t="shared" ref="Q2211" si="10015">(D2211*L2208+E2211*K2208+F2211*L2211+G2211*K2211)</f>
        <v>0</v>
      </c>
      <c r="S2211" s="59">
        <v>0</v>
      </c>
      <c r="T2211" s="63">
        <v>0</v>
      </c>
      <c r="U2211" s="61">
        <v>1</v>
      </c>
      <c r="V2211" s="62">
        <v>0</v>
      </c>
      <c r="X2211" s="59">
        <f t="shared" ref="X2211" si="10016">N2211*S2208+P2211*S2211-O2211*T2208-Q2211*T2211</f>
        <v>0</v>
      </c>
      <c r="Y2211" s="63">
        <f t="shared" ref="Y2211" si="10017">(N2211*T2208+O2211*S2208+P2211*T2211+Q2211*S2211)</f>
        <v>-0.590140445447222</v>
      </c>
      <c r="Z2211" s="61">
        <f t="shared" ref="Z2211" si="10018">N2211*U2208+P2211*U2211-O2211*V2208-Q2211*V2211</f>
        <v>3.5301081875411624</v>
      </c>
      <c r="AA2211" s="62">
        <f t="shared" ref="AA2211" si="10019">(N2211*V2208+O2211*U2208+P2211*V2211+Q2211*U2211)</f>
        <v>0</v>
      </c>
      <c r="AB2211" s="10"/>
      <c r="AC2211" s="46">
        <f t="shared" ref="AC2211" si="10020">1/$AD$8</f>
        <v>1</v>
      </c>
      <c r="AD2211" s="77">
        <v>0</v>
      </c>
      <c r="AE2211" s="78">
        <v>1</v>
      </c>
      <c r="AF2211" s="79">
        <v>0</v>
      </c>
      <c r="AH2211" s="59">
        <f t="shared" ref="AH2211" si="10021">X2211*AC2208+Z2211*AC2211-Y2211*AD2208-AA2211*AD2211</f>
        <v>3.5301081875411624</v>
      </c>
      <c r="AI2211" s="63">
        <f t="shared" ref="AI2211" si="10022">(X2211*AD2208+Y2211*AC2208+Z2211*AD2211+AA2211*AC2211)</f>
        <v>-0.590140445447222</v>
      </c>
      <c r="AJ2211" s="61">
        <f t="shared" ref="AJ2211" si="10023">X2211*AE2208+Z2211*AE2211-Y2211*AF2208-AA2211*AF2211</f>
        <v>3.5301081875411624</v>
      </c>
      <c r="AK2211" s="62">
        <f t="shared" ref="AK2211" si="10024">(X2211*AF2208+Y2211*AE2208+Z2211*AF2211+AA2211*AE2211)</f>
        <v>0</v>
      </c>
      <c r="AM2211" s="80">
        <f t="shared" ref="AM2211" si="10025">(180/PI())*ATAN(-1*(AI2208+AI2211)/(AH2208+AH2211))</f>
        <v>-69.448497637458971</v>
      </c>
      <c r="AO2211" s="113">
        <f t="shared" ref="AO2211" si="10026">20*LOG(((1-(10^(AM2208/20)^2)*(1-((1-AO2208)/(1+AO2208))^2))^0.5))</f>
        <v>-2.2377817150119474E-2</v>
      </c>
      <c r="AP2211" s="18"/>
      <c r="AQ2211" s="68"/>
      <c r="AR2211" s="68"/>
      <c r="AS2211" s="68"/>
      <c r="AT2211" s="68"/>
    </row>
    <row r="2212" spans="2:46" ht="18.600000000000001" customHeight="1"/>
    <row r="2213" spans="2:46" ht="18.600000000000001" customHeight="1" thickBot="1">
      <c r="D2213" s="10" t="s">
        <v>63</v>
      </c>
      <c r="E2213" s="10"/>
      <c r="F2213" s="10"/>
      <c r="G2213" s="10"/>
      <c r="H2213" s="10"/>
      <c r="I2213" s="10" t="s">
        <v>64</v>
      </c>
      <c r="J2213" s="10"/>
      <c r="K2213" s="10"/>
      <c r="L2213" s="10"/>
      <c r="M2213" s="55"/>
      <c r="N2213" s="55"/>
      <c r="O2213" s="54" t="s">
        <v>65</v>
      </c>
      <c r="P2213" s="55"/>
      <c r="Q2213" s="55"/>
      <c r="R2213" s="55"/>
      <c r="S2213" s="10"/>
      <c r="T2213" s="10" t="s">
        <v>66</v>
      </c>
      <c r="U2213" s="55"/>
      <c r="V2213" s="55"/>
      <c r="W2213" s="55"/>
      <c r="X2213" s="55"/>
      <c r="Y2213" s="54" t="s">
        <v>67</v>
      </c>
      <c r="Z2213" s="55"/>
      <c r="AA2213" s="55"/>
      <c r="AB2213" s="55"/>
      <c r="AC2213" s="54" t="s">
        <v>68</v>
      </c>
      <c r="AD2213" s="10"/>
      <c r="AE2213" s="10"/>
      <c r="AF2213" s="10"/>
      <c r="AG2213" s="10"/>
      <c r="AH2213" s="55"/>
      <c r="AI2213" s="54" t="s">
        <v>69</v>
      </c>
      <c r="AJ2213" s="55"/>
      <c r="AK2213" s="55"/>
    </row>
    <row r="2214" spans="2:46" ht="18.600000000000001" customHeight="1" thickBot="1">
      <c r="B2214" s="52"/>
      <c r="D2214" s="273" t="s">
        <v>70</v>
      </c>
      <c r="E2214" s="274"/>
      <c r="F2214" s="275" t="s">
        <v>71</v>
      </c>
      <c r="G2214" s="276"/>
      <c r="H2214" s="263"/>
      <c r="I2214" s="273" t="s">
        <v>72</v>
      </c>
      <c r="J2214" s="274"/>
      <c r="K2214" s="275" t="s">
        <v>73</v>
      </c>
      <c r="L2214" s="276"/>
      <c r="M2214" s="55"/>
      <c r="N2214" s="269" t="s">
        <v>74</v>
      </c>
      <c r="O2214" s="270"/>
      <c r="P2214" s="271" t="s">
        <v>75</v>
      </c>
      <c r="Q2214" s="272"/>
      <c r="R2214" s="55"/>
      <c r="S2214" s="273" t="s">
        <v>76</v>
      </c>
      <c r="T2214" s="274"/>
      <c r="U2214" s="275" t="s">
        <v>77</v>
      </c>
      <c r="V2214" s="276"/>
      <c r="W2214" s="10"/>
      <c r="X2214" s="269" t="s">
        <v>78</v>
      </c>
      <c r="Y2214" s="270"/>
      <c r="Z2214" s="271" t="s">
        <v>79</v>
      </c>
      <c r="AA2214" s="272"/>
      <c r="AB2214" s="10"/>
      <c r="AC2214" s="273" t="s">
        <v>80</v>
      </c>
      <c r="AD2214" s="274"/>
      <c r="AE2214" s="275" t="s">
        <v>81</v>
      </c>
      <c r="AF2214" s="276"/>
      <c r="AG2214" s="10"/>
      <c r="AH2214" s="269" t="s">
        <v>82</v>
      </c>
      <c r="AI2214" s="270"/>
      <c r="AJ2214" s="271" t="s">
        <v>83</v>
      </c>
      <c r="AK2214" s="272"/>
      <c r="AM2214" s="57" t="s">
        <v>10</v>
      </c>
      <c r="AO2214" s="109" t="s">
        <v>37</v>
      </c>
      <c r="AP2214" s="18"/>
      <c r="AQ2214" s="68"/>
      <c r="AR2214" s="68"/>
      <c r="AS2214" s="68"/>
      <c r="AT2214" s="68"/>
    </row>
    <row r="2215" spans="2:46" ht="18.600000000000001" customHeight="1" thickTop="1" thickBot="1">
      <c r="B2215" s="81">
        <v>6.34</v>
      </c>
      <c r="D2215" s="59">
        <v>1</v>
      </c>
      <c r="E2215" s="60">
        <v>0</v>
      </c>
      <c r="F2215" s="61">
        <v>0</v>
      </c>
      <c r="G2215" s="62">
        <f t="shared" ref="G2215" si="10027">$E$8*$B2215</f>
        <v>4.3008658000000004</v>
      </c>
      <c r="I2215" s="59">
        <v>1</v>
      </c>
      <c r="J2215" s="63">
        <v>0</v>
      </c>
      <c r="K2215" s="61">
        <v>0</v>
      </c>
      <c r="L2215" s="62">
        <v>0</v>
      </c>
      <c r="N2215" s="59">
        <f t="shared" ref="N2215" si="10028">D2215*I2215+F2215*I2218-E2215*J2215-G2215*J2218</f>
        <v>3.5282685320589087</v>
      </c>
      <c r="O2215" s="63">
        <f t="shared" ref="O2215" si="10029">(D2215*J2215+E2215*I2215+F2215*J2218+G2215*I2218)</f>
        <v>0</v>
      </c>
      <c r="P2215" s="61">
        <f t="shared" ref="P2215" si="10030">D2215*K2215+F2215*K2218-E2215*L2215-G2215*L2218</f>
        <v>0</v>
      </c>
      <c r="Q2215" s="62">
        <f t="shared" ref="Q2215" si="10031">(D2215*L2215+E2215*K2215+F2215*L2218+G2215*K2218)</f>
        <v>4.3008658000000004</v>
      </c>
      <c r="S2215" s="59">
        <v>1</v>
      </c>
      <c r="T2215" s="60">
        <v>0</v>
      </c>
      <c r="U2215" s="61">
        <v>0</v>
      </c>
      <c r="V2215" s="62">
        <f t="shared" ref="V2215" si="10032">$T$8*$B2215</f>
        <v>4.3008658000000004</v>
      </c>
      <c r="X2215" s="59">
        <f t="shared" ref="X2215" si="10033">N2215*S2215+P2215*S2218-O2215*T2215-Q2215*T2218</f>
        <v>3.5282685320589087</v>
      </c>
      <c r="Y2215" s="63">
        <f t="shared" ref="Y2215" si="10034">(N2215*T2215+O2215*S2215+P2215*T2218+Q2215*S2218)</f>
        <v>0</v>
      </c>
      <c r="Z2215" s="61">
        <f t="shared" ref="Z2215" si="10035">N2215*U2215+P2215*U2218-O2215*V2215-Q2215*V2218</f>
        <v>0</v>
      </c>
      <c r="AA2215" s="62">
        <f t="shared" ref="AA2215" si="10036">(N2215*V2215+O2215*U2215+P2215*V2218+Q2215*U2218)</f>
        <v>19.475475262748368</v>
      </c>
      <c r="AB2215" s="10"/>
      <c r="AC2215" s="64">
        <v>1</v>
      </c>
      <c r="AD2215" s="65">
        <v>0</v>
      </c>
      <c r="AE2215" s="23">
        <v>0</v>
      </c>
      <c r="AF2215" s="66">
        <v>0</v>
      </c>
      <c r="AH2215" s="59">
        <f t="shared" ref="AH2215" si="10037">X2215*AC2215+Z2215*AC2218-Y2215*AD2215-AA2215*AD2218</f>
        <v>3.5282685320589087</v>
      </c>
      <c r="AI2215" s="63">
        <f t="shared" ref="AI2215" si="10038">(X2215*AD2215+Y2215*AC2215+Z2215*AD2218+AA2215*AC2218)</f>
        <v>19.475475262748368</v>
      </c>
      <c r="AJ2215" s="61">
        <f t="shared" ref="AJ2215" si="10039">X2215*AE2215+Z2215*AE2218-Y2215*AF2215-AA2215*AF2218</f>
        <v>0</v>
      </c>
      <c r="AK2215" s="62">
        <f t="shared" ref="AK2215" si="10040">(X2215*AF2215+Y2215*AE2215+Z2215*AF2218+AA2215*AE2218)</f>
        <v>19.475475262748368</v>
      </c>
      <c r="AM2215" s="67">
        <f t="shared" ref="AM2215" si="10041">20*LOG(((1+$AD$8)/$AD$8)/((AH2215+AH2218)^2+(AI2215+AI2218)^2)^0.5)</f>
        <v>-20.070401542516226</v>
      </c>
      <c r="AO2215" s="110">
        <f t="shared" ref="AO2215" si="10042">((AH2215^2+AI2215^2)^0.5)/((AH2218^2+AI2218^2)^0.5)</f>
        <v>5.5334137230220115</v>
      </c>
      <c r="AP2215" s="18"/>
      <c r="AQ2215" s="68"/>
      <c r="AR2215" s="68"/>
      <c r="AS2215" s="68"/>
      <c r="AT2215" s="68"/>
    </row>
    <row r="2216" spans="2:46" ht="18.600000000000001" customHeight="1" thickBot="1">
      <c r="D2216" s="69"/>
      <c r="G2216" s="70"/>
      <c r="I2216" s="69"/>
      <c r="L2216" s="70"/>
      <c r="N2216" s="69"/>
      <c r="Q2216" s="70"/>
      <c r="S2216" s="69"/>
      <c r="V2216" s="70"/>
      <c r="X2216" s="69"/>
      <c r="AA2216" s="70"/>
      <c r="AC2216" s="64"/>
      <c r="AD2216" s="23"/>
      <c r="AE2216" s="23"/>
      <c r="AF2216" s="71"/>
      <c r="AH2216" s="69"/>
      <c r="AK2216" s="70"/>
      <c r="AO2216" s="111"/>
      <c r="AP2216" s="18"/>
      <c r="AQ2216" s="68"/>
      <c r="AR2216" s="68"/>
      <c r="AS2216" s="68"/>
      <c r="AT2216" s="68"/>
    </row>
    <row r="2217" spans="2:46" ht="18.600000000000001" customHeight="1" thickBot="1">
      <c r="D2217" s="265" t="s">
        <v>11</v>
      </c>
      <c r="E2217" s="266"/>
      <c r="F2217" s="267" t="s">
        <v>84</v>
      </c>
      <c r="G2217" s="268"/>
      <c r="H2217" s="263"/>
      <c r="I2217" s="265" t="s">
        <v>85</v>
      </c>
      <c r="J2217" s="266"/>
      <c r="K2217" s="267" t="s">
        <v>86</v>
      </c>
      <c r="L2217" s="268"/>
      <c r="N2217" s="269" t="s">
        <v>12</v>
      </c>
      <c r="O2217" s="270"/>
      <c r="P2217" s="271" t="s">
        <v>13</v>
      </c>
      <c r="Q2217" s="272"/>
      <c r="S2217" s="265" t="s">
        <v>87</v>
      </c>
      <c r="T2217" s="266"/>
      <c r="U2217" s="267" t="s">
        <v>88</v>
      </c>
      <c r="V2217" s="268"/>
      <c r="W2217" s="10"/>
      <c r="X2217" s="269" t="s">
        <v>89</v>
      </c>
      <c r="Y2217" s="270"/>
      <c r="Z2217" s="271" t="s">
        <v>90</v>
      </c>
      <c r="AA2217" s="272"/>
      <c r="AB2217" s="10"/>
      <c r="AC2217" s="265" t="s">
        <v>14</v>
      </c>
      <c r="AD2217" s="266"/>
      <c r="AE2217" s="267" t="s">
        <v>15</v>
      </c>
      <c r="AF2217" s="268"/>
      <c r="AG2217" s="10"/>
      <c r="AH2217" s="269" t="s">
        <v>91</v>
      </c>
      <c r="AI2217" s="270"/>
      <c r="AJ2217" s="271" t="s">
        <v>92</v>
      </c>
      <c r="AK2217" s="272"/>
      <c r="AM2217" s="76" t="s">
        <v>16</v>
      </c>
      <c r="AO2217" s="112" t="s">
        <v>38</v>
      </c>
      <c r="AP2217" s="18"/>
      <c r="AQ2217" s="68"/>
      <c r="AR2217" s="68"/>
      <c r="AS2217" s="68"/>
      <c r="AT2217" s="68"/>
    </row>
    <row r="2218" spans="2:46" ht="18.600000000000001" customHeight="1" thickTop="1" thickBot="1">
      <c r="D2218" s="59">
        <v>0</v>
      </c>
      <c r="E2218" s="63">
        <v>0</v>
      </c>
      <c r="F2218" s="61">
        <v>1</v>
      </c>
      <c r="G2218" s="62">
        <v>0</v>
      </c>
      <c r="I2218" s="59">
        <v>0</v>
      </c>
      <c r="J2218" s="63">
        <f t="shared" ref="J2218" si="10043">IF(0=(1-$J$8*$K$8*$B2215^2),10^14,$B2215*$K$8/(1-$J$8*$K$8*$B2215^2))</f>
        <v>-0.58785106293223766</v>
      </c>
      <c r="K2218" s="61">
        <v>1</v>
      </c>
      <c r="L2218" s="62">
        <v>0</v>
      </c>
      <c r="N2218" s="59">
        <f t="shared" ref="N2218" si="10044">D2218*I2215+F2218*I2218-E2218*J2215-G2218*J2218</f>
        <v>0</v>
      </c>
      <c r="O2218" s="63">
        <f t="shared" ref="O2218" si="10045">(D2218*J2215+E2218*I2215+F2218*J2218+G2218*I2218)</f>
        <v>-0.58785106293223766</v>
      </c>
      <c r="P2218" s="61">
        <f t="shared" ref="P2218" si="10046">D2218*K2215+F2218*K2218-E2218*L2215-G2218*L2218</f>
        <v>1</v>
      </c>
      <c r="Q2218" s="62">
        <f t="shared" ref="Q2218" si="10047">(D2218*L2215+E2218*K2215+F2218*L2218+G2218*K2218)</f>
        <v>0</v>
      </c>
      <c r="S2218" s="59">
        <v>0</v>
      </c>
      <c r="T2218" s="63">
        <v>0</v>
      </c>
      <c r="U2218" s="61">
        <v>1</v>
      </c>
      <c r="V2218" s="62">
        <v>0</v>
      </c>
      <c r="X2218" s="59">
        <f t="shared" ref="X2218" si="10048">N2218*S2215+P2218*S2218-O2218*T2215-Q2218*T2218</f>
        <v>0</v>
      </c>
      <c r="Y2218" s="63">
        <f t="shared" ref="Y2218" si="10049">(N2218*T2215+O2218*S2215+P2218*T2218+Q2218*S2218)</f>
        <v>-0.58785106293223766</v>
      </c>
      <c r="Z2218" s="61">
        <f t="shared" ref="Z2218" si="10050">N2218*U2215+P2218*U2218-O2218*V2215-Q2218*V2218</f>
        <v>3.5282685320589087</v>
      </c>
      <c r="AA2218" s="62">
        <f t="shared" ref="AA2218" si="10051">(N2218*V2215+O2218*U2215+P2218*V2218+Q2218*U2218)</f>
        <v>0</v>
      </c>
      <c r="AB2218" s="10"/>
      <c r="AC2218" s="46">
        <f t="shared" ref="AC2218" si="10052">1/$AD$8</f>
        <v>1</v>
      </c>
      <c r="AD2218" s="77">
        <v>0</v>
      </c>
      <c r="AE2218" s="78">
        <v>1</v>
      </c>
      <c r="AF2218" s="79">
        <v>0</v>
      </c>
      <c r="AH2218" s="59">
        <f t="shared" ref="AH2218" si="10053">X2218*AC2215+Z2218*AC2218-Y2218*AD2215-AA2218*AD2218</f>
        <v>3.5282685320589087</v>
      </c>
      <c r="AI2218" s="63">
        <f t="shared" ref="AI2218" si="10054">(X2218*AD2215+Y2218*AC2215+Z2218*AD2218+AA2218*AC2218)</f>
        <v>-0.58785106293223766</v>
      </c>
      <c r="AJ2218" s="61">
        <f t="shared" ref="AJ2218" si="10055">X2218*AE2215+Z2218*AE2218-Y2218*AF2215-AA2218*AF2218</f>
        <v>3.5282685320589087</v>
      </c>
      <c r="AK2218" s="62">
        <f t="shared" ref="AK2218" si="10056">(X2218*AF2215+Y2218*AE2215+Z2218*AF2218+AA2218*AE2218)</f>
        <v>0</v>
      </c>
      <c r="AM2218" s="80">
        <f t="shared" ref="AM2218" si="10057">(180/PI())*ATAN(-1*(AI2215+AI2218)/(AH2215+AH2218))</f>
        <v>-69.513990611710938</v>
      </c>
      <c r="AO2218" s="113">
        <f t="shared" ref="AO2218" si="10058">20*LOG(((1-(10^(AM2215/20)^2)*(1-((1-AO2215)/(1+AO2215))^2))^0.5))</f>
        <v>-2.2214022021479034E-2</v>
      </c>
      <c r="AP2218" s="18"/>
      <c r="AQ2218" s="68"/>
      <c r="AR2218" s="68"/>
      <c r="AS2218" s="68"/>
      <c r="AT2218" s="68"/>
    </row>
    <row r="2219" spans="2:46" ht="18.600000000000001" customHeight="1"/>
    <row r="2220" spans="2:46" ht="18.600000000000001" customHeight="1" thickBot="1">
      <c r="D2220" s="10" t="s">
        <v>63</v>
      </c>
      <c r="E2220" s="10"/>
      <c r="F2220" s="10"/>
      <c r="G2220" s="10"/>
      <c r="H2220" s="10"/>
      <c r="I2220" s="10" t="s">
        <v>64</v>
      </c>
      <c r="J2220" s="10"/>
      <c r="K2220" s="10"/>
      <c r="L2220" s="10"/>
      <c r="M2220" s="55"/>
      <c r="N2220" s="55"/>
      <c r="O2220" s="54" t="s">
        <v>65</v>
      </c>
      <c r="P2220" s="55"/>
      <c r="Q2220" s="55"/>
      <c r="R2220" s="55"/>
      <c r="S2220" s="10"/>
      <c r="T2220" s="10" t="s">
        <v>66</v>
      </c>
      <c r="U2220" s="55"/>
      <c r="V2220" s="55"/>
      <c r="W2220" s="55"/>
      <c r="X2220" s="55"/>
      <c r="Y2220" s="54" t="s">
        <v>67</v>
      </c>
      <c r="Z2220" s="55"/>
      <c r="AA2220" s="55"/>
      <c r="AB2220" s="55"/>
      <c r="AC2220" s="54" t="s">
        <v>68</v>
      </c>
      <c r="AD2220" s="10"/>
      <c r="AE2220" s="10"/>
      <c r="AF2220" s="10"/>
      <c r="AG2220" s="10"/>
      <c r="AH2220" s="55"/>
      <c r="AI2220" s="54" t="s">
        <v>69</v>
      </c>
      <c r="AJ2220" s="55"/>
      <c r="AK2220" s="55"/>
    </row>
    <row r="2221" spans="2:46" ht="18.600000000000001" customHeight="1" thickBot="1">
      <c r="B2221" s="52"/>
      <c r="D2221" s="273" t="s">
        <v>70</v>
      </c>
      <c r="E2221" s="274"/>
      <c r="F2221" s="275" t="s">
        <v>71</v>
      </c>
      <c r="G2221" s="276"/>
      <c r="H2221" s="263"/>
      <c r="I2221" s="273" t="s">
        <v>72</v>
      </c>
      <c r="J2221" s="274"/>
      <c r="K2221" s="275" t="s">
        <v>73</v>
      </c>
      <c r="L2221" s="276"/>
      <c r="M2221" s="55"/>
      <c r="N2221" s="269" t="s">
        <v>74</v>
      </c>
      <c r="O2221" s="270"/>
      <c r="P2221" s="271" t="s">
        <v>75</v>
      </c>
      <c r="Q2221" s="272"/>
      <c r="R2221" s="55"/>
      <c r="S2221" s="273" t="s">
        <v>76</v>
      </c>
      <c r="T2221" s="274"/>
      <c r="U2221" s="275" t="s">
        <v>77</v>
      </c>
      <c r="V2221" s="276"/>
      <c r="W2221" s="10"/>
      <c r="X2221" s="269" t="s">
        <v>78</v>
      </c>
      <c r="Y2221" s="270"/>
      <c r="Z2221" s="271" t="s">
        <v>79</v>
      </c>
      <c r="AA2221" s="272"/>
      <c r="AB2221" s="10"/>
      <c r="AC2221" s="273" t="s">
        <v>80</v>
      </c>
      <c r="AD2221" s="274"/>
      <c r="AE2221" s="275" t="s">
        <v>81</v>
      </c>
      <c r="AF2221" s="276"/>
      <c r="AG2221" s="10"/>
      <c r="AH2221" s="269" t="s">
        <v>82</v>
      </c>
      <c r="AI2221" s="270"/>
      <c r="AJ2221" s="271" t="s">
        <v>83</v>
      </c>
      <c r="AK2221" s="272"/>
      <c r="AM2221" s="57" t="s">
        <v>10</v>
      </c>
      <c r="AO2221" s="109" t="s">
        <v>37</v>
      </c>
      <c r="AP2221" s="18"/>
      <c r="AQ2221" s="68"/>
      <c r="AR2221" s="68"/>
      <c r="AS2221" s="68"/>
      <c r="AT2221" s="68"/>
    </row>
    <row r="2222" spans="2:46" ht="18.600000000000001" customHeight="1" thickTop="1" thickBot="1">
      <c r="B2222" s="81">
        <v>6.36</v>
      </c>
      <c r="D2222" s="59">
        <v>1</v>
      </c>
      <c r="E2222" s="60">
        <v>0</v>
      </c>
      <c r="F2222" s="61">
        <v>0</v>
      </c>
      <c r="G2222" s="62">
        <f t="shared" ref="G2222" si="10059">$E$8*$B2222</f>
        <v>4.3144332000000007</v>
      </c>
      <c r="I2222" s="59">
        <v>1</v>
      </c>
      <c r="J2222" s="63">
        <v>0</v>
      </c>
      <c r="K2222" s="61">
        <v>0</v>
      </c>
      <c r="L2222" s="62">
        <v>0</v>
      </c>
      <c r="N2222" s="59">
        <f t="shared" ref="N2222" si="10060">D2222*I2222+F2222*I2225-E2222*J2222-G2222*J2225</f>
        <v>3.5264488401842677</v>
      </c>
      <c r="O2222" s="63">
        <f t="shared" ref="O2222" si="10061">(D2222*J2222+E2222*I2222+F2222*J2225+G2222*I2225)</f>
        <v>0</v>
      </c>
      <c r="P2222" s="61">
        <f t="shared" ref="P2222" si="10062">D2222*K2222+F2222*K2225-E2222*L2222-G2222*L2225</f>
        <v>0</v>
      </c>
      <c r="Q2222" s="62">
        <f t="shared" ref="Q2222" si="10063">(D2222*L2222+E2222*K2222+F2222*L2225+G2222*K2225)</f>
        <v>4.3144332000000007</v>
      </c>
      <c r="S2222" s="59">
        <v>1</v>
      </c>
      <c r="T2222" s="60">
        <v>0</v>
      </c>
      <c r="U2222" s="61">
        <v>0</v>
      </c>
      <c r="V2222" s="62">
        <f t="shared" ref="V2222" si="10064">$T$8*$B2222</f>
        <v>4.3144332000000007</v>
      </c>
      <c r="X2222" s="59">
        <f t="shared" ref="X2222" si="10065">N2222*S2222+P2222*S2225-O2222*T2222-Q2222*T2225</f>
        <v>3.5264488401842677</v>
      </c>
      <c r="Y2222" s="63">
        <f t="shared" ref="Y2222" si="10066">(N2222*T2222+O2222*S2222+P2222*T2225+Q2222*S2225)</f>
        <v>0</v>
      </c>
      <c r="Z2222" s="61">
        <f t="shared" ref="Z2222" si="10067">N2222*U2222+P2222*U2225-O2222*V2222-Q2222*V2225</f>
        <v>0</v>
      </c>
      <c r="AA2222" s="62">
        <f t="shared" ref="AA2222" si="10068">(N2222*V2222+O2222*U2222+P2222*V2225+Q2222*U2225)</f>
        <v>19.529061154192501</v>
      </c>
      <c r="AB2222" s="10"/>
      <c r="AC2222" s="64">
        <v>1</v>
      </c>
      <c r="AD2222" s="65">
        <v>0</v>
      </c>
      <c r="AE2222" s="23">
        <v>0</v>
      </c>
      <c r="AF2222" s="66">
        <v>0</v>
      </c>
      <c r="AH2222" s="59">
        <f t="shared" ref="AH2222" si="10069">X2222*AC2222+Z2222*AC2225-Y2222*AD2222-AA2222*AD2225</f>
        <v>3.5264488401842677</v>
      </c>
      <c r="AI2222" s="63">
        <f t="shared" ref="AI2222" si="10070">(X2222*AD2222+Y2222*AC2222+Z2222*AD2225+AA2222*AC2225)</f>
        <v>19.529061154192501</v>
      </c>
      <c r="AJ2222" s="61">
        <f t="shared" ref="AJ2222" si="10071">X2222*AE2222+Z2222*AE2225-Y2222*AF2222-AA2222*AF2225</f>
        <v>0</v>
      </c>
      <c r="AK2222" s="62">
        <f t="shared" ref="AK2222" si="10072">(X2222*AF2222+Y2222*AE2222+Z2222*AF2225+AA2222*AE2225)</f>
        <v>19.529061154192501</v>
      </c>
      <c r="AM2222" s="67">
        <f t="shared" ref="AM2222" si="10073">20*LOG(((1+$AD$8)/$AD$8)/((AH2222+AH2225)^2+(AI2222+AI2225)^2)^0.5)</f>
        <v>-20.092371137580542</v>
      </c>
      <c r="AO2222" s="110">
        <f t="shared" ref="AO2222" si="10074">((AH2222^2+AI2222^2)^0.5)/((AH2225^2+AI2225^2)^0.5)</f>
        <v>5.5514291431177467</v>
      </c>
      <c r="AP2222" s="18"/>
      <c r="AQ2222" s="68"/>
      <c r="AR2222" s="68"/>
      <c r="AS2222" s="68"/>
      <c r="AT2222" s="68"/>
    </row>
    <row r="2223" spans="2:46" ht="18.600000000000001" customHeight="1" thickBot="1">
      <c r="D2223" s="69"/>
      <c r="G2223" s="70"/>
      <c r="I2223" s="69"/>
      <c r="L2223" s="70"/>
      <c r="N2223" s="69"/>
      <c r="Q2223" s="70"/>
      <c r="S2223" s="69"/>
      <c r="V2223" s="70"/>
      <c r="X2223" s="69"/>
      <c r="AA2223" s="70"/>
      <c r="AC2223" s="64"/>
      <c r="AD2223" s="23"/>
      <c r="AE2223" s="23"/>
      <c r="AF2223" s="71"/>
      <c r="AH2223" s="69"/>
      <c r="AK2223" s="70"/>
      <c r="AO2223" s="111"/>
      <c r="AP2223" s="18"/>
      <c r="AQ2223" s="68"/>
      <c r="AR2223" s="68"/>
      <c r="AS2223" s="68"/>
      <c r="AT2223" s="68"/>
    </row>
    <row r="2224" spans="2:46" ht="18.600000000000001" customHeight="1" thickBot="1">
      <c r="D2224" s="265" t="s">
        <v>11</v>
      </c>
      <c r="E2224" s="266"/>
      <c r="F2224" s="267" t="s">
        <v>84</v>
      </c>
      <c r="G2224" s="268"/>
      <c r="H2224" s="263"/>
      <c r="I2224" s="265" t="s">
        <v>85</v>
      </c>
      <c r="J2224" s="266"/>
      <c r="K2224" s="267" t="s">
        <v>86</v>
      </c>
      <c r="L2224" s="268"/>
      <c r="N2224" s="269" t="s">
        <v>12</v>
      </c>
      <c r="O2224" s="270"/>
      <c r="P2224" s="271" t="s">
        <v>13</v>
      </c>
      <c r="Q2224" s="272"/>
      <c r="S2224" s="265" t="s">
        <v>87</v>
      </c>
      <c r="T2224" s="266"/>
      <c r="U2224" s="267" t="s">
        <v>88</v>
      </c>
      <c r="V2224" s="268"/>
      <c r="W2224" s="10"/>
      <c r="X2224" s="269" t="s">
        <v>89</v>
      </c>
      <c r="Y2224" s="270"/>
      <c r="Z2224" s="271" t="s">
        <v>90</v>
      </c>
      <c r="AA2224" s="272"/>
      <c r="AB2224" s="10"/>
      <c r="AC2224" s="265" t="s">
        <v>14</v>
      </c>
      <c r="AD2224" s="266"/>
      <c r="AE2224" s="267" t="s">
        <v>15</v>
      </c>
      <c r="AF2224" s="268"/>
      <c r="AG2224" s="10"/>
      <c r="AH2224" s="269" t="s">
        <v>91</v>
      </c>
      <c r="AI2224" s="270"/>
      <c r="AJ2224" s="271" t="s">
        <v>92</v>
      </c>
      <c r="AK2224" s="272"/>
      <c r="AM2224" s="76" t="s">
        <v>16</v>
      </c>
      <c r="AO2224" s="112" t="s">
        <v>38</v>
      </c>
      <c r="AP2224" s="18"/>
      <c r="AQ2224" s="68"/>
      <c r="AR2224" s="68"/>
      <c r="AS2224" s="68"/>
      <c r="AT2224" s="68"/>
    </row>
    <row r="2225" spans="2:46" ht="18.600000000000001" customHeight="1" thickTop="1" thickBot="1">
      <c r="D2225" s="59">
        <v>0</v>
      </c>
      <c r="E2225" s="63">
        <v>0</v>
      </c>
      <c r="F2225" s="61">
        <v>1</v>
      </c>
      <c r="G2225" s="62">
        <v>0</v>
      </c>
      <c r="I2225" s="59">
        <v>0</v>
      </c>
      <c r="J2225" s="63">
        <f t="shared" ref="J2225" si="10075">IF(0=(1-$J$8*$K$8*$B2222^2),10^14,$B2222*$K$8/(1-$J$8*$K$8*$B2222^2))</f>
        <v>-0.58558070621750902</v>
      </c>
      <c r="K2225" s="61">
        <v>1</v>
      </c>
      <c r="L2225" s="62">
        <v>0</v>
      </c>
      <c r="N2225" s="59">
        <f t="shared" ref="N2225" si="10076">D2225*I2222+F2225*I2225-E2225*J2222-G2225*J2225</f>
        <v>0</v>
      </c>
      <c r="O2225" s="63">
        <f t="shared" ref="O2225" si="10077">(D2225*J2222+E2225*I2222+F2225*J2225+G2225*I2225)</f>
        <v>-0.58558070621750902</v>
      </c>
      <c r="P2225" s="61">
        <f t="shared" ref="P2225" si="10078">D2225*K2222+F2225*K2225-E2225*L2222-G2225*L2225</f>
        <v>1</v>
      </c>
      <c r="Q2225" s="62">
        <f t="shared" ref="Q2225" si="10079">(D2225*L2222+E2225*K2222+F2225*L2225+G2225*K2225)</f>
        <v>0</v>
      </c>
      <c r="S2225" s="59">
        <v>0</v>
      </c>
      <c r="T2225" s="63">
        <v>0</v>
      </c>
      <c r="U2225" s="61">
        <v>1</v>
      </c>
      <c r="V2225" s="62">
        <v>0</v>
      </c>
      <c r="X2225" s="59">
        <f t="shared" ref="X2225" si="10080">N2225*S2222+P2225*S2225-O2225*T2222-Q2225*T2225</f>
        <v>0</v>
      </c>
      <c r="Y2225" s="63">
        <f t="shared" ref="Y2225" si="10081">(N2225*T2222+O2225*S2222+P2225*T2225+Q2225*S2225)</f>
        <v>-0.58558070621750902</v>
      </c>
      <c r="Z2225" s="61">
        <f t="shared" ref="Z2225" si="10082">N2225*U2222+P2225*U2225-O2225*V2222-Q2225*V2225</f>
        <v>3.5264488401842677</v>
      </c>
      <c r="AA2225" s="62">
        <f t="shared" ref="AA2225" si="10083">(N2225*V2222+O2225*U2222+P2225*V2225+Q2225*U2225)</f>
        <v>0</v>
      </c>
      <c r="AB2225" s="10"/>
      <c r="AC2225" s="46">
        <f t="shared" ref="AC2225" si="10084">1/$AD$8</f>
        <v>1</v>
      </c>
      <c r="AD2225" s="77">
        <v>0</v>
      </c>
      <c r="AE2225" s="78">
        <v>1</v>
      </c>
      <c r="AF2225" s="79">
        <v>0</v>
      </c>
      <c r="AH2225" s="59">
        <f t="shared" ref="AH2225" si="10085">X2225*AC2222+Z2225*AC2225-Y2225*AD2222-AA2225*AD2225</f>
        <v>3.5264488401842677</v>
      </c>
      <c r="AI2225" s="63">
        <f t="shared" ref="AI2225" si="10086">(X2225*AD2222+Y2225*AC2222+Z2225*AD2225+AA2225*AC2225)</f>
        <v>-0.58558070621750902</v>
      </c>
      <c r="AJ2225" s="61">
        <f t="shared" ref="AJ2225" si="10087">X2225*AE2222+Z2225*AE2225-Y2225*AF2222-AA2225*AF2225</f>
        <v>3.5264488401842677</v>
      </c>
      <c r="AK2225" s="62">
        <f t="shared" ref="AK2225" si="10088">(X2225*AF2222+Y2225*AE2222+Z2225*AF2225+AA2225*AE2225)</f>
        <v>0</v>
      </c>
      <c r="AM2225" s="80">
        <f t="shared" ref="AM2225" si="10089">(180/PI())*ATAN(-1*(AI2222+AI2225)/(AH2222+AH2225))</f>
        <v>-69.57906391233341</v>
      </c>
      <c r="AO2225" s="113">
        <f t="shared" ref="AO2225" si="10090">20*LOG(((1-(10^(AM2222/20)^2)*(1-((1-AO2222)/(1+AO2222))^2))^0.5))</f>
        <v>-2.2051696753064825E-2</v>
      </c>
      <c r="AP2225" s="18"/>
      <c r="AQ2225" s="68"/>
      <c r="AR2225" s="68"/>
      <c r="AS2225" s="68"/>
      <c r="AT2225" s="68"/>
    </row>
    <row r="2226" spans="2:46" ht="18.600000000000001" customHeight="1"/>
    <row r="2227" spans="2:46" ht="18.600000000000001" customHeight="1" thickBot="1">
      <c r="D2227" s="10" t="s">
        <v>63</v>
      </c>
      <c r="E2227" s="10"/>
      <c r="F2227" s="10"/>
      <c r="G2227" s="10"/>
      <c r="H2227" s="10"/>
      <c r="I2227" s="10" t="s">
        <v>64</v>
      </c>
      <c r="J2227" s="10"/>
      <c r="K2227" s="10"/>
      <c r="L2227" s="10"/>
      <c r="M2227" s="55"/>
      <c r="N2227" s="55"/>
      <c r="O2227" s="54" t="s">
        <v>65</v>
      </c>
      <c r="P2227" s="55"/>
      <c r="Q2227" s="55"/>
      <c r="R2227" s="55"/>
      <c r="S2227" s="10"/>
      <c r="T2227" s="10" t="s">
        <v>66</v>
      </c>
      <c r="U2227" s="55"/>
      <c r="V2227" s="55"/>
      <c r="W2227" s="55"/>
      <c r="X2227" s="55"/>
      <c r="Y2227" s="54" t="s">
        <v>67</v>
      </c>
      <c r="Z2227" s="55"/>
      <c r="AA2227" s="55"/>
      <c r="AB2227" s="55"/>
      <c r="AC2227" s="54" t="s">
        <v>68</v>
      </c>
      <c r="AD2227" s="10"/>
      <c r="AE2227" s="10"/>
      <c r="AF2227" s="10"/>
      <c r="AG2227" s="10"/>
      <c r="AH2227" s="55"/>
      <c r="AI2227" s="54" t="s">
        <v>69</v>
      </c>
      <c r="AJ2227" s="55"/>
      <c r="AK2227" s="55"/>
    </row>
    <row r="2228" spans="2:46" ht="18.600000000000001" customHeight="1" thickBot="1">
      <c r="B2228" s="52"/>
      <c r="D2228" s="273" t="s">
        <v>70</v>
      </c>
      <c r="E2228" s="274"/>
      <c r="F2228" s="275" t="s">
        <v>71</v>
      </c>
      <c r="G2228" s="276"/>
      <c r="H2228" s="263"/>
      <c r="I2228" s="273" t="s">
        <v>72</v>
      </c>
      <c r="J2228" s="274"/>
      <c r="K2228" s="275" t="s">
        <v>73</v>
      </c>
      <c r="L2228" s="276"/>
      <c r="M2228" s="55"/>
      <c r="N2228" s="269" t="s">
        <v>74</v>
      </c>
      <c r="O2228" s="270"/>
      <c r="P2228" s="271" t="s">
        <v>75</v>
      </c>
      <c r="Q2228" s="272"/>
      <c r="R2228" s="55"/>
      <c r="S2228" s="273" t="s">
        <v>76</v>
      </c>
      <c r="T2228" s="274"/>
      <c r="U2228" s="275" t="s">
        <v>77</v>
      </c>
      <c r="V2228" s="276"/>
      <c r="W2228" s="10"/>
      <c r="X2228" s="269" t="s">
        <v>78</v>
      </c>
      <c r="Y2228" s="270"/>
      <c r="Z2228" s="271" t="s">
        <v>79</v>
      </c>
      <c r="AA2228" s="272"/>
      <c r="AB2228" s="10"/>
      <c r="AC2228" s="273" t="s">
        <v>80</v>
      </c>
      <c r="AD2228" s="274"/>
      <c r="AE2228" s="275" t="s">
        <v>81</v>
      </c>
      <c r="AF2228" s="276"/>
      <c r="AG2228" s="10"/>
      <c r="AH2228" s="269" t="s">
        <v>82</v>
      </c>
      <c r="AI2228" s="270"/>
      <c r="AJ2228" s="271" t="s">
        <v>83</v>
      </c>
      <c r="AK2228" s="272"/>
      <c r="AM2228" s="57" t="s">
        <v>10</v>
      </c>
      <c r="AO2228" s="109" t="s">
        <v>37</v>
      </c>
      <c r="AP2228" s="18"/>
      <c r="AQ2228" s="68"/>
      <c r="AR2228" s="68"/>
      <c r="AS2228" s="68"/>
      <c r="AT2228" s="68"/>
    </row>
    <row r="2229" spans="2:46" ht="18.600000000000001" customHeight="1" thickTop="1" thickBot="1">
      <c r="B2229" s="81">
        <v>6.38</v>
      </c>
      <c r="D2229" s="59">
        <v>1</v>
      </c>
      <c r="E2229" s="60">
        <v>0</v>
      </c>
      <c r="F2229" s="61">
        <v>0</v>
      </c>
      <c r="G2229" s="62">
        <f t="shared" ref="G2229" si="10091">$E$8*$B2229</f>
        <v>4.3280006000000002</v>
      </c>
      <c r="I2229" s="59">
        <v>1</v>
      </c>
      <c r="J2229" s="63">
        <v>0</v>
      </c>
      <c r="K2229" s="61">
        <v>0</v>
      </c>
      <c r="L2229" s="62">
        <v>0</v>
      </c>
      <c r="N2229" s="59">
        <f t="shared" ref="N2229" si="10092">D2229*I2229+F2229*I2232-E2229*J2229-G2229*J2232</f>
        <v>3.5246488153489079</v>
      </c>
      <c r="O2229" s="63">
        <f t="shared" ref="O2229" si="10093">(D2229*J2229+E2229*I2229+F2229*J2232+G2229*I2232)</f>
        <v>0</v>
      </c>
      <c r="P2229" s="61">
        <f t="shared" ref="P2229" si="10094">D2229*K2229+F2229*K2232-E2229*L2229-G2229*L2232</f>
        <v>0</v>
      </c>
      <c r="Q2229" s="62">
        <f t="shared" ref="Q2229" si="10095">(D2229*L2229+E2229*K2229+F2229*L2232+G2229*K2232)</f>
        <v>4.3280006000000002</v>
      </c>
      <c r="S2229" s="59">
        <v>1</v>
      </c>
      <c r="T2229" s="60">
        <v>0</v>
      </c>
      <c r="U2229" s="61">
        <v>0</v>
      </c>
      <c r="V2229" s="62">
        <f t="shared" ref="V2229" si="10096">$T$8*$B2229</f>
        <v>4.3280006000000002</v>
      </c>
      <c r="X2229" s="59">
        <f t="shared" ref="X2229" si="10097">N2229*S2229+P2229*S2232-O2229*T2229-Q2229*T2232</f>
        <v>3.5246488153489079</v>
      </c>
      <c r="Y2229" s="63">
        <f t="shared" ref="Y2229" si="10098">(N2229*T2229+O2229*S2229+P2229*T2232+Q2229*S2232)</f>
        <v>0</v>
      </c>
      <c r="Z2229" s="61">
        <f t="shared" ref="Z2229" si="10099">N2229*U2229+P2229*U2232-O2229*V2229-Q2229*V2232</f>
        <v>0</v>
      </c>
      <c r="AA2229" s="62">
        <f t="shared" ref="AA2229" si="10100">(N2229*V2229+O2229*U2229+P2229*V2232+Q2229*U2232)</f>
        <v>19.582682787619365</v>
      </c>
      <c r="AB2229" s="10"/>
      <c r="AC2229" s="64">
        <v>1</v>
      </c>
      <c r="AD2229" s="65">
        <v>0</v>
      </c>
      <c r="AE2229" s="23">
        <v>0</v>
      </c>
      <c r="AF2229" s="66">
        <v>0</v>
      </c>
      <c r="AH2229" s="59">
        <f t="shared" ref="AH2229" si="10101">X2229*AC2229+Z2229*AC2232-Y2229*AD2229-AA2229*AD2232</f>
        <v>3.5246488153489079</v>
      </c>
      <c r="AI2229" s="63">
        <f t="shared" ref="AI2229" si="10102">(X2229*AD2229+Y2229*AC2229+Z2229*AD2232+AA2229*AC2232)</f>
        <v>19.582682787619365</v>
      </c>
      <c r="AJ2229" s="61">
        <f t="shared" ref="AJ2229" si="10103">X2229*AE2229+Z2229*AE2232-Y2229*AF2229-AA2229*AF2232</f>
        <v>0</v>
      </c>
      <c r="AK2229" s="62">
        <f t="shared" ref="AK2229" si="10104">(X2229*AF2229+Y2229*AE2229+Z2229*AF2232+AA2229*AE2232)</f>
        <v>19.582682787619365</v>
      </c>
      <c r="AM2229" s="67">
        <f t="shared" ref="AM2229" si="10105">20*LOG(((1+$AD$8)/$AD$8)/((AH2229+AH2232)^2+(AI2229+AI2232)^2)^0.5)</f>
        <v>-20.114309105047447</v>
      </c>
      <c r="AO2229" s="110">
        <f t="shared" ref="AO2229" si="10106">((AH2229^2+AI2229^2)^0.5)/((AH2232^2+AI2232^2)^0.5)</f>
        <v>5.5694423782720692</v>
      </c>
      <c r="AP2229" s="18"/>
      <c r="AQ2229" s="68"/>
      <c r="AR2229" s="68"/>
      <c r="AS2229" s="68"/>
      <c r="AT2229" s="68"/>
    </row>
    <row r="2230" spans="2:46" ht="18.600000000000001" customHeight="1" thickBot="1">
      <c r="D2230" s="69"/>
      <c r="G2230" s="70"/>
      <c r="I2230" s="69"/>
      <c r="L2230" s="70"/>
      <c r="N2230" s="69"/>
      <c r="Q2230" s="70"/>
      <c r="S2230" s="69"/>
      <c r="V2230" s="70"/>
      <c r="X2230" s="69"/>
      <c r="AA2230" s="70"/>
      <c r="AC2230" s="64"/>
      <c r="AD2230" s="23"/>
      <c r="AE2230" s="23"/>
      <c r="AF2230" s="71"/>
      <c r="AH2230" s="69"/>
      <c r="AK2230" s="70"/>
      <c r="AO2230" s="111"/>
      <c r="AP2230" s="18"/>
      <c r="AQ2230" s="68"/>
      <c r="AR2230" s="68"/>
      <c r="AS2230" s="68"/>
      <c r="AT2230" s="68"/>
    </row>
    <row r="2231" spans="2:46" ht="18.600000000000001" customHeight="1" thickBot="1">
      <c r="D2231" s="265" t="s">
        <v>11</v>
      </c>
      <c r="E2231" s="266"/>
      <c r="F2231" s="267" t="s">
        <v>84</v>
      </c>
      <c r="G2231" s="268"/>
      <c r="H2231" s="263"/>
      <c r="I2231" s="265" t="s">
        <v>85</v>
      </c>
      <c r="J2231" s="266"/>
      <c r="K2231" s="267" t="s">
        <v>86</v>
      </c>
      <c r="L2231" s="268"/>
      <c r="N2231" s="269" t="s">
        <v>12</v>
      </c>
      <c r="O2231" s="270"/>
      <c r="P2231" s="271" t="s">
        <v>13</v>
      </c>
      <c r="Q2231" s="272"/>
      <c r="S2231" s="265" t="s">
        <v>87</v>
      </c>
      <c r="T2231" s="266"/>
      <c r="U2231" s="267" t="s">
        <v>88</v>
      </c>
      <c r="V2231" s="268"/>
      <c r="W2231" s="10"/>
      <c r="X2231" s="269" t="s">
        <v>89</v>
      </c>
      <c r="Y2231" s="270"/>
      <c r="Z2231" s="271" t="s">
        <v>90</v>
      </c>
      <c r="AA2231" s="272"/>
      <c r="AB2231" s="10"/>
      <c r="AC2231" s="265" t="s">
        <v>14</v>
      </c>
      <c r="AD2231" s="266"/>
      <c r="AE2231" s="267" t="s">
        <v>15</v>
      </c>
      <c r="AF2231" s="268"/>
      <c r="AG2231" s="10"/>
      <c r="AH2231" s="269" t="s">
        <v>91</v>
      </c>
      <c r="AI2231" s="270"/>
      <c r="AJ2231" s="271" t="s">
        <v>92</v>
      </c>
      <c r="AK2231" s="272"/>
      <c r="AM2231" s="76" t="s">
        <v>16</v>
      </c>
      <c r="AO2231" s="112" t="s">
        <v>38</v>
      </c>
      <c r="AP2231" s="18"/>
      <c r="AQ2231" s="68"/>
      <c r="AR2231" s="68"/>
      <c r="AS2231" s="68"/>
      <c r="AT2231" s="68"/>
    </row>
    <row r="2232" spans="2:46" ht="18.600000000000001" customHeight="1" thickTop="1" thickBot="1">
      <c r="D2232" s="59">
        <v>0</v>
      </c>
      <c r="E2232" s="63">
        <v>0</v>
      </c>
      <c r="F2232" s="61">
        <v>1</v>
      </c>
      <c r="G2232" s="62">
        <v>0</v>
      </c>
      <c r="I2232" s="59">
        <v>0</v>
      </c>
      <c r="J2232" s="63">
        <f t="shared" ref="J2232" si="10107">IF(0=(1-$J$8*$K$8*$B2229^2),10^14,$B2229*$K$8/(1-$J$8*$K$8*$B2229^2))</f>
        <v>-0.58332912785384272</v>
      </c>
      <c r="K2232" s="61">
        <v>1</v>
      </c>
      <c r="L2232" s="62">
        <v>0</v>
      </c>
      <c r="N2232" s="59">
        <f t="shared" ref="N2232" si="10108">D2232*I2229+F2232*I2232-E2232*J2229-G2232*J2232</f>
        <v>0</v>
      </c>
      <c r="O2232" s="63">
        <f t="shared" ref="O2232" si="10109">(D2232*J2229+E2232*I2229+F2232*J2232+G2232*I2232)</f>
        <v>-0.58332912785384272</v>
      </c>
      <c r="P2232" s="61">
        <f t="shared" ref="P2232" si="10110">D2232*K2229+F2232*K2232-E2232*L2229-G2232*L2232</f>
        <v>1</v>
      </c>
      <c r="Q2232" s="62">
        <f t="shared" ref="Q2232" si="10111">(D2232*L2229+E2232*K2229+F2232*L2232+G2232*K2232)</f>
        <v>0</v>
      </c>
      <c r="S2232" s="59">
        <v>0</v>
      </c>
      <c r="T2232" s="63">
        <v>0</v>
      </c>
      <c r="U2232" s="61">
        <v>1</v>
      </c>
      <c r="V2232" s="62">
        <v>0</v>
      </c>
      <c r="X2232" s="59">
        <f t="shared" ref="X2232" si="10112">N2232*S2229+P2232*S2232-O2232*T2229-Q2232*T2232</f>
        <v>0</v>
      </c>
      <c r="Y2232" s="63">
        <f t="shared" ref="Y2232" si="10113">(N2232*T2229+O2232*S2229+P2232*T2232+Q2232*S2232)</f>
        <v>-0.58332912785384272</v>
      </c>
      <c r="Z2232" s="61">
        <f t="shared" ref="Z2232" si="10114">N2232*U2229+P2232*U2232-O2232*V2229-Q2232*V2232</f>
        <v>3.5246488153489079</v>
      </c>
      <c r="AA2232" s="62">
        <f t="shared" ref="AA2232" si="10115">(N2232*V2229+O2232*U2229+P2232*V2232+Q2232*U2232)</f>
        <v>0</v>
      </c>
      <c r="AB2232" s="10"/>
      <c r="AC2232" s="46">
        <f t="shared" ref="AC2232" si="10116">1/$AD$8</f>
        <v>1</v>
      </c>
      <c r="AD2232" s="77">
        <v>0</v>
      </c>
      <c r="AE2232" s="78">
        <v>1</v>
      </c>
      <c r="AF2232" s="79">
        <v>0</v>
      </c>
      <c r="AH2232" s="59">
        <f t="shared" ref="AH2232" si="10117">X2232*AC2229+Z2232*AC2232-Y2232*AD2229-AA2232*AD2232</f>
        <v>3.5246488153489079</v>
      </c>
      <c r="AI2232" s="63">
        <f t="shared" ref="AI2232" si="10118">(X2232*AD2229+Y2232*AC2229+Z2232*AD2232+AA2232*AC2232)</f>
        <v>-0.58332912785384272</v>
      </c>
      <c r="AJ2232" s="61">
        <f t="shared" ref="AJ2232" si="10119">X2232*AE2229+Z2232*AE2232-Y2232*AF2229-AA2232*AF2232</f>
        <v>3.5246488153489079</v>
      </c>
      <c r="AK2232" s="62">
        <f t="shared" ref="AK2232" si="10120">(X2232*AF2229+Y2232*AE2229+Z2232*AF2232+AA2232*AE2232)</f>
        <v>0</v>
      </c>
      <c r="AM2232" s="80">
        <f t="shared" ref="AM2232" si="10121">(180/PI())*ATAN(-1*(AI2229+AI2232)/(AH2229+AH2232))</f>
        <v>-69.643721607399385</v>
      </c>
      <c r="AO2232" s="113">
        <f t="shared" ref="AO2232" si="10122">20*LOG(((1-(10^(AM2229/20)^2)*(1-((1-AO2229)/(1+AO2229))^2))^0.5))</f>
        <v>-2.1890827229317629E-2</v>
      </c>
      <c r="AP2232" s="18"/>
      <c r="AQ2232" s="68"/>
      <c r="AR2232" s="68"/>
      <c r="AS2232" s="68"/>
      <c r="AT2232" s="68"/>
    </row>
    <row r="2233" spans="2:46" ht="18.600000000000001" customHeight="1"/>
    <row r="2234" spans="2:46" ht="18.600000000000001" customHeight="1" thickBot="1">
      <c r="D2234" s="10" t="s">
        <v>63</v>
      </c>
      <c r="E2234" s="10"/>
      <c r="F2234" s="10"/>
      <c r="G2234" s="10"/>
      <c r="H2234" s="10"/>
      <c r="I2234" s="10" t="s">
        <v>64</v>
      </c>
      <c r="J2234" s="10"/>
      <c r="K2234" s="10"/>
      <c r="L2234" s="10"/>
      <c r="M2234" s="55"/>
      <c r="N2234" s="55"/>
      <c r="O2234" s="54" t="s">
        <v>65</v>
      </c>
      <c r="P2234" s="55"/>
      <c r="Q2234" s="55"/>
      <c r="R2234" s="55"/>
      <c r="S2234" s="10"/>
      <c r="T2234" s="10" t="s">
        <v>66</v>
      </c>
      <c r="U2234" s="55"/>
      <c r="V2234" s="55"/>
      <c r="W2234" s="55"/>
      <c r="X2234" s="55"/>
      <c r="Y2234" s="54" t="s">
        <v>67</v>
      </c>
      <c r="Z2234" s="55"/>
      <c r="AA2234" s="55"/>
      <c r="AB2234" s="55"/>
      <c r="AC2234" s="54" t="s">
        <v>68</v>
      </c>
      <c r="AD2234" s="10"/>
      <c r="AE2234" s="10"/>
      <c r="AF2234" s="10"/>
      <c r="AG2234" s="10"/>
      <c r="AH2234" s="55"/>
      <c r="AI2234" s="54" t="s">
        <v>69</v>
      </c>
      <c r="AJ2234" s="55"/>
      <c r="AK2234" s="55"/>
    </row>
    <row r="2235" spans="2:46" ht="18.600000000000001" customHeight="1" thickBot="1">
      <c r="B2235" s="52"/>
      <c r="D2235" s="273" t="s">
        <v>70</v>
      </c>
      <c r="E2235" s="274"/>
      <c r="F2235" s="275" t="s">
        <v>71</v>
      </c>
      <c r="G2235" s="276"/>
      <c r="H2235" s="263"/>
      <c r="I2235" s="273" t="s">
        <v>72</v>
      </c>
      <c r="J2235" s="274"/>
      <c r="K2235" s="275" t="s">
        <v>73</v>
      </c>
      <c r="L2235" s="276"/>
      <c r="M2235" s="55"/>
      <c r="N2235" s="269" t="s">
        <v>74</v>
      </c>
      <c r="O2235" s="270"/>
      <c r="P2235" s="271" t="s">
        <v>75</v>
      </c>
      <c r="Q2235" s="272"/>
      <c r="R2235" s="55"/>
      <c r="S2235" s="273" t="s">
        <v>76</v>
      </c>
      <c r="T2235" s="274"/>
      <c r="U2235" s="275" t="s">
        <v>77</v>
      </c>
      <c r="V2235" s="276"/>
      <c r="W2235" s="10"/>
      <c r="X2235" s="269" t="s">
        <v>78</v>
      </c>
      <c r="Y2235" s="270"/>
      <c r="Z2235" s="271" t="s">
        <v>79</v>
      </c>
      <c r="AA2235" s="272"/>
      <c r="AB2235" s="10"/>
      <c r="AC2235" s="273" t="s">
        <v>80</v>
      </c>
      <c r="AD2235" s="274"/>
      <c r="AE2235" s="275" t="s">
        <v>81</v>
      </c>
      <c r="AF2235" s="276"/>
      <c r="AG2235" s="10"/>
      <c r="AH2235" s="269" t="s">
        <v>82</v>
      </c>
      <c r="AI2235" s="270"/>
      <c r="AJ2235" s="271" t="s">
        <v>83</v>
      </c>
      <c r="AK2235" s="272"/>
      <c r="AM2235" s="57" t="s">
        <v>10</v>
      </c>
      <c r="AO2235" s="109" t="s">
        <v>37</v>
      </c>
      <c r="AP2235" s="18"/>
      <c r="AQ2235" s="68"/>
      <c r="AR2235" s="68"/>
      <c r="AS2235" s="68"/>
      <c r="AT2235" s="68"/>
    </row>
    <row r="2236" spans="2:46" ht="18.600000000000001" customHeight="1" thickTop="1" thickBot="1">
      <c r="B2236" s="81">
        <v>6.4</v>
      </c>
      <c r="D2236" s="59">
        <v>1</v>
      </c>
      <c r="E2236" s="60">
        <v>0</v>
      </c>
      <c r="F2236" s="61">
        <v>0</v>
      </c>
      <c r="G2236" s="62">
        <f t="shared" ref="G2236" si="10123">$E$8*$B2236</f>
        <v>4.3415680000000005</v>
      </c>
      <c r="I2236" s="59">
        <v>1</v>
      </c>
      <c r="J2236" s="63">
        <v>0</v>
      </c>
      <c r="K2236" s="61">
        <v>0</v>
      </c>
      <c r="L2236" s="62">
        <v>0</v>
      </c>
      <c r="N2236" s="59">
        <f t="shared" ref="N2236" si="10124">D2236*I2236+F2236*I2239-E2236*J2236-G2236*J2239</f>
        <v>3.52286816661633</v>
      </c>
      <c r="O2236" s="63">
        <f t="shared" ref="O2236" si="10125">(D2236*J2236+E2236*I2236+F2236*J2239+G2236*I2239)</f>
        <v>0</v>
      </c>
      <c r="P2236" s="61">
        <f t="shared" ref="P2236" si="10126">D2236*K2236+F2236*K2239-E2236*L2236-G2236*L2239</f>
        <v>0</v>
      </c>
      <c r="Q2236" s="62">
        <f t="shared" ref="Q2236" si="10127">(D2236*L2236+E2236*K2236+F2236*L2239+G2236*K2239)</f>
        <v>4.3415680000000005</v>
      </c>
      <c r="S2236" s="59">
        <v>1</v>
      </c>
      <c r="T2236" s="60">
        <v>0</v>
      </c>
      <c r="U2236" s="61">
        <v>0</v>
      </c>
      <c r="V2236" s="62">
        <f t="shared" ref="V2236" si="10128">$T$8*$B2236</f>
        <v>4.3415680000000005</v>
      </c>
      <c r="X2236" s="59">
        <f t="shared" ref="X2236" si="10129">N2236*S2236+P2236*S2239-O2236*T2236-Q2236*T2239</f>
        <v>3.52286816661633</v>
      </c>
      <c r="Y2236" s="63">
        <f t="shared" ref="Y2236" si="10130">(N2236*T2236+O2236*S2236+P2236*T2239+Q2236*S2239)</f>
        <v>0</v>
      </c>
      <c r="Z2236" s="61">
        <f t="shared" ref="Z2236" si="10131">N2236*U2236+P2236*U2239-O2236*V2236-Q2236*V2239</f>
        <v>0</v>
      </c>
      <c r="AA2236" s="62">
        <f t="shared" ref="AA2236" si="10132">(N2236*V2236+O2236*U2236+P2236*V2239+Q2236*U2239)</f>
        <v>19.636339700400129</v>
      </c>
      <c r="AB2236" s="10"/>
      <c r="AC2236" s="64">
        <v>1</v>
      </c>
      <c r="AD2236" s="65">
        <v>0</v>
      </c>
      <c r="AE2236" s="23">
        <v>0</v>
      </c>
      <c r="AF2236" s="66">
        <v>0</v>
      </c>
      <c r="AH2236" s="59">
        <f t="shared" ref="AH2236" si="10133">X2236*AC2236+Z2236*AC2239-Y2236*AD2236-AA2236*AD2239</f>
        <v>3.52286816661633</v>
      </c>
      <c r="AI2236" s="63">
        <f t="shared" ref="AI2236" si="10134">(X2236*AD2236+Y2236*AC2236+Z2236*AD2239+AA2236*AC2239)</f>
        <v>19.636339700400129</v>
      </c>
      <c r="AJ2236" s="61">
        <f t="shared" ref="AJ2236" si="10135">X2236*AE2236+Z2236*AE2239-Y2236*AF2236-AA2236*AF2239</f>
        <v>0</v>
      </c>
      <c r="AK2236" s="62">
        <f t="shared" ref="AK2236" si="10136">(X2236*AF2236+Y2236*AE2236+Z2236*AF2239+AA2236*AE2239)</f>
        <v>19.636339700400129</v>
      </c>
      <c r="AM2236" s="67">
        <f t="shared" ref="AM2236" si="10137">20*LOG(((1+$AD$8)/$AD$8)/((AH2236+AH2239)^2+(AI2236+AI2239)^2)^0.5)</f>
        <v>-20.136215241606635</v>
      </c>
      <c r="AO2236" s="110">
        <f t="shared" ref="AO2236" si="10138">((AH2236^2+AI2236^2)^0.5)/((AH2239^2+AI2239^2)^0.5)</f>
        <v>5.5874534531135769</v>
      </c>
      <c r="AP2236" s="18"/>
      <c r="AQ2236" s="68"/>
      <c r="AR2236" s="68"/>
      <c r="AS2236" s="68"/>
      <c r="AT2236" s="68"/>
    </row>
    <row r="2237" spans="2:46" ht="18.600000000000001" customHeight="1" thickBot="1">
      <c r="D2237" s="69"/>
      <c r="G2237" s="70"/>
      <c r="I2237" s="69"/>
      <c r="L2237" s="70"/>
      <c r="N2237" s="69"/>
      <c r="Q2237" s="70"/>
      <c r="S2237" s="69"/>
      <c r="V2237" s="70"/>
      <c r="X2237" s="69"/>
      <c r="AA2237" s="70"/>
      <c r="AC2237" s="64"/>
      <c r="AD2237" s="23"/>
      <c r="AE2237" s="23"/>
      <c r="AF2237" s="71"/>
      <c r="AH2237" s="69"/>
      <c r="AK2237" s="70"/>
      <c r="AO2237" s="111"/>
      <c r="AP2237" s="18"/>
      <c r="AQ2237" s="68"/>
      <c r="AR2237" s="68"/>
      <c r="AS2237" s="68"/>
      <c r="AT2237" s="68"/>
    </row>
    <row r="2238" spans="2:46" ht="18.600000000000001" customHeight="1" thickBot="1">
      <c r="D2238" s="265" t="s">
        <v>11</v>
      </c>
      <c r="E2238" s="266"/>
      <c r="F2238" s="267" t="s">
        <v>84</v>
      </c>
      <c r="G2238" s="268"/>
      <c r="H2238" s="263"/>
      <c r="I2238" s="265" t="s">
        <v>85</v>
      </c>
      <c r="J2238" s="266"/>
      <c r="K2238" s="267" t="s">
        <v>86</v>
      </c>
      <c r="L2238" s="268"/>
      <c r="N2238" s="269" t="s">
        <v>12</v>
      </c>
      <c r="O2238" s="270"/>
      <c r="P2238" s="271" t="s">
        <v>13</v>
      </c>
      <c r="Q2238" s="272"/>
      <c r="S2238" s="265" t="s">
        <v>87</v>
      </c>
      <c r="T2238" s="266"/>
      <c r="U2238" s="267" t="s">
        <v>88</v>
      </c>
      <c r="V2238" s="268"/>
      <c r="W2238" s="10"/>
      <c r="X2238" s="269" t="s">
        <v>89</v>
      </c>
      <c r="Y2238" s="270"/>
      <c r="Z2238" s="271" t="s">
        <v>90</v>
      </c>
      <c r="AA2238" s="272"/>
      <c r="AB2238" s="10"/>
      <c r="AC2238" s="265" t="s">
        <v>14</v>
      </c>
      <c r="AD2238" s="266"/>
      <c r="AE2238" s="267" t="s">
        <v>15</v>
      </c>
      <c r="AF2238" s="268"/>
      <c r="AG2238" s="10"/>
      <c r="AH2238" s="269" t="s">
        <v>91</v>
      </c>
      <c r="AI2238" s="270"/>
      <c r="AJ2238" s="271" t="s">
        <v>92</v>
      </c>
      <c r="AK2238" s="272"/>
      <c r="AM2238" s="76" t="s">
        <v>16</v>
      </c>
      <c r="AO2238" s="112" t="s">
        <v>38</v>
      </c>
      <c r="AP2238" s="18"/>
      <c r="AQ2238" s="68"/>
      <c r="AR2238" s="68"/>
      <c r="AS2238" s="68"/>
      <c r="AT2238" s="68"/>
    </row>
    <row r="2239" spans="2:46" ht="18.600000000000001" customHeight="1" thickTop="1" thickBot="1">
      <c r="D2239" s="59">
        <v>0</v>
      </c>
      <c r="E2239" s="63">
        <v>0</v>
      </c>
      <c r="F2239" s="61">
        <v>1</v>
      </c>
      <c r="G2239" s="62">
        <v>0</v>
      </c>
      <c r="I2239" s="59">
        <v>0</v>
      </c>
      <c r="J2239" s="63">
        <f t="shared" ref="J2239" si="10139">IF(0=(1-$J$8*$K$8*$B2236^2),10^14,$B2236*$K$8/(1-$J$8*$K$8*$B2236^2))</f>
        <v>-0.58109608478234809</v>
      </c>
      <c r="K2239" s="61">
        <v>1</v>
      </c>
      <c r="L2239" s="62">
        <v>0</v>
      </c>
      <c r="N2239" s="59">
        <f t="shared" ref="N2239" si="10140">D2239*I2236+F2239*I2239-E2239*J2236-G2239*J2239</f>
        <v>0</v>
      </c>
      <c r="O2239" s="63">
        <f t="shared" ref="O2239" si="10141">(D2239*J2236+E2239*I2236+F2239*J2239+G2239*I2239)</f>
        <v>-0.58109608478234809</v>
      </c>
      <c r="P2239" s="61">
        <f t="shared" ref="P2239" si="10142">D2239*K2236+F2239*K2239-E2239*L2236-G2239*L2239</f>
        <v>1</v>
      </c>
      <c r="Q2239" s="62">
        <f t="shared" ref="Q2239" si="10143">(D2239*L2236+E2239*K2236+F2239*L2239+G2239*K2239)</f>
        <v>0</v>
      </c>
      <c r="S2239" s="59">
        <v>0</v>
      </c>
      <c r="T2239" s="63">
        <v>0</v>
      </c>
      <c r="U2239" s="61">
        <v>1</v>
      </c>
      <c r="V2239" s="62">
        <v>0</v>
      </c>
      <c r="X2239" s="59">
        <f t="shared" ref="X2239" si="10144">N2239*S2236+P2239*S2239-O2239*T2236-Q2239*T2239</f>
        <v>0</v>
      </c>
      <c r="Y2239" s="63">
        <f t="shared" ref="Y2239" si="10145">(N2239*T2236+O2239*S2236+P2239*T2239+Q2239*S2239)</f>
        <v>-0.58109608478234809</v>
      </c>
      <c r="Z2239" s="61">
        <f t="shared" ref="Z2239" si="10146">N2239*U2236+P2239*U2239-O2239*V2236-Q2239*V2239</f>
        <v>3.52286816661633</v>
      </c>
      <c r="AA2239" s="62">
        <f t="shared" ref="AA2239" si="10147">(N2239*V2236+O2239*U2236+P2239*V2239+Q2239*U2239)</f>
        <v>0</v>
      </c>
      <c r="AB2239" s="10"/>
      <c r="AC2239" s="46">
        <f t="shared" ref="AC2239" si="10148">1/$AD$8</f>
        <v>1</v>
      </c>
      <c r="AD2239" s="77">
        <v>0</v>
      </c>
      <c r="AE2239" s="78">
        <v>1</v>
      </c>
      <c r="AF2239" s="79">
        <v>0</v>
      </c>
      <c r="AH2239" s="59">
        <f t="shared" ref="AH2239" si="10149">X2239*AC2236+Z2239*AC2239-Y2239*AD2236-AA2239*AD2239</f>
        <v>3.52286816661633</v>
      </c>
      <c r="AI2239" s="63">
        <f t="shared" ref="AI2239" si="10150">(X2239*AD2236+Y2239*AC2236+Z2239*AD2239+AA2239*AC2239)</f>
        <v>-0.58109608478234809</v>
      </c>
      <c r="AJ2239" s="61">
        <f t="shared" ref="AJ2239" si="10151">X2239*AE2236+Z2239*AE2239-Y2239*AF2236-AA2239*AF2239</f>
        <v>3.52286816661633</v>
      </c>
      <c r="AK2239" s="62">
        <f t="shared" ref="AK2239" si="10152">(X2239*AF2236+Y2239*AE2236+Z2239*AF2239+AA2239*AE2239)</f>
        <v>0</v>
      </c>
      <c r="AM2239" s="80">
        <f t="shared" ref="AM2239" si="10153">(180/PI())*ATAN(-1*(AI2236+AI2239)/(AH2236+AH2239))</f>
        <v>-69.707967711786893</v>
      </c>
      <c r="AO2239" s="113">
        <f t="shared" ref="AO2239" si="10154">20*LOG(((1-(10^(AM2236/20)^2)*(1-((1-AO2236)/(1+AO2236))^2))^0.5))</f>
        <v>-2.1731399440365042E-2</v>
      </c>
      <c r="AP2239" s="18"/>
      <c r="AQ2239" s="68"/>
      <c r="AR2239" s="68"/>
      <c r="AS2239" s="68"/>
      <c r="AT2239" s="68"/>
    </row>
    <row r="2240" spans="2:46" ht="18.600000000000001" customHeight="1"/>
    <row r="2241" spans="2:46" ht="18.600000000000001" customHeight="1" thickBot="1">
      <c r="D2241" s="10" t="s">
        <v>63</v>
      </c>
      <c r="E2241" s="10"/>
      <c r="F2241" s="10"/>
      <c r="G2241" s="10"/>
      <c r="H2241" s="10"/>
      <c r="I2241" s="10" t="s">
        <v>64</v>
      </c>
      <c r="J2241" s="10"/>
      <c r="K2241" s="10"/>
      <c r="L2241" s="10"/>
      <c r="M2241" s="55"/>
      <c r="N2241" s="55"/>
      <c r="O2241" s="54" t="s">
        <v>65</v>
      </c>
      <c r="P2241" s="55"/>
      <c r="Q2241" s="55"/>
      <c r="R2241" s="55"/>
      <c r="S2241" s="10"/>
      <c r="T2241" s="10" t="s">
        <v>66</v>
      </c>
      <c r="U2241" s="55"/>
      <c r="V2241" s="55"/>
      <c r="W2241" s="55"/>
      <c r="X2241" s="55"/>
      <c r="Y2241" s="54" t="s">
        <v>67</v>
      </c>
      <c r="Z2241" s="55"/>
      <c r="AA2241" s="55"/>
      <c r="AB2241" s="55"/>
      <c r="AC2241" s="54" t="s">
        <v>68</v>
      </c>
      <c r="AD2241" s="10"/>
      <c r="AE2241" s="10"/>
      <c r="AF2241" s="10"/>
      <c r="AG2241" s="10"/>
      <c r="AH2241" s="55"/>
      <c r="AI2241" s="54" t="s">
        <v>69</v>
      </c>
      <c r="AJ2241" s="55"/>
      <c r="AK2241" s="55"/>
    </row>
    <row r="2242" spans="2:46" ht="18.600000000000001" customHeight="1" thickBot="1">
      <c r="B2242" s="52"/>
      <c r="D2242" s="273" t="s">
        <v>70</v>
      </c>
      <c r="E2242" s="274"/>
      <c r="F2242" s="275" t="s">
        <v>71</v>
      </c>
      <c r="G2242" s="276"/>
      <c r="H2242" s="263"/>
      <c r="I2242" s="273" t="s">
        <v>72</v>
      </c>
      <c r="J2242" s="274"/>
      <c r="K2242" s="275" t="s">
        <v>73</v>
      </c>
      <c r="L2242" s="276"/>
      <c r="M2242" s="55"/>
      <c r="N2242" s="269" t="s">
        <v>74</v>
      </c>
      <c r="O2242" s="270"/>
      <c r="P2242" s="271" t="s">
        <v>75</v>
      </c>
      <c r="Q2242" s="272"/>
      <c r="R2242" s="55"/>
      <c r="S2242" s="273" t="s">
        <v>76</v>
      </c>
      <c r="T2242" s="274"/>
      <c r="U2242" s="275" t="s">
        <v>77</v>
      </c>
      <c r="V2242" s="276"/>
      <c r="W2242" s="10"/>
      <c r="X2242" s="269" t="s">
        <v>78</v>
      </c>
      <c r="Y2242" s="270"/>
      <c r="Z2242" s="271" t="s">
        <v>79</v>
      </c>
      <c r="AA2242" s="272"/>
      <c r="AB2242" s="10"/>
      <c r="AC2242" s="273" t="s">
        <v>80</v>
      </c>
      <c r="AD2242" s="274"/>
      <c r="AE2242" s="275" t="s">
        <v>81</v>
      </c>
      <c r="AF2242" s="276"/>
      <c r="AG2242" s="10"/>
      <c r="AH2242" s="269" t="s">
        <v>82</v>
      </c>
      <c r="AI2242" s="270"/>
      <c r="AJ2242" s="271" t="s">
        <v>83</v>
      </c>
      <c r="AK2242" s="272"/>
      <c r="AM2242" s="57" t="s">
        <v>10</v>
      </c>
      <c r="AO2242" s="109" t="s">
        <v>37</v>
      </c>
      <c r="AP2242" s="18"/>
      <c r="AQ2242" s="68"/>
      <c r="AR2242" s="68"/>
      <c r="AS2242" s="68"/>
      <c r="AT2242" s="68"/>
    </row>
    <row r="2243" spans="2:46" ht="18.600000000000001" customHeight="1" thickTop="1" thickBot="1">
      <c r="B2243" s="81">
        <v>6.42</v>
      </c>
      <c r="D2243" s="59">
        <v>1</v>
      </c>
      <c r="E2243" s="60">
        <v>0</v>
      </c>
      <c r="F2243" s="61">
        <v>0</v>
      </c>
      <c r="G2243" s="62">
        <f t="shared" ref="G2243" si="10155">$E$8*$B2243</f>
        <v>4.3551354</v>
      </c>
      <c r="I2243" s="59">
        <v>1</v>
      </c>
      <c r="J2243" s="63">
        <v>0</v>
      </c>
      <c r="K2243" s="61">
        <v>0</v>
      </c>
      <c r="L2243" s="62">
        <v>0</v>
      </c>
      <c r="N2243" s="59">
        <f t="shared" ref="N2243" si="10156">D2243*I2243+F2243*I2246-E2243*J2243-G2243*J2246</f>
        <v>3.5211066085511344</v>
      </c>
      <c r="O2243" s="63">
        <f t="shared" ref="O2243" si="10157">(D2243*J2243+E2243*I2243+F2243*J2246+G2243*I2246)</f>
        <v>0</v>
      </c>
      <c r="P2243" s="61">
        <f t="shared" ref="P2243" si="10158">D2243*K2243+F2243*K2246-E2243*L2243-G2243*L2246</f>
        <v>0</v>
      </c>
      <c r="Q2243" s="62">
        <f t="shared" ref="Q2243" si="10159">(D2243*L2243+E2243*K2243+F2243*L2246+G2243*K2246)</f>
        <v>4.3551354</v>
      </c>
      <c r="S2243" s="59">
        <v>1</v>
      </c>
      <c r="T2243" s="60">
        <v>0</v>
      </c>
      <c r="U2243" s="61">
        <v>0</v>
      </c>
      <c r="V2243" s="62">
        <f t="shared" ref="V2243" si="10160">$T$8*$B2243</f>
        <v>4.3551354</v>
      </c>
      <c r="X2243" s="59">
        <f t="shared" ref="X2243" si="10161">N2243*S2243+P2243*S2246-O2243*T2243-Q2243*T2246</f>
        <v>3.5211066085511344</v>
      </c>
      <c r="Y2243" s="63">
        <f t="shared" ref="Y2243" si="10162">(N2243*T2243+O2243*S2243+P2243*T2246+Q2243*S2246)</f>
        <v>0</v>
      </c>
      <c r="Z2243" s="61">
        <f t="shared" ref="Z2243" si="10163">N2243*U2243+P2243*U2246-O2243*V2243-Q2243*V2246</f>
        <v>0</v>
      </c>
      <c r="AA2243" s="62">
        <f t="shared" ref="AA2243" si="10164">(N2243*V2243+O2243*U2243+P2243*V2246+Q2243*U2246)</f>
        <v>19.690031438074989</v>
      </c>
      <c r="AB2243" s="10"/>
      <c r="AC2243" s="64">
        <v>1</v>
      </c>
      <c r="AD2243" s="65">
        <v>0</v>
      </c>
      <c r="AE2243" s="23">
        <v>0</v>
      </c>
      <c r="AF2243" s="66">
        <v>0</v>
      </c>
      <c r="AH2243" s="59">
        <f t="shared" ref="AH2243" si="10165">X2243*AC2243+Z2243*AC2246-Y2243*AD2243-AA2243*AD2246</f>
        <v>3.5211066085511344</v>
      </c>
      <c r="AI2243" s="63">
        <f t="shared" ref="AI2243" si="10166">(X2243*AD2243+Y2243*AC2243+Z2243*AD2246+AA2243*AC2246)</f>
        <v>19.690031438074989</v>
      </c>
      <c r="AJ2243" s="61">
        <f t="shared" ref="AJ2243" si="10167">X2243*AE2243+Z2243*AE2246-Y2243*AF2243-AA2243*AF2246</f>
        <v>0</v>
      </c>
      <c r="AK2243" s="62">
        <f t="shared" ref="AK2243" si="10168">(X2243*AF2243+Y2243*AE2243+Z2243*AF2246+AA2243*AE2246)</f>
        <v>19.690031438074989</v>
      </c>
      <c r="AM2243" s="67">
        <f t="shared" ref="AM2243" si="10169">20*LOG(((1+$AD$8)/$AD$8)/((AH2243+AH2246)^2+(AI2243+AI2246)^2)^0.5)</f>
        <v>-20.158089351777562</v>
      </c>
      <c r="AO2243" s="110">
        <f t="shared" ref="AO2243" si="10170">((AH2243^2+AI2243^2)^0.5)/((AH2246^2+AI2246^2)^0.5)</f>
        <v>5.605462391898004</v>
      </c>
      <c r="AP2243" s="18"/>
      <c r="AQ2243" s="68"/>
      <c r="AR2243" s="68"/>
      <c r="AS2243" s="68"/>
      <c r="AT2243" s="68"/>
    </row>
    <row r="2244" spans="2:46" ht="18.600000000000001" customHeight="1" thickBot="1">
      <c r="D2244" s="69"/>
      <c r="G2244" s="70"/>
      <c r="I2244" s="69"/>
      <c r="L2244" s="70"/>
      <c r="N2244" s="69"/>
      <c r="Q2244" s="70"/>
      <c r="S2244" s="69"/>
      <c r="V2244" s="70"/>
      <c r="X2244" s="69"/>
      <c r="AA2244" s="70"/>
      <c r="AC2244" s="64"/>
      <c r="AD2244" s="23"/>
      <c r="AE2244" s="23"/>
      <c r="AF2244" s="71"/>
      <c r="AH2244" s="69"/>
      <c r="AK2244" s="70"/>
      <c r="AO2244" s="111"/>
      <c r="AP2244" s="18"/>
      <c r="AQ2244" s="68"/>
      <c r="AR2244" s="68"/>
      <c r="AS2244" s="68"/>
      <c r="AT2244" s="68"/>
    </row>
    <row r="2245" spans="2:46" ht="18.600000000000001" customHeight="1" thickBot="1">
      <c r="D2245" s="265" t="s">
        <v>11</v>
      </c>
      <c r="E2245" s="266"/>
      <c r="F2245" s="267" t="s">
        <v>84</v>
      </c>
      <c r="G2245" s="268"/>
      <c r="H2245" s="263"/>
      <c r="I2245" s="265" t="s">
        <v>85</v>
      </c>
      <c r="J2245" s="266"/>
      <c r="K2245" s="267" t="s">
        <v>86</v>
      </c>
      <c r="L2245" s="268"/>
      <c r="N2245" s="269" t="s">
        <v>12</v>
      </c>
      <c r="O2245" s="270"/>
      <c r="P2245" s="271" t="s">
        <v>13</v>
      </c>
      <c r="Q2245" s="272"/>
      <c r="S2245" s="265" t="s">
        <v>87</v>
      </c>
      <c r="T2245" s="266"/>
      <c r="U2245" s="267" t="s">
        <v>88</v>
      </c>
      <c r="V2245" s="268"/>
      <c r="W2245" s="10"/>
      <c r="X2245" s="269" t="s">
        <v>89</v>
      </c>
      <c r="Y2245" s="270"/>
      <c r="Z2245" s="271" t="s">
        <v>90</v>
      </c>
      <c r="AA2245" s="272"/>
      <c r="AB2245" s="10"/>
      <c r="AC2245" s="265" t="s">
        <v>14</v>
      </c>
      <c r="AD2245" s="266"/>
      <c r="AE2245" s="267" t="s">
        <v>15</v>
      </c>
      <c r="AF2245" s="268"/>
      <c r="AG2245" s="10"/>
      <c r="AH2245" s="269" t="s">
        <v>91</v>
      </c>
      <c r="AI2245" s="270"/>
      <c r="AJ2245" s="271" t="s">
        <v>92</v>
      </c>
      <c r="AK2245" s="272"/>
      <c r="AM2245" s="76" t="s">
        <v>16</v>
      </c>
      <c r="AO2245" s="112" t="s">
        <v>38</v>
      </c>
      <c r="AP2245" s="18"/>
      <c r="AQ2245" s="68"/>
      <c r="AR2245" s="68"/>
      <c r="AS2245" s="68"/>
      <c r="AT2245" s="68"/>
    </row>
    <row r="2246" spans="2:46" ht="18.600000000000001" customHeight="1" thickTop="1" thickBot="1">
      <c r="D2246" s="59">
        <v>0</v>
      </c>
      <c r="E2246" s="63">
        <v>0</v>
      </c>
      <c r="F2246" s="61">
        <v>1</v>
      </c>
      <c r="G2246" s="62">
        <v>0</v>
      </c>
      <c r="I2246" s="59">
        <v>0</v>
      </c>
      <c r="J2246" s="63">
        <f t="shared" ref="J2246" si="10171">IF(0=(1-$J$8*$K$8*$B2243^2),10^14,$B2243*$K$8/(1-$J$8*$K$8*$B2243^2))</f>
        <v>-0.57888133823603616</v>
      </c>
      <c r="K2246" s="61">
        <v>1</v>
      </c>
      <c r="L2246" s="62">
        <v>0</v>
      </c>
      <c r="N2246" s="59">
        <f t="shared" ref="N2246" si="10172">D2246*I2243+F2246*I2246-E2246*J2243-G2246*J2246</f>
        <v>0</v>
      </c>
      <c r="O2246" s="63">
        <f t="shared" ref="O2246" si="10173">(D2246*J2243+E2246*I2243+F2246*J2246+G2246*I2246)</f>
        <v>-0.57888133823603616</v>
      </c>
      <c r="P2246" s="61">
        <f t="shared" ref="P2246" si="10174">D2246*K2243+F2246*K2246-E2246*L2243-G2246*L2246</f>
        <v>1</v>
      </c>
      <c r="Q2246" s="62">
        <f t="shared" ref="Q2246" si="10175">(D2246*L2243+E2246*K2243+F2246*L2246+G2246*K2246)</f>
        <v>0</v>
      </c>
      <c r="S2246" s="59">
        <v>0</v>
      </c>
      <c r="T2246" s="63">
        <v>0</v>
      </c>
      <c r="U2246" s="61">
        <v>1</v>
      </c>
      <c r="V2246" s="62">
        <v>0</v>
      </c>
      <c r="X2246" s="59">
        <f t="shared" ref="X2246" si="10176">N2246*S2243+P2246*S2246-O2246*T2243-Q2246*T2246</f>
        <v>0</v>
      </c>
      <c r="Y2246" s="63">
        <f t="shared" ref="Y2246" si="10177">(N2246*T2243+O2246*S2243+P2246*T2246+Q2246*S2246)</f>
        <v>-0.57888133823603616</v>
      </c>
      <c r="Z2246" s="61">
        <f t="shared" ref="Z2246" si="10178">N2246*U2243+P2246*U2246-O2246*V2243-Q2246*V2246</f>
        <v>3.5211066085511344</v>
      </c>
      <c r="AA2246" s="62">
        <f t="shared" ref="AA2246" si="10179">(N2246*V2243+O2246*U2243+P2246*V2246+Q2246*U2246)</f>
        <v>0</v>
      </c>
      <c r="AB2246" s="10"/>
      <c r="AC2246" s="46">
        <f t="shared" ref="AC2246" si="10180">1/$AD$8</f>
        <v>1</v>
      </c>
      <c r="AD2246" s="77">
        <v>0</v>
      </c>
      <c r="AE2246" s="78">
        <v>1</v>
      </c>
      <c r="AF2246" s="79">
        <v>0</v>
      </c>
      <c r="AH2246" s="59">
        <f t="shared" ref="AH2246" si="10181">X2246*AC2243+Z2246*AC2246-Y2246*AD2243-AA2246*AD2246</f>
        <v>3.5211066085511344</v>
      </c>
      <c r="AI2246" s="63">
        <f t="shared" ref="AI2246" si="10182">(X2246*AD2243+Y2246*AC2243+Z2246*AD2246+AA2246*AC2246)</f>
        <v>-0.57888133823603616</v>
      </c>
      <c r="AJ2246" s="61">
        <f t="shared" ref="AJ2246" si="10183">X2246*AE2243+Z2246*AE2246-Y2246*AF2243-AA2246*AF2246</f>
        <v>3.5211066085511344</v>
      </c>
      <c r="AK2246" s="62">
        <f t="shared" ref="AK2246" si="10184">(X2246*AF2243+Y2246*AE2243+Z2246*AF2246+AA2246*AE2246)</f>
        <v>0</v>
      </c>
      <c r="AM2246" s="80">
        <f t="shared" ref="AM2246" si="10185">(180/PI())*ATAN(-1*(AI2243+AI2246)/(AH2243+AH2246))</f>
        <v>-69.771806188061504</v>
      </c>
      <c r="AO2246" s="113">
        <f t="shared" ref="AO2246" si="10186">20*LOG(((1-(10^(AM2243/20)^2)*(1-((1-AO2243)/(1+AO2243))^2))^0.5))</f>
        <v>-2.1573399482961934E-2</v>
      </c>
      <c r="AP2246" s="18"/>
      <c r="AQ2246" s="68"/>
      <c r="AR2246" s="68"/>
      <c r="AS2246" s="68"/>
      <c r="AT2246" s="68"/>
    </row>
    <row r="2247" spans="2:46" ht="18.600000000000001" customHeight="1"/>
    <row r="2248" spans="2:46" ht="18.600000000000001" customHeight="1" thickBot="1">
      <c r="D2248" s="10" t="s">
        <v>63</v>
      </c>
      <c r="E2248" s="10"/>
      <c r="F2248" s="10"/>
      <c r="G2248" s="10"/>
      <c r="H2248" s="10"/>
      <c r="I2248" s="10" t="s">
        <v>64</v>
      </c>
      <c r="J2248" s="10"/>
      <c r="K2248" s="10"/>
      <c r="L2248" s="10"/>
      <c r="M2248" s="55"/>
      <c r="N2248" s="55"/>
      <c r="O2248" s="54" t="s">
        <v>65</v>
      </c>
      <c r="P2248" s="55"/>
      <c r="Q2248" s="55"/>
      <c r="R2248" s="55"/>
      <c r="S2248" s="10"/>
      <c r="T2248" s="10" t="s">
        <v>66</v>
      </c>
      <c r="U2248" s="55"/>
      <c r="V2248" s="55"/>
      <c r="W2248" s="55"/>
      <c r="X2248" s="55"/>
      <c r="Y2248" s="54" t="s">
        <v>67</v>
      </c>
      <c r="Z2248" s="55"/>
      <c r="AA2248" s="55"/>
      <c r="AB2248" s="55"/>
      <c r="AC2248" s="54" t="s">
        <v>68</v>
      </c>
      <c r="AD2248" s="10"/>
      <c r="AE2248" s="10"/>
      <c r="AF2248" s="10"/>
      <c r="AG2248" s="10"/>
      <c r="AH2248" s="55"/>
      <c r="AI2248" s="54" t="s">
        <v>69</v>
      </c>
      <c r="AJ2248" s="55"/>
      <c r="AK2248" s="55"/>
    </row>
    <row r="2249" spans="2:46" ht="18.600000000000001" customHeight="1" thickBot="1">
      <c r="B2249" s="52"/>
      <c r="D2249" s="273" t="s">
        <v>70</v>
      </c>
      <c r="E2249" s="274"/>
      <c r="F2249" s="275" t="s">
        <v>71</v>
      </c>
      <c r="G2249" s="276"/>
      <c r="H2249" s="263"/>
      <c r="I2249" s="273" t="s">
        <v>72</v>
      </c>
      <c r="J2249" s="274"/>
      <c r="K2249" s="275" t="s">
        <v>73</v>
      </c>
      <c r="L2249" s="276"/>
      <c r="M2249" s="55"/>
      <c r="N2249" s="269" t="s">
        <v>74</v>
      </c>
      <c r="O2249" s="270"/>
      <c r="P2249" s="271" t="s">
        <v>75</v>
      </c>
      <c r="Q2249" s="272"/>
      <c r="R2249" s="55"/>
      <c r="S2249" s="273" t="s">
        <v>76</v>
      </c>
      <c r="T2249" s="274"/>
      <c r="U2249" s="275" t="s">
        <v>77</v>
      </c>
      <c r="V2249" s="276"/>
      <c r="W2249" s="10"/>
      <c r="X2249" s="269" t="s">
        <v>78</v>
      </c>
      <c r="Y2249" s="270"/>
      <c r="Z2249" s="271" t="s">
        <v>79</v>
      </c>
      <c r="AA2249" s="272"/>
      <c r="AB2249" s="10"/>
      <c r="AC2249" s="273" t="s">
        <v>80</v>
      </c>
      <c r="AD2249" s="274"/>
      <c r="AE2249" s="275" t="s">
        <v>81</v>
      </c>
      <c r="AF2249" s="276"/>
      <c r="AG2249" s="10"/>
      <c r="AH2249" s="269" t="s">
        <v>82</v>
      </c>
      <c r="AI2249" s="270"/>
      <c r="AJ2249" s="271" t="s">
        <v>83</v>
      </c>
      <c r="AK2249" s="272"/>
      <c r="AM2249" s="57" t="s">
        <v>10</v>
      </c>
      <c r="AO2249" s="109" t="s">
        <v>37</v>
      </c>
      <c r="AP2249" s="18"/>
      <c r="AQ2249" s="68"/>
      <c r="AR2249" s="68"/>
      <c r="AS2249" s="68"/>
      <c r="AT2249" s="68"/>
    </row>
    <row r="2250" spans="2:46" ht="18.600000000000001" customHeight="1" thickTop="1" thickBot="1">
      <c r="B2250" s="81">
        <v>6.44</v>
      </c>
      <c r="D2250" s="59">
        <v>1</v>
      </c>
      <c r="E2250" s="60">
        <v>0</v>
      </c>
      <c r="F2250" s="61">
        <v>0</v>
      </c>
      <c r="G2250" s="62">
        <f t="shared" ref="G2250" si="10187">$E$8*$B2250</f>
        <v>4.3687028000000003</v>
      </c>
      <c r="I2250" s="59">
        <v>1</v>
      </c>
      <c r="J2250" s="63">
        <v>0</v>
      </c>
      <c r="K2250" s="61">
        <v>0</v>
      </c>
      <c r="L2250" s="62">
        <v>0</v>
      </c>
      <c r="N2250" s="59">
        <f t="shared" ref="N2250" si="10188">D2250*I2250+F2250*I2253-E2250*J2250-G2250*J2253</f>
        <v>3.5193638610918905</v>
      </c>
      <c r="O2250" s="63">
        <f t="shared" ref="O2250" si="10189">(D2250*J2250+E2250*I2250+F2250*J2253+G2250*I2253)</f>
        <v>0</v>
      </c>
      <c r="P2250" s="61">
        <f t="shared" ref="P2250" si="10190">D2250*K2250+F2250*K2253-E2250*L2250-G2250*L2253</f>
        <v>0</v>
      </c>
      <c r="Q2250" s="62">
        <f t="shared" ref="Q2250" si="10191">(D2250*L2250+E2250*K2250+F2250*L2253+G2250*K2253)</f>
        <v>4.3687028000000003</v>
      </c>
      <c r="S2250" s="59">
        <v>1</v>
      </c>
      <c r="T2250" s="60">
        <v>0</v>
      </c>
      <c r="U2250" s="61">
        <v>0</v>
      </c>
      <c r="V2250" s="62">
        <f t="shared" ref="V2250" si="10192">$T$8*$B2250</f>
        <v>4.3687028000000003</v>
      </c>
      <c r="X2250" s="59">
        <f t="shared" ref="X2250" si="10193">N2250*S2250+P2250*S2253-O2250*T2250-Q2250*T2253</f>
        <v>3.5193638610918905</v>
      </c>
      <c r="Y2250" s="63">
        <f t="shared" ref="Y2250" si="10194">(N2250*T2250+O2250*S2250+P2250*T2253+Q2250*S2253)</f>
        <v>0</v>
      </c>
      <c r="Z2250" s="61">
        <f t="shared" ref="Z2250" si="10195">N2250*U2250+P2250*U2253-O2250*V2250-Q2250*V2253</f>
        <v>0</v>
      </c>
      <c r="AA2250" s="62">
        <f t="shared" ref="AA2250" si="10196">(N2250*V2250+O2250*U2250+P2250*V2253+Q2250*U2253)</f>
        <v>19.743757554170955</v>
      </c>
      <c r="AB2250" s="10"/>
      <c r="AC2250" s="64">
        <v>1</v>
      </c>
      <c r="AD2250" s="65">
        <v>0</v>
      </c>
      <c r="AE2250" s="23">
        <v>0</v>
      </c>
      <c r="AF2250" s="66">
        <v>0</v>
      </c>
      <c r="AH2250" s="59">
        <f t="shared" ref="AH2250" si="10197">X2250*AC2250+Z2250*AC2253-Y2250*AD2250-AA2250*AD2253</f>
        <v>3.5193638610918905</v>
      </c>
      <c r="AI2250" s="63">
        <f t="shared" ref="AI2250" si="10198">(X2250*AD2250+Y2250*AC2250+Z2250*AD2253+AA2250*AC2253)</f>
        <v>19.743757554170955</v>
      </c>
      <c r="AJ2250" s="61">
        <f t="shared" ref="AJ2250" si="10199">X2250*AE2250+Z2250*AE2253-Y2250*AF2250-AA2250*AF2253</f>
        <v>0</v>
      </c>
      <c r="AK2250" s="62">
        <f t="shared" ref="AK2250" si="10200">(X2250*AF2250+Y2250*AE2250+Z2250*AF2253+AA2250*AE2253)</f>
        <v>19.743757554170955</v>
      </c>
      <c r="AM2250" s="67">
        <f t="shared" ref="AM2250" si="10201">20*LOG(((1+$AD$8)/$AD$8)/((AH2250+AH2253)^2+(AI2250+AI2253)^2)^0.5)</f>
        <v>-20.179931247699677</v>
      </c>
      <c r="AO2250" s="110">
        <f t="shared" ref="AO2250" si="10202">((AH2250^2+AI2250^2)^0.5)/((AH2253^2+AI2253^2)^0.5)</f>
        <v>5.6234692185152628</v>
      </c>
      <c r="AP2250" s="18"/>
      <c r="AQ2250" s="68"/>
      <c r="AR2250" s="68"/>
      <c r="AS2250" s="68"/>
      <c r="AT2250" s="68"/>
    </row>
    <row r="2251" spans="2:46" ht="18.600000000000001" customHeight="1" thickBot="1">
      <c r="D2251" s="69"/>
      <c r="G2251" s="70"/>
      <c r="I2251" s="69"/>
      <c r="L2251" s="70"/>
      <c r="N2251" s="69"/>
      <c r="Q2251" s="70"/>
      <c r="S2251" s="69"/>
      <c r="V2251" s="70"/>
      <c r="X2251" s="69"/>
      <c r="AA2251" s="70"/>
      <c r="AC2251" s="64"/>
      <c r="AD2251" s="23"/>
      <c r="AE2251" s="23"/>
      <c r="AF2251" s="71"/>
      <c r="AH2251" s="69"/>
      <c r="AK2251" s="70"/>
      <c r="AO2251" s="111"/>
      <c r="AP2251" s="18"/>
      <c r="AQ2251" s="68"/>
      <c r="AR2251" s="68"/>
      <c r="AS2251" s="68"/>
      <c r="AT2251" s="68"/>
    </row>
    <row r="2252" spans="2:46" ht="18.600000000000001" customHeight="1" thickBot="1">
      <c r="D2252" s="265" t="s">
        <v>11</v>
      </c>
      <c r="E2252" s="266"/>
      <c r="F2252" s="267" t="s">
        <v>84</v>
      </c>
      <c r="G2252" s="268"/>
      <c r="H2252" s="263"/>
      <c r="I2252" s="265" t="s">
        <v>85</v>
      </c>
      <c r="J2252" s="266"/>
      <c r="K2252" s="267" t="s">
        <v>86</v>
      </c>
      <c r="L2252" s="268"/>
      <c r="N2252" s="269" t="s">
        <v>12</v>
      </c>
      <c r="O2252" s="270"/>
      <c r="P2252" s="271" t="s">
        <v>13</v>
      </c>
      <c r="Q2252" s="272"/>
      <c r="S2252" s="265" t="s">
        <v>87</v>
      </c>
      <c r="T2252" s="266"/>
      <c r="U2252" s="267" t="s">
        <v>88</v>
      </c>
      <c r="V2252" s="268"/>
      <c r="W2252" s="10"/>
      <c r="X2252" s="269" t="s">
        <v>89</v>
      </c>
      <c r="Y2252" s="270"/>
      <c r="Z2252" s="271" t="s">
        <v>90</v>
      </c>
      <c r="AA2252" s="272"/>
      <c r="AB2252" s="10"/>
      <c r="AC2252" s="265" t="s">
        <v>14</v>
      </c>
      <c r="AD2252" s="266"/>
      <c r="AE2252" s="267" t="s">
        <v>15</v>
      </c>
      <c r="AF2252" s="268"/>
      <c r="AG2252" s="10"/>
      <c r="AH2252" s="269" t="s">
        <v>91</v>
      </c>
      <c r="AI2252" s="270"/>
      <c r="AJ2252" s="271" t="s">
        <v>92</v>
      </c>
      <c r="AK2252" s="272"/>
      <c r="AM2252" s="76" t="s">
        <v>16</v>
      </c>
      <c r="AO2252" s="112" t="s">
        <v>38</v>
      </c>
      <c r="AP2252" s="18"/>
      <c r="AQ2252" s="68"/>
      <c r="AR2252" s="68"/>
      <c r="AS2252" s="68"/>
      <c r="AT2252" s="68"/>
    </row>
    <row r="2253" spans="2:46" ht="18.600000000000001" customHeight="1" thickTop="1" thickBot="1">
      <c r="D2253" s="59">
        <v>0</v>
      </c>
      <c r="E2253" s="63">
        <v>0</v>
      </c>
      <c r="F2253" s="61">
        <v>1</v>
      </c>
      <c r="G2253" s="62">
        <v>0</v>
      </c>
      <c r="I2253" s="59">
        <v>0</v>
      </c>
      <c r="J2253" s="63">
        <f t="shared" ref="J2253" si="10203">IF(0=(1-$J$8*$K$8*$B2250^2),10^14,$B2250*$K$8/(1-$J$8*$K$8*$B2250^2))</f>
        <v>-0.57668465364407262</v>
      </c>
      <c r="K2253" s="61">
        <v>1</v>
      </c>
      <c r="L2253" s="62">
        <v>0</v>
      </c>
      <c r="N2253" s="59">
        <f t="shared" ref="N2253" si="10204">D2253*I2250+F2253*I2253-E2253*J2250-G2253*J2253</f>
        <v>0</v>
      </c>
      <c r="O2253" s="63">
        <f t="shared" ref="O2253" si="10205">(D2253*J2250+E2253*I2250+F2253*J2253+G2253*I2253)</f>
        <v>-0.57668465364407262</v>
      </c>
      <c r="P2253" s="61">
        <f t="shared" ref="P2253" si="10206">D2253*K2250+F2253*K2253-E2253*L2250-G2253*L2253</f>
        <v>1</v>
      </c>
      <c r="Q2253" s="62">
        <f t="shared" ref="Q2253" si="10207">(D2253*L2250+E2253*K2250+F2253*L2253+G2253*K2253)</f>
        <v>0</v>
      </c>
      <c r="S2253" s="59">
        <v>0</v>
      </c>
      <c r="T2253" s="63">
        <v>0</v>
      </c>
      <c r="U2253" s="61">
        <v>1</v>
      </c>
      <c r="V2253" s="62">
        <v>0</v>
      </c>
      <c r="X2253" s="59">
        <f t="shared" ref="X2253" si="10208">N2253*S2250+P2253*S2253-O2253*T2250-Q2253*T2253</f>
        <v>0</v>
      </c>
      <c r="Y2253" s="63">
        <f t="shared" ref="Y2253" si="10209">(N2253*T2250+O2253*S2250+P2253*T2253+Q2253*S2253)</f>
        <v>-0.57668465364407262</v>
      </c>
      <c r="Z2253" s="61">
        <f t="shared" ref="Z2253" si="10210">N2253*U2250+P2253*U2253-O2253*V2250-Q2253*V2253</f>
        <v>3.5193638610918905</v>
      </c>
      <c r="AA2253" s="62">
        <f t="shared" ref="AA2253" si="10211">(N2253*V2250+O2253*U2250+P2253*V2253+Q2253*U2253)</f>
        <v>0</v>
      </c>
      <c r="AB2253" s="10"/>
      <c r="AC2253" s="46">
        <f t="shared" ref="AC2253" si="10212">1/$AD$8</f>
        <v>1</v>
      </c>
      <c r="AD2253" s="77">
        <v>0</v>
      </c>
      <c r="AE2253" s="78">
        <v>1</v>
      </c>
      <c r="AF2253" s="79">
        <v>0</v>
      </c>
      <c r="AH2253" s="59">
        <f t="shared" ref="AH2253" si="10213">X2253*AC2250+Z2253*AC2253-Y2253*AD2250-AA2253*AD2253</f>
        <v>3.5193638610918905</v>
      </c>
      <c r="AI2253" s="63">
        <f t="shared" ref="AI2253" si="10214">(X2253*AD2250+Y2253*AC2250+Z2253*AD2253+AA2253*AC2253)</f>
        <v>-0.57668465364407262</v>
      </c>
      <c r="AJ2253" s="61">
        <f t="shared" ref="AJ2253" si="10215">X2253*AE2250+Z2253*AE2253-Y2253*AF2250-AA2253*AF2253</f>
        <v>3.5193638610918905</v>
      </c>
      <c r="AK2253" s="62">
        <f t="shared" ref="AK2253" si="10216">(X2253*AF2250+Y2253*AE2250+Z2253*AF2253+AA2253*AE2253)</f>
        <v>0</v>
      </c>
      <c r="AM2253" s="80">
        <f t="shared" ref="AM2253" si="10217">(180/PI())*ATAN(-1*(AI2250+AI2253)/(AH2250+AH2253))</f>
        <v>-69.835240947340523</v>
      </c>
      <c r="AO2253" s="113">
        <f t="shared" ref="AO2253" si="10218">20*LOG(((1-(10^(AM2250/20)^2)*(1-((1-AO2250)/(1+AO2250))^2))^0.5))</f>
        <v>-2.141681356133367E-2</v>
      </c>
      <c r="AP2253" s="18"/>
      <c r="AQ2253" s="68"/>
      <c r="AR2253" s="68"/>
      <c r="AS2253" s="68"/>
      <c r="AT2253" s="68"/>
    </row>
    <row r="2254" spans="2:46" ht="18.600000000000001" customHeight="1"/>
    <row r="2255" spans="2:46" ht="18.600000000000001" customHeight="1" thickBot="1">
      <c r="D2255" s="10" t="s">
        <v>63</v>
      </c>
      <c r="E2255" s="10"/>
      <c r="F2255" s="10"/>
      <c r="G2255" s="10"/>
      <c r="H2255" s="10"/>
      <c r="I2255" s="10" t="s">
        <v>64</v>
      </c>
      <c r="J2255" s="10"/>
      <c r="K2255" s="10"/>
      <c r="L2255" s="10"/>
      <c r="M2255" s="55"/>
      <c r="N2255" s="55"/>
      <c r="O2255" s="54" t="s">
        <v>65</v>
      </c>
      <c r="P2255" s="55"/>
      <c r="Q2255" s="55"/>
      <c r="R2255" s="55"/>
      <c r="S2255" s="10"/>
      <c r="T2255" s="10" t="s">
        <v>66</v>
      </c>
      <c r="U2255" s="55"/>
      <c r="V2255" s="55"/>
      <c r="W2255" s="55"/>
      <c r="X2255" s="55"/>
      <c r="Y2255" s="54" t="s">
        <v>67</v>
      </c>
      <c r="Z2255" s="55"/>
      <c r="AA2255" s="55"/>
      <c r="AB2255" s="55"/>
      <c r="AC2255" s="54" t="s">
        <v>68</v>
      </c>
      <c r="AD2255" s="10"/>
      <c r="AE2255" s="10"/>
      <c r="AF2255" s="10"/>
      <c r="AG2255" s="10"/>
      <c r="AH2255" s="55"/>
      <c r="AI2255" s="54" t="s">
        <v>69</v>
      </c>
      <c r="AJ2255" s="55"/>
      <c r="AK2255" s="55"/>
    </row>
    <row r="2256" spans="2:46" ht="18.600000000000001" customHeight="1" thickBot="1">
      <c r="B2256" s="52"/>
      <c r="D2256" s="273" t="s">
        <v>70</v>
      </c>
      <c r="E2256" s="274"/>
      <c r="F2256" s="275" t="s">
        <v>71</v>
      </c>
      <c r="G2256" s="276"/>
      <c r="H2256" s="263"/>
      <c r="I2256" s="273" t="s">
        <v>72</v>
      </c>
      <c r="J2256" s="274"/>
      <c r="K2256" s="275" t="s">
        <v>73</v>
      </c>
      <c r="L2256" s="276"/>
      <c r="M2256" s="55"/>
      <c r="N2256" s="269" t="s">
        <v>74</v>
      </c>
      <c r="O2256" s="270"/>
      <c r="P2256" s="271" t="s">
        <v>75</v>
      </c>
      <c r="Q2256" s="272"/>
      <c r="R2256" s="55"/>
      <c r="S2256" s="273" t="s">
        <v>76</v>
      </c>
      <c r="T2256" s="274"/>
      <c r="U2256" s="275" t="s">
        <v>77</v>
      </c>
      <c r="V2256" s="276"/>
      <c r="W2256" s="10"/>
      <c r="X2256" s="269" t="s">
        <v>78</v>
      </c>
      <c r="Y2256" s="270"/>
      <c r="Z2256" s="271" t="s">
        <v>79</v>
      </c>
      <c r="AA2256" s="272"/>
      <c r="AB2256" s="10"/>
      <c r="AC2256" s="273" t="s">
        <v>80</v>
      </c>
      <c r="AD2256" s="274"/>
      <c r="AE2256" s="275" t="s">
        <v>81</v>
      </c>
      <c r="AF2256" s="276"/>
      <c r="AG2256" s="10"/>
      <c r="AH2256" s="269" t="s">
        <v>82</v>
      </c>
      <c r="AI2256" s="270"/>
      <c r="AJ2256" s="271" t="s">
        <v>83</v>
      </c>
      <c r="AK2256" s="272"/>
      <c r="AM2256" s="57" t="s">
        <v>10</v>
      </c>
      <c r="AO2256" s="109" t="s">
        <v>37</v>
      </c>
      <c r="AP2256" s="18"/>
      <c r="AQ2256" s="68"/>
      <c r="AR2256" s="68"/>
      <c r="AS2256" s="68"/>
      <c r="AT2256" s="68"/>
    </row>
    <row r="2257" spans="2:46" ht="18.600000000000001" customHeight="1" thickTop="1" thickBot="1">
      <c r="B2257" s="81">
        <v>6.46</v>
      </c>
      <c r="D2257" s="59">
        <v>1</v>
      </c>
      <c r="E2257" s="60">
        <v>0</v>
      </c>
      <c r="F2257" s="61">
        <v>0</v>
      </c>
      <c r="G2257" s="62">
        <f t="shared" ref="G2257" si="10219">$E$8*$B2257</f>
        <v>4.3822701999999998</v>
      </c>
      <c r="I2257" s="59">
        <v>1</v>
      </c>
      <c r="J2257" s="63">
        <v>0</v>
      </c>
      <c r="K2257" s="61">
        <v>0</v>
      </c>
      <c r="L2257" s="62">
        <v>0</v>
      </c>
      <c r="N2257" s="59">
        <f t="shared" ref="N2257" si="10220">D2257*I2257+F2257*I2260-E2257*J2257-G2257*J2260</f>
        <v>3.5176396494274771</v>
      </c>
      <c r="O2257" s="63">
        <f t="shared" ref="O2257" si="10221">(D2257*J2257+E2257*I2257+F2257*J2260+G2257*I2260)</f>
        <v>0</v>
      </c>
      <c r="P2257" s="61">
        <f t="shared" ref="P2257" si="10222">D2257*K2257+F2257*K2260-E2257*L2257-G2257*L2260</f>
        <v>0</v>
      </c>
      <c r="Q2257" s="62">
        <f t="shared" ref="Q2257" si="10223">(D2257*L2257+E2257*K2257+F2257*L2260+G2257*K2260)</f>
        <v>4.3822701999999998</v>
      </c>
      <c r="S2257" s="59">
        <v>1</v>
      </c>
      <c r="T2257" s="60">
        <v>0</v>
      </c>
      <c r="U2257" s="61">
        <v>0</v>
      </c>
      <c r="V2257" s="62">
        <f t="shared" ref="V2257" si="10224">$T$8*$B2257</f>
        <v>4.3822701999999998</v>
      </c>
      <c r="X2257" s="59">
        <f t="shared" ref="X2257" si="10225">N2257*S2257+P2257*S2260-O2257*T2257-Q2257*T2260</f>
        <v>3.5176396494274771</v>
      </c>
      <c r="Y2257" s="63">
        <f t="shared" ref="Y2257" si="10226">(N2257*T2257+O2257*S2257+P2257*T2260+Q2257*S2260)</f>
        <v>0</v>
      </c>
      <c r="Z2257" s="61">
        <f t="shared" ref="Z2257" si="10227">N2257*U2257+P2257*U2260-O2257*V2257-Q2257*V2260</f>
        <v>0</v>
      </c>
      <c r="AA2257" s="62">
        <f t="shared" ref="AA2257" si="10228">(N2257*V2257+O2257*U2257+P2257*V2260+Q2257*U2260)</f>
        <v>19.797517610024478</v>
      </c>
      <c r="AB2257" s="10"/>
      <c r="AC2257" s="64">
        <v>1</v>
      </c>
      <c r="AD2257" s="65">
        <v>0</v>
      </c>
      <c r="AE2257" s="23">
        <v>0</v>
      </c>
      <c r="AF2257" s="66">
        <v>0</v>
      </c>
      <c r="AH2257" s="59">
        <f t="shared" ref="AH2257" si="10229">X2257*AC2257+Z2257*AC2260-Y2257*AD2257-AA2257*AD2260</f>
        <v>3.5176396494274771</v>
      </c>
      <c r="AI2257" s="63">
        <f t="shared" ref="AI2257" si="10230">(X2257*AD2257+Y2257*AC2257+Z2257*AD2260+AA2257*AC2260)</f>
        <v>19.797517610024478</v>
      </c>
      <c r="AJ2257" s="61">
        <f t="shared" ref="AJ2257" si="10231">X2257*AE2257+Z2257*AE2260-Y2257*AF2257-AA2257*AF2260</f>
        <v>0</v>
      </c>
      <c r="AK2257" s="62">
        <f t="shared" ref="AK2257" si="10232">(X2257*AF2257+Y2257*AE2257+Z2257*AF2260+AA2257*AE2260)</f>
        <v>19.797517610024478</v>
      </c>
      <c r="AM2257" s="67">
        <f t="shared" ref="AM2257" si="10233">20*LOG(((1+$AD$8)/$AD$8)/((AH2257+AH2260)^2+(AI2257+AI2260)^2)^0.5)</f>
        <v>-20.201740748928415</v>
      </c>
      <c r="AO2257" s="110">
        <f t="shared" ref="AO2257" si="10234">((AH2257^2+AI2257^2)^0.5)/((AH2260^2+AI2260^2)^0.5)</f>
        <v>5.6414739564963403</v>
      </c>
      <c r="AP2257" s="18"/>
      <c r="AQ2257" s="68"/>
      <c r="AR2257" s="68"/>
      <c r="AS2257" s="68"/>
      <c r="AT2257" s="68"/>
    </row>
    <row r="2258" spans="2:46" ht="18.600000000000001" customHeight="1" thickBot="1">
      <c r="D2258" s="69"/>
      <c r="G2258" s="70"/>
      <c r="I2258" s="69"/>
      <c r="L2258" s="70"/>
      <c r="N2258" s="69"/>
      <c r="Q2258" s="70"/>
      <c r="S2258" s="69"/>
      <c r="V2258" s="70"/>
      <c r="X2258" s="69"/>
      <c r="AA2258" s="70"/>
      <c r="AC2258" s="64"/>
      <c r="AD2258" s="23"/>
      <c r="AE2258" s="23"/>
      <c r="AF2258" s="71"/>
      <c r="AH2258" s="69"/>
      <c r="AK2258" s="70"/>
      <c r="AO2258" s="111"/>
      <c r="AP2258" s="18"/>
      <c r="AQ2258" s="68"/>
      <c r="AR2258" s="68"/>
      <c r="AS2258" s="68"/>
      <c r="AT2258" s="68"/>
    </row>
    <row r="2259" spans="2:46" ht="18.600000000000001" customHeight="1" thickBot="1">
      <c r="D2259" s="265" t="s">
        <v>11</v>
      </c>
      <c r="E2259" s="266"/>
      <c r="F2259" s="267" t="s">
        <v>84</v>
      </c>
      <c r="G2259" s="268"/>
      <c r="H2259" s="263"/>
      <c r="I2259" s="265" t="s">
        <v>85</v>
      </c>
      <c r="J2259" s="266"/>
      <c r="K2259" s="267" t="s">
        <v>86</v>
      </c>
      <c r="L2259" s="268"/>
      <c r="N2259" s="269" t="s">
        <v>12</v>
      </c>
      <c r="O2259" s="270"/>
      <c r="P2259" s="271" t="s">
        <v>13</v>
      </c>
      <c r="Q2259" s="272"/>
      <c r="S2259" s="265" t="s">
        <v>87</v>
      </c>
      <c r="T2259" s="266"/>
      <c r="U2259" s="267" t="s">
        <v>88</v>
      </c>
      <c r="V2259" s="268"/>
      <c r="W2259" s="10"/>
      <c r="X2259" s="269" t="s">
        <v>89</v>
      </c>
      <c r="Y2259" s="270"/>
      <c r="Z2259" s="271" t="s">
        <v>90</v>
      </c>
      <c r="AA2259" s="272"/>
      <c r="AB2259" s="10"/>
      <c r="AC2259" s="265" t="s">
        <v>14</v>
      </c>
      <c r="AD2259" s="266"/>
      <c r="AE2259" s="267" t="s">
        <v>15</v>
      </c>
      <c r="AF2259" s="268"/>
      <c r="AG2259" s="10"/>
      <c r="AH2259" s="269" t="s">
        <v>91</v>
      </c>
      <c r="AI2259" s="270"/>
      <c r="AJ2259" s="271" t="s">
        <v>92</v>
      </c>
      <c r="AK2259" s="272"/>
      <c r="AM2259" s="76" t="s">
        <v>16</v>
      </c>
      <c r="AO2259" s="112" t="s">
        <v>38</v>
      </c>
      <c r="AP2259" s="18"/>
      <c r="AQ2259" s="68"/>
      <c r="AR2259" s="68"/>
      <c r="AS2259" s="68"/>
      <c r="AT2259" s="68"/>
    </row>
    <row r="2260" spans="2:46" ht="18.600000000000001" customHeight="1" thickTop="1" thickBot="1">
      <c r="D2260" s="59">
        <v>0</v>
      </c>
      <c r="E2260" s="63">
        <v>0</v>
      </c>
      <c r="F2260" s="61">
        <v>1</v>
      </c>
      <c r="G2260" s="62">
        <v>0</v>
      </c>
      <c r="I2260" s="59">
        <v>0</v>
      </c>
      <c r="J2260" s="63">
        <f t="shared" ref="J2260" si="10235">IF(0=(1-$J$8*$K$8*$B2257^2),10^14,$B2257*$K$8/(1-$J$8*$K$8*$B2257^2))</f>
        <v>-0.574505800538606</v>
      </c>
      <c r="K2260" s="61">
        <v>1</v>
      </c>
      <c r="L2260" s="62">
        <v>0</v>
      </c>
      <c r="N2260" s="59">
        <f t="shared" ref="N2260" si="10236">D2260*I2257+F2260*I2260-E2260*J2257-G2260*J2260</f>
        <v>0</v>
      </c>
      <c r="O2260" s="63">
        <f t="shared" ref="O2260" si="10237">(D2260*J2257+E2260*I2257+F2260*J2260+G2260*I2260)</f>
        <v>-0.574505800538606</v>
      </c>
      <c r="P2260" s="61">
        <f t="shared" ref="P2260" si="10238">D2260*K2257+F2260*K2260-E2260*L2257-G2260*L2260</f>
        <v>1</v>
      </c>
      <c r="Q2260" s="62">
        <f t="shared" ref="Q2260" si="10239">(D2260*L2257+E2260*K2257+F2260*L2260+G2260*K2260)</f>
        <v>0</v>
      </c>
      <c r="S2260" s="59">
        <v>0</v>
      </c>
      <c r="T2260" s="63">
        <v>0</v>
      </c>
      <c r="U2260" s="61">
        <v>1</v>
      </c>
      <c r="V2260" s="62">
        <v>0</v>
      </c>
      <c r="X2260" s="59">
        <f t="shared" ref="X2260" si="10240">N2260*S2257+P2260*S2260-O2260*T2257-Q2260*T2260</f>
        <v>0</v>
      </c>
      <c r="Y2260" s="63">
        <f t="shared" ref="Y2260" si="10241">(N2260*T2257+O2260*S2257+P2260*T2260+Q2260*S2260)</f>
        <v>-0.574505800538606</v>
      </c>
      <c r="Z2260" s="61">
        <f t="shared" ref="Z2260" si="10242">N2260*U2257+P2260*U2260-O2260*V2257-Q2260*V2260</f>
        <v>3.5176396494274771</v>
      </c>
      <c r="AA2260" s="62">
        <f t="shared" ref="AA2260" si="10243">(N2260*V2257+O2260*U2257+P2260*V2260+Q2260*U2260)</f>
        <v>0</v>
      </c>
      <c r="AB2260" s="10"/>
      <c r="AC2260" s="46">
        <f t="shared" ref="AC2260" si="10244">1/$AD$8</f>
        <v>1</v>
      </c>
      <c r="AD2260" s="77">
        <v>0</v>
      </c>
      <c r="AE2260" s="78">
        <v>1</v>
      </c>
      <c r="AF2260" s="79">
        <v>0</v>
      </c>
      <c r="AH2260" s="59">
        <f t="shared" ref="AH2260" si="10245">X2260*AC2257+Z2260*AC2260-Y2260*AD2257-AA2260*AD2260</f>
        <v>3.5176396494274771</v>
      </c>
      <c r="AI2260" s="63">
        <f t="shared" ref="AI2260" si="10246">(X2260*AD2257+Y2260*AC2257+Z2260*AD2260+AA2260*AC2260)</f>
        <v>-0.574505800538606</v>
      </c>
      <c r="AJ2260" s="61">
        <f t="shared" ref="AJ2260" si="10247">X2260*AE2257+Z2260*AE2260-Y2260*AF2257-AA2260*AF2260</f>
        <v>3.5176396494274771</v>
      </c>
      <c r="AK2260" s="62">
        <f t="shared" ref="AK2260" si="10248">(X2260*AF2257+Y2260*AE2257+Z2260*AF2260+AA2260*AE2260)</f>
        <v>0</v>
      </c>
      <c r="AM2260" s="80">
        <f t="shared" ref="AM2260" si="10249">(180/PI())*ATAN(-1*(AI2257+AI2260)/(AH2257+AH2260))</f>
        <v>-69.898275850139896</v>
      </c>
      <c r="AO2260" s="113">
        <f t="shared" ref="AO2260" si="10250">20*LOG(((1-(10^(AM2257/20)^2)*(1-((1-AO2257)/(1+AO2257))^2))^0.5))</f>
        <v>-2.126162798791912E-2</v>
      </c>
      <c r="AP2260" s="18"/>
      <c r="AQ2260" s="68"/>
      <c r="AR2260" s="68"/>
      <c r="AS2260" s="68"/>
      <c r="AT2260" s="68"/>
    </row>
    <row r="2261" spans="2:46" ht="18.600000000000001" customHeight="1"/>
    <row r="2262" spans="2:46" ht="18.600000000000001" customHeight="1" thickBot="1">
      <c r="D2262" s="10" t="s">
        <v>63</v>
      </c>
      <c r="E2262" s="10"/>
      <c r="F2262" s="10"/>
      <c r="G2262" s="10"/>
      <c r="H2262" s="10"/>
      <c r="I2262" s="10" t="s">
        <v>64</v>
      </c>
      <c r="J2262" s="10"/>
      <c r="K2262" s="10"/>
      <c r="L2262" s="10"/>
      <c r="M2262" s="55"/>
      <c r="N2262" s="55"/>
      <c r="O2262" s="54" t="s">
        <v>65</v>
      </c>
      <c r="P2262" s="55"/>
      <c r="Q2262" s="55"/>
      <c r="R2262" s="55"/>
      <c r="S2262" s="10"/>
      <c r="T2262" s="10" t="s">
        <v>66</v>
      </c>
      <c r="U2262" s="55"/>
      <c r="V2262" s="55"/>
      <c r="W2262" s="55"/>
      <c r="X2262" s="55"/>
      <c r="Y2262" s="54" t="s">
        <v>67</v>
      </c>
      <c r="Z2262" s="55"/>
      <c r="AA2262" s="55"/>
      <c r="AB2262" s="55"/>
      <c r="AC2262" s="54" t="s">
        <v>68</v>
      </c>
      <c r="AD2262" s="10"/>
      <c r="AE2262" s="10"/>
      <c r="AF2262" s="10"/>
      <c r="AG2262" s="10"/>
      <c r="AH2262" s="55"/>
      <c r="AI2262" s="54" t="s">
        <v>69</v>
      </c>
      <c r="AJ2262" s="55"/>
      <c r="AK2262" s="55"/>
    </row>
    <row r="2263" spans="2:46" ht="18.600000000000001" customHeight="1" thickBot="1">
      <c r="B2263" s="52"/>
      <c r="D2263" s="273" t="s">
        <v>70</v>
      </c>
      <c r="E2263" s="274"/>
      <c r="F2263" s="275" t="s">
        <v>71</v>
      </c>
      <c r="G2263" s="276"/>
      <c r="H2263" s="263"/>
      <c r="I2263" s="273" t="s">
        <v>72</v>
      </c>
      <c r="J2263" s="274"/>
      <c r="K2263" s="275" t="s">
        <v>73</v>
      </c>
      <c r="L2263" s="276"/>
      <c r="M2263" s="55"/>
      <c r="N2263" s="269" t="s">
        <v>74</v>
      </c>
      <c r="O2263" s="270"/>
      <c r="P2263" s="271" t="s">
        <v>75</v>
      </c>
      <c r="Q2263" s="272"/>
      <c r="R2263" s="55"/>
      <c r="S2263" s="273" t="s">
        <v>76</v>
      </c>
      <c r="T2263" s="274"/>
      <c r="U2263" s="275" t="s">
        <v>77</v>
      </c>
      <c r="V2263" s="276"/>
      <c r="W2263" s="10"/>
      <c r="X2263" s="269" t="s">
        <v>78</v>
      </c>
      <c r="Y2263" s="270"/>
      <c r="Z2263" s="271" t="s">
        <v>79</v>
      </c>
      <c r="AA2263" s="272"/>
      <c r="AB2263" s="10"/>
      <c r="AC2263" s="273" t="s">
        <v>80</v>
      </c>
      <c r="AD2263" s="274"/>
      <c r="AE2263" s="275" t="s">
        <v>81</v>
      </c>
      <c r="AF2263" s="276"/>
      <c r="AG2263" s="10"/>
      <c r="AH2263" s="269" t="s">
        <v>82</v>
      </c>
      <c r="AI2263" s="270"/>
      <c r="AJ2263" s="271" t="s">
        <v>83</v>
      </c>
      <c r="AK2263" s="272"/>
      <c r="AM2263" s="57" t="s">
        <v>10</v>
      </c>
      <c r="AO2263" s="109" t="s">
        <v>37</v>
      </c>
      <c r="AP2263" s="18"/>
      <c r="AQ2263" s="68"/>
      <c r="AR2263" s="68"/>
      <c r="AS2263" s="68"/>
      <c r="AT2263" s="68"/>
    </row>
    <row r="2264" spans="2:46" ht="18.600000000000001" customHeight="1" thickTop="1" thickBot="1">
      <c r="B2264" s="81">
        <v>6.48</v>
      </c>
      <c r="D2264" s="59">
        <v>1</v>
      </c>
      <c r="E2264" s="60">
        <v>0</v>
      </c>
      <c r="F2264" s="61">
        <v>0</v>
      </c>
      <c r="G2264" s="62">
        <f t="shared" ref="G2264" si="10251">$E$8*$B2264</f>
        <v>4.3958376000000001</v>
      </c>
      <c r="I2264" s="59">
        <v>1</v>
      </c>
      <c r="J2264" s="63">
        <v>0</v>
      </c>
      <c r="K2264" s="61">
        <v>0</v>
      </c>
      <c r="L2264" s="62">
        <v>0</v>
      </c>
      <c r="N2264" s="59">
        <f t="shared" ref="N2264" si="10252">D2264*I2264+F2264*I2267-E2264*J2264-G2264*J2267</f>
        <v>3.5159337038767942</v>
      </c>
      <c r="O2264" s="63">
        <f t="shared" ref="O2264" si="10253">(D2264*J2264+E2264*I2264+F2264*J2267+G2264*I2267)</f>
        <v>0</v>
      </c>
      <c r="P2264" s="61">
        <f t="shared" ref="P2264" si="10254">D2264*K2264+F2264*K2267-E2264*L2264-G2264*L2267</f>
        <v>0</v>
      </c>
      <c r="Q2264" s="62">
        <f t="shared" ref="Q2264" si="10255">(D2264*L2264+E2264*K2264+F2264*L2267+G2264*K2267)</f>
        <v>4.3958376000000001</v>
      </c>
      <c r="S2264" s="59">
        <v>1</v>
      </c>
      <c r="T2264" s="60">
        <v>0</v>
      </c>
      <c r="U2264" s="61">
        <v>0</v>
      </c>
      <c r="V2264" s="62">
        <f t="shared" ref="V2264" si="10256">$T$8*$B2264</f>
        <v>4.3958376000000001</v>
      </c>
      <c r="X2264" s="59">
        <f t="shared" ref="X2264" si="10257">N2264*S2264+P2264*S2267-O2264*T2264-Q2264*T2267</f>
        <v>3.5159337038767942</v>
      </c>
      <c r="Y2264" s="63">
        <f t="shared" ref="Y2264" si="10258">(N2264*T2264+O2264*S2264+P2264*T2267+Q2264*S2267)</f>
        <v>0</v>
      </c>
      <c r="Z2264" s="61">
        <f t="shared" ref="Z2264" si="10259">N2264*U2264+P2264*U2267-O2264*V2264-Q2264*V2267</f>
        <v>0</v>
      </c>
      <c r="AA2264" s="62">
        <f t="shared" ref="AA2264" si="10260">(N2264*V2264+O2264*U2264+P2264*V2267+Q2264*U2267)</f>
        <v>19.851311174608878</v>
      </c>
      <c r="AB2264" s="10"/>
      <c r="AC2264" s="64">
        <v>1</v>
      </c>
      <c r="AD2264" s="65">
        <v>0</v>
      </c>
      <c r="AE2264" s="23">
        <v>0</v>
      </c>
      <c r="AF2264" s="66">
        <v>0</v>
      </c>
      <c r="AH2264" s="59">
        <f t="shared" ref="AH2264" si="10261">X2264*AC2264+Z2264*AC2267-Y2264*AD2264-AA2264*AD2267</f>
        <v>3.5159337038767942</v>
      </c>
      <c r="AI2264" s="63">
        <f t="shared" ref="AI2264" si="10262">(X2264*AD2264+Y2264*AC2264+Z2264*AD2267+AA2264*AC2267)</f>
        <v>19.851311174608878</v>
      </c>
      <c r="AJ2264" s="61">
        <f t="shared" ref="AJ2264" si="10263">X2264*AE2264+Z2264*AE2267-Y2264*AF2264-AA2264*AF2267</f>
        <v>0</v>
      </c>
      <c r="AK2264" s="62">
        <f t="shared" ref="AK2264" si="10264">(X2264*AF2264+Y2264*AE2264+Z2264*AF2267+AA2264*AE2267)</f>
        <v>19.851311174608878</v>
      </c>
      <c r="AM2264" s="67">
        <f t="shared" ref="AM2264" si="10265">20*LOG(((1+$AD$8)/$AD$8)/((AH2264+AH2267)^2+(AI2264+AI2267)^2)^0.5)</f>
        <v>-20.223517682236988</v>
      </c>
      <c r="AO2264" s="110">
        <f t="shared" ref="AO2264" si="10266">((AH2264^2+AI2264^2)^0.5)/((AH2267^2+AI2267^2)^0.5)</f>
        <v>5.6594766290200313</v>
      </c>
      <c r="AP2264" s="18"/>
      <c r="AQ2264" s="68"/>
      <c r="AR2264" s="68"/>
      <c r="AS2264" s="68"/>
      <c r="AT2264" s="68"/>
    </row>
    <row r="2265" spans="2:46" ht="18.600000000000001" customHeight="1" thickBot="1">
      <c r="D2265" s="69"/>
      <c r="G2265" s="70"/>
      <c r="I2265" s="69"/>
      <c r="L2265" s="70"/>
      <c r="N2265" s="69"/>
      <c r="Q2265" s="70"/>
      <c r="S2265" s="69"/>
      <c r="V2265" s="70"/>
      <c r="X2265" s="69"/>
      <c r="AA2265" s="70"/>
      <c r="AC2265" s="64"/>
      <c r="AD2265" s="23"/>
      <c r="AE2265" s="23"/>
      <c r="AF2265" s="71"/>
      <c r="AH2265" s="69"/>
      <c r="AK2265" s="70"/>
      <c r="AO2265" s="111"/>
      <c r="AP2265" s="18"/>
      <c r="AQ2265" s="68"/>
      <c r="AR2265" s="68"/>
      <c r="AS2265" s="68"/>
      <c r="AT2265" s="68"/>
    </row>
    <row r="2266" spans="2:46" ht="18.600000000000001" customHeight="1" thickBot="1">
      <c r="D2266" s="265" t="s">
        <v>11</v>
      </c>
      <c r="E2266" s="266"/>
      <c r="F2266" s="267" t="s">
        <v>84</v>
      </c>
      <c r="G2266" s="268"/>
      <c r="H2266" s="263"/>
      <c r="I2266" s="265" t="s">
        <v>85</v>
      </c>
      <c r="J2266" s="266"/>
      <c r="K2266" s="267" t="s">
        <v>86</v>
      </c>
      <c r="L2266" s="268"/>
      <c r="N2266" s="269" t="s">
        <v>12</v>
      </c>
      <c r="O2266" s="270"/>
      <c r="P2266" s="271" t="s">
        <v>13</v>
      </c>
      <c r="Q2266" s="272"/>
      <c r="S2266" s="265" t="s">
        <v>87</v>
      </c>
      <c r="T2266" s="266"/>
      <c r="U2266" s="267" t="s">
        <v>88</v>
      </c>
      <c r="V2266" s="268"/>
      <c r="W2266" s="10"/>
      <c r="X2266" s="269" t="s">
        <v>89</v>
      </c>
      <c r="Y2266" s="270"/>
      <c r="Z2266" s="271" t="s">
        <v>90</v>
      </c>
      <c r="AA2266" s="272"/>
      <c r="AB2266" s="10"/>
      <c r="AC2266" s="265" t="s">
        <v>14</v>
      </c>
      <c r="AD2266" s="266"/>
      <c r="AE2266" s="267" t="s">
        <v>15</v>
      </c>
      <c r="AF2266" s="268"/>
      <c r="AG2266" s="10"/>
      <c r="AH2266" s="269" t="s">
        <v>91</v>
      </c>
      <c r="AI2266" s="270"/>
      <c r="AJ2266" s="271" t="s">
        <v>92</v>
      </c>
      <c r="AK2266" s="272"/>
      <c r="AM2266" s="76" t="s">
        <v>16</v>
      </c>
      <c r="AO2266" s="112" t="s">
        <v>38</v>
      </c>
      <c r="AP2266" s="18"/>
      <c r="AQ2266" s="68"/>
      <c r="AR2266" s="68"/>
      <c r="AS2266" s="68"/>
      <c r="AT2266" s="68"/>
    </row>
    <row r="2267" spans="2:46" ht="18.600000000000001" customHeight="1" thickTop="1" thickBot="1">
      <c r="D2267" s="59">
        <v>0</v>
      </c>
      <c r="E2267" s="63">
        <v>0</v>
      </c>
      <c r="F2267" s="61">
        <v>1</v>
      </c>
      <c r="G2267" s="62">
        <v>0</v>
      </c>
      <c r="I2267" s="59">
        <v>0</v>
      </c>
      <c r="J2267" s="63">
        <f t="shared" ref="J2267" si="10267">IF(0=(1-$J$8*$K$8*$B2264^2),10^14,$B2264*$K$8/(1-$J$8*$K$8*$B2264^2))</f>
        <v>-0.57234455246408422</v>
      </c>
      <c r="K2267" s="61">
        <v>1</v>
      </c>
      <c r="L2267" s="62">
        <v>0</v>
      </c>
      <c r="N2267" s="59">
        <f t="shared" ref="N2267" si="10268">D2267*I2264+F2267*I2267-E2267*J2264-G2267*J2267</f>
        <v>0</v>
      </c>
      <c r="O2267" s="63">
        <f t="shared" ref="O2267" si="10269">(D2267*J2264+E2267*I2264+F2267*J2267+G2267*I2267)</f>
        <v>-0.57234455246408422</v>
      </c>
      <c r="P2267" s="61">
        <f t="shared" ref="P2267" si="10270">D2267*K2264+F2267*K2267-E2267*L2264-G2267*L2267</f>
        <v>1</v>
      </c>
      <c r="Q2267" s="62">
        <f t="shared" ref="Q2267" si="10271">(D2267*L2264+E2267*K2264+F2267*L2267+G2267*K2267)</f>
        <v>0</v>
      </c>
      <c r="S2267" s="59">
        <v>0</v>
      </c>
      <c r="T2267" s="63">
        <v>0</v>
      </c>
      <c r="U2267" s="61">
        <v>1</v>
      </c>
      <c r="V2267" s="62">
        <v>0</v>
      </c>
      <c r="X2267" s="59">
        <f t="shared" ref="X2267" si="10272">N2267*S2264+P2267*S2267-O2267*T2264-Q2267*T2267</f>
        <v>0</v>
      </c>
      <c r="Y2267" s="63">
        <f t="shared" ref="Y2267" si="10273">(N2267*T2264+O2267*S2264+P2267*T2267+Q2267*S2267)</f>
        <v>-0.57234455246408422</v>
      </c>
      <c r="Z2267" s="61">
        <f t="shared" ref="Z2267" si="10274">N2267*U2264+P2267*U2267-O2267*V2264-Q2267*V2267</f>
        <v>3.5159337038767942</v>
      </c>
      <c r="AA2267" s="62">
        <f t="shared" ref="AA2267" si="10275">(N2267*V2264+O2267*U2264+P2267*V2267+Q2267*U2267)</f>
        <v>0</v>
      </c>
      <c r="AB2267" s="10"/>
      <c r="AC2267" s="46">
        <f t="shared" ref="AC2267" si="10276">1/$AD$8</f>
        <v>1</v>
      </c>
      <c r="AD2267" s="77">
        <v>0</v>
      </c>
      <c r="AE2267" s="78">
        <v>1</v>
      </c>
      <c r="AF2267" s="79">
        <v>0</v>
      </c>
      <c r="AH2267" s="59">
        <f t="shared" ref="AH2267" si="10277">X2267*AC2264+Z2267*AC2267-Y2267*AD2264-AA2267*AD2267</f>
        <v>3.5159337038767942</v>
      </c>
      <c r="AI2267" s="63">
        <f t="shared" ref="AI2267" si="10278">(X2267*AD2264+Y2267*AC2264+Z2267*AD2267+AA2267*AC2267)</f>
        <v>-0.57234455246408422</v>
      </c>
      <c r="AJ2267" s="61">
        <f t="shared" ref="AJ2267" si="10279">X2267*AE2264+Z2267*AE2267-Y2267*AF2264-AA2267*AF2267</f>
        <v>3.5159337038767942</v>
      </c>
      <c r="AK2267" s="62">
        <f t="shared" ref="AK2267" si="10280">(X2267*AF2264+Y2267*AE2264+Z2267*AF2267+AA2267*AE2267)</f>
        <v>0</v>
      </c>
      <c r="AM2267" s="80">
        <f t="shared" ref="AM2267" si="10281">(180/PI())*ATAN(-1*(AI2264+AI2267)/(AH2264+AH2267))</f>
        <v>-69.960914707204353</v>
      </c>
      <c r="AO2267" s="113">
        <f t="shared" ref="AO2267" si="10282">20*LOG(((1-(10^(AM2264/20)^2)*(1-((1-AO2264)/(1+AO2264))^2))^0.5))</f>
        <v>-2.110782918403584E-2</v>
      </c>
      <c r="AP2267" s="18"/>
      <c r="AQ2267" s="68"/>
      <c r="AR2267" s="68"/>
      <c r="AS2267" s="68"/>
      <c r="AT2267" s="68"/>
    </row>
    <row r="2268" spans="2:46" ht="18.600000000000001" customHeight="1"/>
    <row r="2269" spans="2:46" ht="18.600000000000001" customHeight="1" thickBot="1">
      <c r="D2269" s="10" t="s">
        <v>63</v>
      </c>
      <c r="E2269" s="10"/>
      <c r="F2269" s="10"/>
      <c r="G2269" s="10"/>
      <c r="H2269" s="10"/>
      <c r="I2269" s="10" t="s">
        <v>64</v>
      </c>
      <c r="J2269" s="10"/>
      <c r="K2269" s="10"/>
      <c r="L2269" s="10"/>
      <c r="M2269" s="55"/>
      <c r="N2269" s="55"/>
      <c r="O2269" s="54" t="s">
        <v>65</v>
      </c>
      <c r="P2269" s="55"/>
      <c r="Q2269" s="55"/>
      <c r="R2269" s="55"/>
      <c r="S2269" s="10"/>
      <c r="T2269" s="10" t="s">
        <v>66</v>
      </c>
      <c r="U2269" s="55"/>
      <c r="V2269" s="55"/>
      <c r="W2269" s="55"/>
      <c r="X2269" s="55"/>
      <c r="Y2269" s="54" t="s">
        <v>67</v>
      </c>
      <c r="Z2269" s="55"/>
      <c r="AA2269" s="55"/>
      <c r="AB2269" s="55"/>
      <c r="AC2269" s="54" t="s">
        <v>68</v>
      </c>
      <c r="AD2269" s="10"/>
      <c r="AE2269" s="10"/>
      <c r="AF2269" s="10"/>
      <c r="AG2269" s="10"/>
      <c r="AH2269" s="55"/>
      <c r="AI2269" s="54" t="s">
        <v>69</v>
      </c>
      <c r="AJ2269" s="55"/>
      <c r="AK2269" s="55"/>
    </row>
    <row r="2270" spans="2:46" ht="18.600000000000001" customHeight="1" thickBot="1">
      <c r="B2270" s="52"/>
      <c r="D2270" s="273" t="s">
        <v>70</v>
      </c>
      <c r="E2270" s="274"/>
      <c r="F2270" s="275" t="s">
        <v>71</v>
      </c>
      <c r="G2270" s="276"/>
      <c r="H2270" s="263"/>
      <c r="I2270" s="273" t="s">
        <v>72</v>
      </c>
      <c r="J2270" s="274"/>
      <c r="K2270" s="275" t="s">
        <v>73</v>
      </c>
      <c r="L2270" s="276"/>
      <c r="M2270" s="55"/>
      <c r="N2270" s="269" t="s">
        <v>74</v>
      </c>
      <c r="O2270" s="270"/>
      <c r="P2270" s="271" t="s">
        <v>75</v>
      </c>
      <c r="Q2270" s="272"/>
      <c r="R2270" s="55"/>
      <c r="S2270" s="273" t="s">
        <v>76</v>
      </c>
      <c r="T2270" s="274"/>
      <c r="U2270" s="275" t="s">
        <v>77</v>
      </c>
      <c r="V2270" s="276"/>
      <c r="W2270" s="10"/>
      <c r="X2270" s="269" t="s">
        <v>78</v>
      </c>
      <c r="Y2270" s="270"/>
      <c r="Z2270" s="271" t="s">
        <v>79</v>
      </c>
      <c r="AA2270" s="272"/>
      <c r="AB2270" s="10"/>
      <c r="AC2270" s="273" t="s">
        <v>80</v>
      </c>
      <c r="AD2270" s="274"/>
      <c r="AE2270" s="275" t="s">
        <v>81</v>
      </c>
      <c r="AF2270" s="276"/>
      <c r="AG2270" s="10"/>
      <c r="AH2270" s="269" t="s">
        <v>82</v>
      </c>
      <c r="AI2270" s="270"/>
      <c r="AJ2270" s="271" t="s">
        <v>83</v>
      </c>
      <c r="AK2270" s="272"/>
      <c r="AM2270" s="57" t="s">
        <v>10</v>
      </c>
      <c r="AO2270" s="109" t="s">
        <v>37</v>
      </c>
      <c r="AP2270" s="18"/>
      <c r="AQ2270" s="68"/>
      <c r="AR2270" s="68"/>
      <c r="AS2270" s="68"/>
      <c r="AT2270" s="68"/>
    </row>
    <row r="2271" spans="2:46" ht="18.600000000000001" customHeight="1" thickTop="1" thickBot="1">
      <c r="B2271" s="81">
        <v>6.5</v>
      </c>
      <c r="D2271" s="59">
        <v>1</v>
      </c>
      <c r="E2271" s="60">
        <v>0</v>
      </c>
      <c r="F2271" s="61">
        <v>0</v>
      </c>
      <c r="G2271" s="62">
        <f t="shared" ref="G2271" si="10283">$E$8*$B2271</f>
        <v>4.4094050000000005</v>
      </c>
      <c r="I2271" s="59">
        <v>1</v>
      </c>
      <c r="J2271" s="63">
        <v>0</v>
      </c>
      <c r="K2271" s="61">
        <v>0</v>
      </c>
      <c r="L2271" s="62">
        <v>0</v>
      </c>
      <c r="N2271" s="59">
        <f t="shared" ref="N2271" si="10284">D2271*I2271+F2271*I2274-E2271*J2271-G2271*J2274</f>
        <v>3.5142457597717431</v>
      </c>
      <c r="O2271" s="63">
        <f t="shared" ref="O2271" si="10285">(D2271*J2271+E2271*I2271+F2271*J2274+G2271*I2274)</f>
        <v>0</v>
      </c>
      <c r="P2271" s="61">
        <f t="shared" ref="P2271" si="10286">D2271*K2271+F2271*K2274-E2271*L2271-G2271*L2274</f>
        <v>0</v>
      </c>
      <c r="Q2271" s="62">
        <f t="shared" ref="Q2271" si="10287">(D2271*L2271+E2271*K2271+F2271*L2274+G2271*K2274)</f>
        <v>4.4094050000000005</v>
      </c>
      <c r="S2271" s="59">
        <v>1</v>
      </c>
      <c r="T2271" s="60">
        <v>0</v>
      </c>
      <c r="U2271" s="61">
        <v>0</v>
      </c>
      <c r="V2271" s="62">
        <f t="shared" ref="V2271" si="10288">$T$8*$B2271</f>
        <v>4.4094050000000005</v>
      </c>
      <c r="X2271" s="59">
        <f t="shared" ref="X2271" si="10289">N2271*S2271+P2271*S2274-O2271*T2271-Q2271*T2274</f>
        <v>3.5142457597717431</v>
      </c>
      <c r="Y2271" s="63">
        <f t="shared" ref="Y2271" si="10290">(N2271*T2271+O2271*S2271+P2271*T2274+Q2271*S2274)</f>
        <v>0</v>
      </c>
      <c r="Z2271" s="61">
        <f t="shared" ref="Z2271" si="10291">N2271*U2271+P2271*U2274-O2271*V2271-Q2271*V2274</f>
        <v>0</v>
      </c>
      <c r="AA2271" s="62">
        <f t="shared" ref="AA2271" si="10292">(N2271*V2271+O2271*U2271+P2271*V2274+Q2271*U2274)</f>
        <v>19.905137824366324</v>
      </c>
      <c r="AB2271" s="10"/>
      <c r="AC2271" s="64">
        <v>1</v>
      </c>
      <c r="AD2271" s="65">
        <v>0</v>
      </c>
      <c r="AE2271" s="23">
        <v>0</v>
      </c>
      <c r="AF2271" s="66">
        <v>0</v>
      </c>
      <c r="AH2271" s="59">
        <f t="shared" ref="AH2271" si="10293">X2271*AC2271+Z2271*AC2274-Y2271*AD2271-AA2271*AD2274</f>
        <v>3.5142457597717431</v>
      </c>
      <c r="AI2271" s="63">
        <f t="shared" ref="AI2271" si="10294">(X2271*AD2271+Y2271*AC2271+Z2271*AD2274+AA2271*AC2274)</f>
        <v>19.905137824366324</v>
      </c>
      <c r="AJ2271" s="61">
        <f t="shared" ref="AJ2271" si="10295">X2271*AE2271+Z2271*AE2274-Y2271*AF2271-AA2271*AF2274</f>
        <v>0</v>
      </c>
      <c r="AK2271" s="62">
        <f t="shared" ref="AK2271" si="10296">(X2271*AF2271+Y2271*AE2271+Z2271*AF2274+AA2271*AE2274)</f>
        <v>19.905137824366324</v>
      </c>
      <c r="AM2271" s="67">
        <f t="shared" ref="AM2271" si="10297">20*LOG(((1+$AD$8)/$AD$8)/((AH2271+AH2274)^2+(AI2271+AI2274)^2)^0.5)</f>
        <v>-20.24526188142362</v>
      </c>
      <c r="AO2271" s="110">
        <f t="shared" ref="AO2271" si="10298">((AH2271^2+AI2271^2)^0.5)/((AH2274^2+AI2274^2)^0.5)</f>
        <v>5.6774772589195202</v>
      </c>
      <c r="AP2271" s="18"/>
      <c r="AQ2271" s="68"/>
      <c r="AR2271" s="68"/>
      <c r="AS2271" s="68"/>
      <c r="AT2271" s="68"/>
    </row>
    <row r="2272" spans="2:46" ht="18.600000000000001" customHeight="1" thickBot="1">
      <c r="D2272" s="69"/>
      <c r="G2272" s="70"/>
      <c r="I2272" s="69"/>
      <c r="L2272" s="70"/>
      <c r="N2272" s="69"/>
      <c r="Q2272" s="70"/>
      <c r="S2272" s="69"/>
      <c r="V2272" s="70"/>
      <c r="X2272" s="69"/>
      <c r="AA2272" s="70"/>
      <c r="AC2272" s="64"/>
      <c r="AD2272" s="23"/>
      <c r="AE2272" s="23"/>
      <c r="AF2272" s="71"/>
      <c r="AH2272" s="69"/>
      <c r="AK2272" s="70"/>
      <c r="AO2272" s="111"/>
      <c r="AP2272" s="18"/>
      <c r="AQ2272" s="68"/>
      <c r="AR2272" s="68"/>
      <c r="AS2272" s="68"/>
      <c r="AT2272" s="68"/>
    </row>
    <row r="2273" spans="2:46" ht="18.600000000000001" customHeight="1" thickBot="1">
      <c r="D2273" s="265" t="s">
        <v>11</v>
      </c>
      <c r="E2273" s="266"/>
      <c r="F2273" s="267" t="s">
        <v>84</v>
      </c>
      <c r="G2273" s="268"/>
      <c r="H2273" s="263"/>
      <c r="I2273" s="265" t="s">
        <v>85</v>
      </c>
      <c r="J2273" s="266"/>
      <c r="K2273" s="267" t="s">
        <v>86</v>
      </c>
      <c r="L2273" s="268"/>
      <c r="N2273" s="269" t="s">
        <v>12</v>
      </c>
      <c r="O2273" s="270"/>
      <c r="P2273" s="271" t="s">
        <v>13</v>
      </c>
      <c r="Q2273" s="272"/>
      <c r="S2273" s="265" t="s">
        <v>87</v>
      </c>
      <c r="T2273" s="266"/>
      <c r="U2273" s="267" t="s">
        <v>88</v>
      </c>
      <c r="V2273" s="268"/>
      <c r="W2273" s="10"/>
      <c r="X2273" s="269" t="s">
        <v>89</v>
      </c>
      <c r="Y2273" s="270"/>
      <c r="Z2273" s="271" t="s">
        <v>90</v>
      </c>
      <c r="AA2273" s="272"/>
      <c r="AB2273" s="10"/>
      <c r="AC2273" s="265" t="s">
        <v>14</v>
      </c>
      <c r="AD2273" s="266"/>
      <c r="AE2273" s="267" t="s">
        <v>15</v>
      </c>
      <c r="AF2273" s="268"/>
      <c r="AG2273" s="10"/>
      <c r="AH2273" s="269" t="s">
        <v>91</v>
      </c>
      <c r="AI2273" s="270"/>
      <c r="AJ2273" s="271" t="s">
        <v>92</v>
      </c>
      <c r="AK2273" s="272"/>
      <c r="AM2273" s="76" t="s">
        <v>16</v>
      </c>
      <c r="AO2273" s="112" t="s">
        <v>38</v>
      </c>
      <c r="AP2273" s="18"/>
      <c r="AQ2273" s="68"/>
      <c r="AR2273" s="68"/>
      <c r="AS2273" s="68"/>
      <c r="AT2273" s="68"/>
    </row>
    <row r="2274" spans="2:46" ht="18.600000000000001" customHeight="1" thickTop="1" thickBot="1">
      <c r="D2274" s="59">
        <v>0</v>
      </c>
      <c r="E2274" s="63">
        <v>0</v>
      </c>
      <c r="F2274" s="61">
        <v>1</v>
      </c>
      <c r="G2274" s="62">
        <v>0</v>
      </c>
      <c r="I2274" s="59">
        <v>0</v>
      </c>
      <c r="J2274" s="63">
        <f t="shared" ref="J2274" si="10299">IF(0=(1-$J$8*$K$8*$B2271^2),10^14,$B2271*$K$8/(1-$J$8*$K$8*$B2271^2))</f>
        <v>-0.57020068688898906</v>
      </c>
      <c r="K2274" s="61">
        <v>1</v>
      </c>
      <c r="L2274" s="62">
        <v>0</v>
      </c>
      <c r="N2274" s="59">
        <f t="shared" ref="N2274" si="10300">D2274*I2271+F2274*I2274-E2274*J2271-G2274*J2274</f>
        <v>0</v>
      </c>
      <c r="O2274" s="63">
        <f t="shared" ref="O2274" si="10301">(D2274*J2271+E2274*I2271+F2274*J2274+G2274*I2274)</f>
        <v>-0.57020068688898906</v>
      </c>
      <c r="P2274" s="61">
        <f t="shared" ref="P2274" si="10302">D2274*K2271+F2274*K2274-E2274*L2271-G2274*L2274</f>
        <v>1</v>
      </c>
      <c r="Q2274" s="62">
        <f t="shared" ref="Q2274" si="10303">(D2274*L2271+E2274*K2271+F2274*L2274+G2274*K2274)</f>
        <v>0</v>
      </c>
      <c r="S2274" s="59">
        <v>0</v>
      </c>
      <c r="T2274" s="63">
        <v>0</v>
      </c>
      <c r="U2274" s="61">
        <v>1</v>
      </c>
      <c r="V2274" s="62">
        <v>0</v>
      </c>
      <c r="X2274" s="59">
        <f t="shared" ref="X2274" si="10304">N2274*S2271+P2274*S2274-O2274*T2271-Q2274*T2274</f>
        <v>0</v>
      </c>
      <c r="Y2274" s="63">
        <f t="shared" ref="Y2274" si="10305">(N2274*T2271+O2274*S2271+P2274*T2274+Q2274*S2274)</f>
        <v>-0.57020068688898906</v>
      </c>
      <c r="Z2274" s="61">
        <f t="shared" ref="Z2274" si="10306">N2274*U2271+P2274*U2274-O2274*V2271-Q2274*V2274</f>
        <v>3.5142457597717431</v>
      </c>
      <c r="AA2274" s="62">
        <f t="shared" ref="AA2274" si="10307">(N2274*V2271+O2274*U2271+P2274*V2274+Q2274*U2274)</f>
        <v>0</v>
      </c>
      <c r="AB2274" s="10"/>
      <c r="AC2274" s="46">
        <f t="shared" ref="AC2274" si="10308">1/$AD$8</f>
        <v>1</v>
      </c>
      <c r="AD2274" s="77">
        <v>0</v>
      </c>
      <c r="AE2274" s="78">
        <v>1</v>
      </c>
      <c r="AF2274" s="79">
        <v>0</v>
      </c>
      <c r="AH2274" s="59">
        <f t="shared" ref="AH2274" si="10309">X2274*AC2271+Z2274*AC2274-Y2274*AD2271-AA2274*AD2274</f>
        <v>3.5142457597717431</v>
      </c>
      <c r="AI2274" s="63">
        <f t="shared" ref="AI2274" si="10310">(X2274*AD2271+Y2274*AC2271+Z2274*AD2274+AA2274*AC2274)</f>
        <v>-0.57020068688898906</v>
      </c>
      <c r="AJ2274" s="61">
        <f t="shared" ref="AJ2274" si="10311">X2274*AE2271+Z2274*AE2274-Y2274*AF2271-AA2274*AF2274</f>
        <v>3.5142457597717431</v>
      </c>
      <c r="AK2274" s="62">
        <f t="shared" ref="AK2274" si="10312">(X2274*AF2271+Y2274*AE2271+Z2274*AF2274+AA2274*AE2274)</f>
        <v>0</v>
      </c>
      <c r="AM2274" s="80">
        <f t="shared" ref="AM2274" si="10313">(180/PI())*ATAN(-1*(AI2271+AI2274)/(AH2271+AH2274))</f>
        <v>-70.023161280320465</v>
      </c>
      <c r="AO2274" s="113">
        <f t="shared" ref="AO2274" si="10314">20*LOG(((1-(10^(AM2271/20)^2)*(1-((1-AO2271)/(1+AO2271))^2))^0.5))</f>
        <v>-2.0955403680453781E-2</v>
      </c>
      <c r="AP2274" s="18"/>
      <c r="AQ2274" s="68"/>
      <c r="AR2274" s="68"/>
      <c r="AS2274" s="68"/>
      <c r="AT2274" s="68"/>
    </row>
    <row r="2275" spans="2:46" ht="18.600000000000001" customHeight="1"/>
    <row r="2276" spans="2:46" ht="18.600000000000001" customHeight="1" thickBot="1">
      <c r="D2276" s="10" t="s">
        <v>63</v>
      </c>
      <c r="E2276" s="10"/>
      <c r="F2276" s="10"/>
      <c r="G2276" s="10"/>
      <c r="H2276" s="10"/>
      <c r="I2276" s="10" t="s">
        <v>64</v>
      </c>
      <c r="J2276" s="10"/>
      <c r="K2276" s="10"/>
      <c r="L2276" s="10"/>
      <c r="M2276" s="55"/>
      <c r="N2276" s="55"/>
      <c r="O2276" s="54" t="s">
        <v>65</v>
      </c>
      <c r="P2276" s="55"/>
      <c r="Q2276" s="55"/>
      <c r="R2276" s="55"/>
      <c r="S2276" s="10"/>
      <c r="T2276" s="10" t="s">
        <v>66</v>
      </c>
      <c r="U2276" s="55"/>
      <c r="V2276" s="55"/>
      <c r="W2276" s="55"/>
      <c r="X2276" s="55"/>
      <c r="Y2276" s="54" t="s">
        <v>67</v>
      </c>
      <c r="Z2276" s="55"/>
      <c r="AA2276" s="55"/>
      <c r="AB2276" s="55"/>
      <c r="AC2276" s="54" t="s">
        <v>68</v>
      </c>
      <c r="AD2276" s="10"/>
      <c r="AE2276" s="10"/>
      <c r="AF2276" s="10"/>
      <c r="AG2276" s="10"/>
      <c r="AH2276" s="55"/>
      <c r="AI2276" s="54" t="s">
        <v>69</v>
      </c>
      <c r="AJ2276" s="55"/>
      <c r="AK2276" s="55"/>
    </row>
    <row r="2277" spans="2:46" ht="18.600000000000001" customHeight="1" thickBot="1">
      <c r="B2277" s="52"/>
      <c r="D2277" s="273" t="s">
        <v>70</v>
      </c>
      <c r="E2277" s="274"/>
      <c r="F2277" s="275" t="s">
        <v>71</v>
      </c>
      <c r="G2277" s="276"/>
      <c r="H2277" s="263"/>
      <c r="I2277" s="273" t="s">
        <v>72</v>
      </c>
      <c r="J2277" s="274"/>
      <c r="K2277" s="275" t="s">
        <v>73</v>
      </c>
      <c r="L2277" s="276"/>
      <c r="M2277" s="55"/>
      <c r="N2277" s="269" t="s">
        <v>74</v>
      </c>
      <c r="O2277" s="270"/>
      <c r="P2277" s="271" t="s">
        <v>75</v>
      </c>
      <c r="Q2277" s="272"/>
      <c r="R2277" s="55"/>
      <c r="S2277" s="273" t="s">
        <v>76</v>
      </c>
      <c r="T2277" s="274"/>
      <c r="U2277" s="275" t="s">
        <v>77</v>
      </c>
      <c r="V2277" s="276"/>
      <c r="W2277" s="10"/>
      <c r="X2277" s="269" t="s">
        <v>78</v>
      </c>
      <c r="Y2277" s="270"/>
      <c r="Z2277" s="271" t="s">
        <v>79</v>
      </c>
      <c r="AA2277" s="272"/>
      <c r="AB2277" s="10"/>
      <c r="AC2277" s="273" t="s">
        <v>80</v>
      </c>
      <c r="AD2277" s="274"/>
      <c r="AE2277" s="275" t="s">
        <v>81</v>
      </c>
      <c r="AF2277" s="276"/>
      <c r="AG2277" s="10"/>
      <c r="AH2277" s="269" t="s">
        <v>82</v>
      </c>
      <c r="AI2277" s="270"/>
      <c r="AJ2277" s="271" t="s">
        <v>83</v>
      </c>
      <c r="AK2277" s="272"/>
      <c r="AM2277" s="57" t="s">
        <v>10</v>
      </c>
      <c r="AO2277" s="109" t="s">
        <v>37</v>
      </c>
      <c r="AP2277" s="18"/>
      <c r="AQ2277" s="68"/>
      <c r="AR2277" s="68"/>
      <c r="AS2277" s="68"/>
      <c r="AT2277" s="68"/>
    </row>
    <row r="2278" spans="2:46" ht="18.600000000000001" customHeight="1" thickTop="1" thickBot="1">
      <c r="B2278" s="81">
        <v>6.52</v>
      </c>
      <c r="D2278" s="59">
        <v>1</v>
      </c>
      <c r="E2278" s="60">
        <v>0</v>
      </c>
      <c r="F2278" s="61">
        <v>0</v>
      </c>
      <c r="G2278" s="62">
        <f t="shared" ref="G2278" si="10315">$E$8*$B2278</f>
        <v>4.4229723999999999</v>
      </c>
      <c r="I2278" s="59">
        <v>1</v>
      </c>
      <c r="J2278" s="63">
        <v>0</v>
      </c>
      <c r="K2278" s="61">
        <v>0</v>
      </c>
      <c r="L2278" s="62">
        <v>0</v>
      </c>
      <c r="N2278" s="59">
        <f t="shared" ref="N2278" si="10316">D2278*I2278+F2278*I2281-E2278*J2278-G2278*J2281</f>
        <v>3.5125755573433532</v>
      </c>
      <c r="O2278" s="63">
        <f t="shared" ref="O2278" si="10317">(D2278*J2278+E2278*I2278+F2278*J2281+G2278*I2281)</f>
        <v>0</v>
      </c>
      <c r="P2278" s="61">
        <f t="shared" ref="P2278" si="10318">D2278*K2278+F2278*K2281-E2278*L2278-G2278*L2281</f>
        <v>0</v>
      </c>
      <c r="Q2278" s="62">
        <f t="shared" ref="Q2278" si="10319">(D2278*L2278+E2278*K2278+F2278*L2281+G2278*K2281)</f>
        <v>4.4229723999999999</v>
      </c>
      <c r="S2278" s="59">
        <v>1</v>
      </c>
      <c r="T2278" s="60">
        <v>0</v>
      </c>
      <c r="U2278" s="61">
        <v>0</v>
      </c>
      <c r="V2278" s="62">
        <f t="shared" ref="V2278" si="10320">$T$8*$B2278</f>
        <v>4.4229723999999999</v>
      </c>
      <c r="X2278" s="59">
        <f t="shared" ref="X2278" si="10321">N2278*S2278+P2278*S2281-O2278*T2278-Q2278*T2281</f>
        <v>3.5125755573433532</v>
      </c>
      <c r="Y2278" s="63">
        <f t="shared" ref="Y2278" si="10322">(N2278*T2278+O2278*S2278+P2278*T2281+Q2278*S2281)</f>
        <v>0</v>
      </c>
      <c r="Z2278" s="61">
        <f t="shared" ref="Z2278" si="10323">N2278*U2278+P2278*U2281-O2278*V2278-Q2278*V2281</f>
        <v>0</v>
      </c>
      <c r="AA2278" s="62">
        <f t="shared" ref="AA2278" si="10324">(N2278*V2278+O2278*U2278+P2278*V2281+Q2278*U2281)</f>
        <v>19.958997143044268</v>
      </c>
      <c r="AB2278" s="10"/>
      <c r="AC2278" s="64">
        <v>1</v>
      </c>
      <c r="AD2278" s="65">
        <v>0</v>
      </c>
      <c r="AE2278" s="23">
        <v>0</v>
      </c>
      <c r="AF2278" s="66">
        <v>0</v>
      </c>
      <c r="AH2278" s="59">
        <f t="shared" ref="AH2278" si="10325">X2278*AC2278+Z2278*AC2281-Y2278*AD2278-AA2278*AD2281</f>
        <v>3.5125755573433532</v>
      </c>
      <c r="AI2278" s="63">
        <f t="shared" ref="AI2278" si="10326">(X2278*AD2278+Y2278*AC2278+Z2278*AD2281+AA2278*AC2281)</f>
        <v>19.958997143044268</v>
      </c>
      <c r="AJ2278" s="61">
        <f t="shared" ref="AJ2278" si="10327">X2278*AE2278+Z2278*AE2281-Y2278*AF2278-AA2278*AF2281</f>
        <v>0</v>
      </c>
      <c r="AK2278" s="62">
        <f t="shared" ref="AK2278" si="10328">(X2278*AF2278+Y2278*AE2278+Z2278*AF2281+AA2278*AE2281)</f>
        <v>19.958997143044268</v>
      </c>
      <c r="AM2278" s="67">
        <f t="shared" ref="AM2278" si="10329">20*LOG(((1+$AD$8)/$AD$8)/((AH2278+AH2281)^2+(AI2278+AI2281)^2)^0.5)</f>
        <v>-20.26697318712413</v>
      </c>
      <c r="AO2278" s="110">
        <f t="shared" ref="AO2278" si="10330">((AH2278^2+AI2278^2)^0.5)/((AH2281^2+AI2281^2)^0.5)</f>
        <v>5.6954758686888223</v>
      </c>
      <c r="AP2278" s="18"/>
      <c r="AQ2278" s="68"/>
      <c r="AR2278" s="68"/>
      <c r="AS2278" s="68"/>
      <c r="AT2278" s="68"/>
    </row>
    <row r="2279" spans="2:46" ht="18.600000000000001" customHeight="1" thickBot="1">
      <c r="D2279" s="69"/>
      <c r="G2279" s="70"/>
      <c r="I2279" s="69"/>
      <c r="L2279" s="70"/>
      <c r="N2279" s="69"/>
      <c r="Q2279" s="70"/>
      <c r="S2279" s="69"/>
      <c r="V2279" s="70"/>
      <c r="X2279" s="69"/>
      <c r="AA2279" s="70"/>
      <c r="AC2279" s="64"/>
      <c r="AD2279" s="23"/>
      <c r="AE2279" s="23"/>
      <c r="AF2279" s="71"/>
      <c r="AH2279" s="69"/>
      <c r="AK2279" s="70"/>
      <c r="AO2279" s="111"/>
      <c r="AP2279" s="18"/>
      <c r="AQ2279" s="68"/>
      <c r="AR2279" s="68"/>
      <c r="AS2279" s="68"/>
      <c r="AT2279" s="68"/>
    </row>
    <row r="2280" spans="2:46" ht="18.600000000000001" customHeight="1" thickBot="1">
      <c r="D2280" s="265" t="s">
        <v>11</v>
      </c>
      <c r="E2280" s="266"/>
      <c r="F2280" s="267" t="s">
        <v>84</v>
      </c>
      <c r="G2280" s="268"/>
      <c r="H2280" s="263"/>
      <c r="I2280" s="265" t="s">
        <v>85</v>
      </c>
      <c r="J2280" s="266"/>
      <c r="K2280" s="267" t="s">
        <v>86</v>
      </c>
      <c r="L2280" s="268"/>
      <c r="N2280" s="269" t="s">
        <v>12</v>
      </c>
      <c r="O2280" s="270"/>
      <c r="P2280" s="271" t="s">
        <v>13</v>
      </c>
      <c r="Q2280" s="272"/>
      <c r="S2280" s="265" t="s">
        <v>87</v>
      </c>
      <c r="T2280" s="266"/>
      <c r="U2280" s="267" t="s">
        <v>88</v>
      </c>
      <c r="V2280" s="268"/>
      <c r="W2280" s="10"/>
      <c r="X2280" s="269" t="s">
        <v>89</v>
      </c>
      <c r="Y2280" s="270"/>
      <c r="Z2280" s="271" t="s">
        <v>90</v>
      </c>
      <c r="AA2280" s="272"/>
      <c r="AB2280" s="10"/>
      <c r="AC2280" s="265" t="s">
        <v>14</v>
      </c>
      <c r="AD2280" s="266"/>
      <c r="AE2280" s="267" t="s">
        <v>15</v>
      </c>
      <c r="AF2280" s="268"/>
      <c r="AG2280" s="10"/>
      <c r="AH2280" s="269" t="s">
        <v>91</v>
      </c>
      <c r="AI2280" s="270"/>
      <c r="AJ2280" s="271" t="s">
        <v>92</v>
      </c>
      <c r="AK2280" s="272"/>
      <c r="AM2280" s="76" t="s">
        <v>16</v>
      </c>
      <c r="AO2280" s="112" t="s">
        <v>38</v>
      </c>
      <c r="AP2280" s="18"/>
      <c r="AQ2280" s="68"/>
      <c r="AR2280" s="68"/>
      <c r="AS2280" s="68"/>
      <c r="AT2280" s="68"/>
    </row>
    <row r="2281" spans="2:46" ht="18.600000000000001" customHeight="1" thickTop="1" thickBot="1">
      <c r="D2281" s="59">
        <v>0</v>
      </c>
      <c r="E2281" s="63">
        <v>0</v>
      </c>
      <c r="F2281" s="61">
        <v>1</v>
      </c>
      <c r="G2281" s="62">
        <v>0</v>
      </c>
      <c r="I2281" s="59">
        <v>0</v>
      </c>
      <c r="J2281" s="63">
        <f t="shared" ref="J2281" si="10331">IF(0=(1-$J$8*$K$8*$B2278^2),10^14,$B2278*$K$8/(1-$J$8*$K$8*$B2278^2))</f>
        <v>-0.56807398511990559</v>
      </c>
      <c r="K2281" s="61">
        <v>1</v>
      </c>
      <c r="L2281" s="62">
        <v>0</v>
      </c>
      <c r="N2281" s="59">
        <f t="shared" ref="N2281" si="10332">D2281*I2278+F2281*I2281-E2281*J2278-G2281*J2281</f>
        <v>0</v>
      </c>
      <c r="O2281" s="63">
        <f t="shared" ref="O2281" si="10333">(D2281*J2278+E2281*I2278+F2281*J2281+G2281*I2281)</f>
        <v>-0.56807398511990559</v>
      </c>
      <c r="P2281" s="61">
        <f t="shared" ref="P2281" si="10334">D2281*K2278+F2281*K2281-E2281*L2278-G2281*L2281</f>
        <v>1</v>
      </c>
      <c r="Q2281" s="62">
        <f t="shared" ref="Q2281" si="10335">(D2281*L2278+E2281*K2278+F2281*L2281+G2281*K2281)</f>
        <v>0</v>
      </c>
      <c r="S2281" s="59">
        <v>0</v>
      </c>
      <c r="T2281" s="63">
        <v>0</v>
      </c>
      <c r="U2281" s="61">
        <v>1</v>
      </c>
      <c r="V2281" s="62">
        <v>0</v>
      </c>
      <c r="X2281" s="59">
        <f t="shared" ref="X2281" si="10336">N2281*S2278+P2281*S2281-O2281*T2278-Q2281*T2281</f>
        <v>0</v>
      </c>
      <c r="Y2281" s="63">
        <f t="shared" ref="Y2281" si="10337">(N2281*T2278+O2281*S2278+P2281*T2281+Q2281*S2281)</f>
        <v>-0.56807398511990559</v>
      </c>
      <c r="Z2281" s="61">
        <f t="shared" ref="Z2281" si="10338">N2281*U2278+P2281*U2281-O2281*V2278-Q2281*V2281</f>
        <v>3.5125755573433532</v>
      </c>
      <c r="AA2281" s="62">
        <f t="shared" ref="AA2281" si="10339">(N2281*V2278+O2281*U2278+P2281*V2281+Q2281*U2281)</f>
        <v>0</v>
      </c>
      <c r="AB2281" s="10"/>
      <c r="AC2281" s="46">
        <f t="shared" ref="AC2281" si="10340">1/$AD$8</f>
        <v>1</v>
      </c>
      <c r="AD2281" s="77">
        <v>0</v>
      </c>
      <c r="AE2281" s="78">
        <v>1</v>
      </c>
      <c r="AF2281" s="79">
        <v>0</v>
      </c>
      <c r="AH2281" s="59">
        <f t="shared" ref="AH2281" si="10341">X2281*AC2278+Z2281*AC2281-Y2281*AD2278-AA2281*AD2281</f>
        <v>3.5125755573433532</v>
      </c>
      <c r="AI2281" s="63">
        <f t="shared" ref="AI2281" si="10342">(X2281*AD2278+Y2281*AC2278+Z2281*AD2281+AA2281*AC2281)</f>
        <v>-0.56807398511990559</v>
      </c>
      <c r="AJ2281" s="61">
        <f t="shared" ref="AJ2281" si="10343">X2281*AE2278+Z2281*AE2281-Y2281*AF2278-AA2281*AF2281</f>
        <v>3.5125755573433532</v>
      </c>
      <c r="AK2281" s="62">
        <f t="shared" ref="AK2281" si="10344">(X2281*AF2278+Y2281*AE2278+Z2281*AF2281+AA2281*AE2281)</f>
        <v>0</v>
      </c>
      <c r="AM2281" s="80">
        <f t="shared" ref="AM2281" si="10345">(180/PI())*ATAN(-1*(AI2278+AI2281)/(AH2278+AH2281))</f>
        <v>-70.085019283114008</v>
      </c>
      <c r="AO2281" s="113">
        <f t="shared" ref="AO2281" si="10346">20*LOG(((1-(10^(AM2278/20)^2)*(1-((1-AO2278)/(1+AO2278))^2))^0.5))</f>
        <v>-2.0804338117894013E-2</v>
      </c>
      <c r="AP2281" s="18"/>
      <c r="AQ2281" s="68"/>
      <c r="AR2281" s="68"/>
      <c r="AS2281" s="68"/>
      <c r="AT2281" s="68"/>
    </row>
    <row r="2282" spans="2:46" ht="18.600000000000001" customHeight="1"/>
    <row r="2283" spans="2:46" ht="18.600000000000001" customHeight="1" thickBot="1">
      <c r="D2283" s="10" t="s">
        <v>63</v>
      </c>
      <c r="E2283" s="10"/>
      <c r="F2283" s="10"/>
      <c r="G2283" s="10"/>
      <c r="H2283" s="10"/>
      <c r="I2283" s="10" t="s">
        <v>64</v>
      </c>
      <c r="J2283" s="10"/>
      <c r="K2283" s="10"/>
      <c r="L2283" s="10"/>
      <c r="M2283" s="55"/>
      <c r="N2283" s="55"/>
      <c r="O2283" s="54" t="s">
        <v>65</v>
      </c>
      <c r="P2283" s="55"/>
      <c r="Q2283" s="55"/>
      <c r="R2283" s="55"/>
      <c r="S2283" s="10"/>
      <c r="T2283" s="10" t="s">
        <v>66</v>
      </c>
      <c r="U2283" s="55"/>
      <c r="V2283" s="55"/>
      <c r="W2283" s="55"/>
      <c r="X2283" s="55"/>
      <c r="Y2283" s="54" t="s">
        <v>67</v>
      </c>
      <c r="Z2283" s="55"/>
      <c r="AA2283" s="55"/>
      <c r="AB2283" s="55"/>
      <c r="AC2283" s="54" t="s">
        <v>68</v>
      </c>
      <c r="AD2283" s="10"/>
      <c r="AE2283" s="10"/>
      <c r="AF2283" s="10"/>
      <c r="AG2283" s="10"/>
      <c r="AH2283" s="55"/>
      <c r="AI2283" s="54" t="s">
        <v>69</v>
      </c>
      <c r="AJ2283" s="55"/>
      <c r="AK2283" s="55"/>
    </row>
    <row r="2284" spans="2:46" ht="18.600000000000001" customHeight="1" thickBot="1">
      <c r="B2284" s="52"/>
      <c r="D2284" s="273" t="s">
        <v>70</v>
      </c>
      <c r="E2284" s="274"/>
      <c r="F2284" s="275" t="s">
        <v>71</v>
      </c>
      <c r="G2284" s="276"/>
      <c r="H2284" s="263"/>
      <c r="I2284" s="273" t="s">
        <v>72</v>
      </c>
      <c r="J2284" s="274"/>
      <c r="K2284" s="275" t="s">
        <v>73</v>
      </c>
      <c r="L2284" s="276"/>
      <c r="M2284" s="55"/>
      <c r="N2284" s="269" t="s">
        <v>74</v>
      </c>
      <c r="O2284" s="270"/>
      <c r="P2284" s="271" t="s">
        <v>75</v>
      </c>
      <c r="Q2284" s="272"/>
      <c r="R2284" s="55"/>
      <c r="S2284" s="273" t="s">
        <v>76</v>
      </c>
      <c r="T2284" s="274"/>
      <c r="U2284" s="275" t="s">
        <v>77</v>
      </c>
      <c r="V2284" s="276"/>
      <c r="W2284" s="10"/>
      <c r="X2284" s="269" t="s">
        <v>78</v>
      </c>
      <c r="Y2284" s="270"/>
      <c r="Z2284" s="271" t="s">
        <v>79</v>
      </c>
      <c r="AA2284" s="272"/>
      <c r="AB2284" s="10"/>
      <c r="AC2284" s="273" t="s">
        <v>80</v>
      </c>
      <c r="AD2284" s="274"/>
      <c r="AE2284" s="275" t="s">
        <v>81</v>
      </c>
      <c r="AF2284" s="276"/>
      <c r="AG2284" s="10"/>
      <c r="AH2284" s="269" t="s">
        <v>82</v>
      </c>
      <c r="AI2284" s="270"/>
      <c r="AJ2284" s="271" t="s">
        <v>83</v>
      </c>
      <c r="AK2284" s="272"/>
      <c r="AM2284" s="57" t="s">
        <v>10</v>
      </c>
      <c r="AO2284" s="109" t="s">
        <v>37</v>
      </c>
      <c r="AP2284" s="18"/>
      <c r="AQ2284" s="68"/>
      <c r="AR2284" s="68"/>
      <c r="AS2284" s="68"/>
      <c r="AT2284" s="68"/>
    </row>
    <row r="2285" spans="2:46" ht="18.600000000000001" customHeight="1" thickTop="1" thickBot="1">
      <c r="B2285" s="81">
        <v>6.54</v>
      </c>
      <c r="D2285" s="59">
        <v>1</v>
      </c>
      <c r="E2285" s="60">
        <v>0</v>
      </c>
      <c r="F2285" s="61">
        <v>0</v>
      </c>
      <c r="G2285" s="62">
        <f t="shared" ref="G2285" si="10347">$E$8*$B2285</f>
        <v>4.4365398000000003</v>
      </c>
      <c r="I2285" s="59">
        <v>1</v>
      </c>
      <c r="J2285" s="63">
        <v>0</v>
      </c>
      <c r="K2285" s="61">
        <v>0</v>
      </c>
      <c r="L2285" s="62">
        <v>0</v>
      </c>
      <c r="N2285" s="59">
        <f t="shared" ref="N2285" si="10348">D2285*I2285+F2285*I2288-E2285*J2285-G2285*J2288</f>
        <v>3.5109228416109883</v>
      </c>
      <c r="O2285" s="63">
        <f t="shared" ref="O2285" si="10349">(D2285*J2285+E2285*I2285+F2285*J2288+G2285*I2288)</f>
        <v>0</v>
      </c>
      <c r="P2285" s="61">
        <f t="shared" ref="P2285" si="10350">D2285*K2285+F2285*K2288-E2285*L2285-G2285*L2288</f>
        <v>0</v>
      </c>
      <c r="Q2285" s="62">
        <f t="shared" ref="Q2285" si="10351">(D2285*L2285+E2285*K2285+F2285*L2288+G2285*K2288)</f>
        <v>4.4365398000000003</v>
      </c>
      <c r="S2285" s="59">
        <v>1</v>
      </c>
      <c r="T2285" s="60">
        <v>0</v>
      </c>
      <c r="U2285" s="61">
        <v>0</v>
      </c>
      <c r="V2285" s="62">
        <f t="shared" ref="V2285" si="10352">$T$8*$B2285</f>
        <v>4.4365398000000003</v>
      </c>
      <c r="X2285" s="59">
        <f t="shared" ref="X2285" si="10353">N2285*S2285+P2285*S2288-O2285*T2285-Q2285*T2288</f>
        <v>3.5109228416109883</v>
      </c>
      <c r="Y2285" s="63">
        <f t="shared" ref="Y2285" si="10354">(N2285*T2285+O2285*S2285+P2285*T2288+Q2285*S2288)</f>
        <v>0</v>
      </c>
      <c r="Z2285" s="61">
        <f t="shared" ref="Z2285" si="10355">N2285*U2285+P2285*U2288-O2285*V2285-Q2285*V2288</f>
        <v>0</v>
      </c>
      <c r="AA2285" s="62">
        <f t="shared" ref="AA2285" si="10356">(N2285*V2285+O2285*U2285+P2285*V2288+Q2285*U2288)</f>
        <v>20.01288872153625</v>
      </c>
      <c r="AB2285" s="10"/>
      <c r="AC2285" s="64">
        <v>1</v>
      </c>
      <c r="AD2285" s="65">
        <v>0</v>
      </c>
      <c r="AE2285" s="23">
        <v>0</v>
      </c>
      <c r="AF2285" s="66">
        <v>0</v>
      </c>
      <c r="AH2285" s="59">
        <f t="shared" ref="AH2285" si="10357">X2285*AC2285+Z2285*AC2288-Y2285*AD2285-AA2285*AD2288</f>
        <v>3.5109228416109883</v>
      </c>
      <c r="AI2285" s="63">
        <f t="shared" ref="AI2285" si="10358">(X2285*AD2285+Y2285*AC2285+Z2285*AD2288+AA2285*AC2288)</f>
        <v>20.01288872153625</v>
      </c>
      <c r="AJ2285" s="61">
        <f t="shared" ref="AJ2285" si="10359">X2285*AE2285+Z2285*AE2288-Y2285*AF2285-AA2285*AF2288</f>
        <v>0</v>
      </c>
      <c r="AK2285" s="62">
        <f t="shared" ref="AK2285" si="10360">(X2285*AF2285+Y2285*AE2285+Z2285*AF2288+AA2285*AE2288)</f>
        <v>20.01288872153625</v>
      </c>
      <c r="AM2285" s="67">
        <f t="shared" ref="AM2285" si="10361">20*LOG(((1+$AD$8)/$AD$8)/((AH2285+AH2288)^2+(AI2285+AI2288)^2)^0.5)</f>
        <v>-20.28865144662976</v>
      </c>
      <c r="AO2285" s="110">
        <f t="shared" ref="AO2285" si="10362">((AH2285^2+AI2285^2)^0.5)/((AH2288^2+AI2288^2)^0.5)</f>
        <v>5.7134724804890755</v>
      </c>
      <c r="AP2285" s="18"/>
      <c r="AQ2285" s="68"/>
      <c r="AR2285" s="68"/>
      <c r="AS2285" s="68"/>
      <c r="AT2285" s="68"/>
    </row>
    <row r="2286" spans="2:46" ht="18.600000000000001" customHeight="1" thickBot="1">
      <c r="D2286" s="69"/>
      <c r="G2286" s="70"/>
      <c r="I2286" s="69"/>
      <c r="L2286" s="70"/>
      <c r="N2286" s="69"/>
      <c r="Q2286" s="70"/>
      <c r="S2286" s="69"/>
      <c r="V2286" s="70"/>
      <c r="X2286" s="69"/>
      <c r="AA2286" s="70"/>
      <c r="AC2286" s="64"/>
      <c r="AD2286" s="23"/>
      <c r="AE2286" s="23"/>
      <c r="AF2286" s="71"/>
      <c r="AH2286" s="69"/>
      <c r="AK2286" s="70"/>
      <c r="AO2286" s="111"/>
      <c r="AP2286" s="18"/>
      <c r="AQ2286" s="68"/>
      <c r="AR2286" s="68"/>
      <c r="AS2286" s="68"/>
      <c r="AT2286" s="68"/>
    </row>
    <row r="2287" spans="2:46" ht="18.600000000000001" customHeight="1" thickBot="1">
      <c r="D2287" s="265" t="s">
        <v>11</v>
      </c>
      <c r="E2287" s="266"/>
      <c r="F2287" s="267" t="s">
        <v>84</v>
      </c>
      <c r="G2287" s="268"/>
      <c r="H2287" s="263"/>
      <c r="I2287" s="265" t="s">
        <v>85</v>
      </c>
      <c r="J2287" s="266"/>
      <c r="K2287" s="267" t="s">
        <v>86</v>
      </c>
      <c r="L2287" s="268"/>
      <c r="N2287" s="269" t="s">
        <v>12</v>
      </c>
      <c r="O2287" s="270"/>
      <c r="P2287" s="271" t="s">
        <v>13</v>
      </c>
      <c r="Q2287" s="272"/>
      <c r="S2287" s="265" t="s">
        <v>87</v>
      </c>
      <c r="T2287" s="266"/>
      <c r="U2287" s="267" t="s">
        <v>88</v>
      </c>
      <c r="V2287" s="268"/>
      <c r="W2287" s="10"/>
      <c r="X2287" s="269" t="s">
        <v>89</v>
      </c>
      <c r="Y2287" s="270"/>
      <c r="Z2287" s="271" t="s">
        <v>90</v>
      </c>
      <c r="AA2287" s="272"/>
      <c r="AB2287" s="10"/>
      <c r="AC2287" s="265" t="s">
        <v>14</v>
      </c>
      <c r="AD2287" s="266"/>
      <c r="AE2287" s="267" t="s">
        <v>15</v>
      </c>
      <c r="AF2287" s="268"/>
      <c r="AG2287" s="10"/>
      <c r="AH2287" s="269" t="s">
        <v>91</v>
      </c>
      <c r="AI2287" s="270"/>
      <c r="AJ2287" s="271" t="s">
        <v>92</v>
      </c>
      <c r="AK2287" s="272"/>
      <c r="AM2287" s="76" t="s">
        <v>16</v>
      </c>
      <c r="AO2287" s="112" t="s">
        <v>38</v>
      </c>
      <c r="AP2287" s="18"/>
      <c r="AQ2287" s="68"/>
      <c r="AR2287" s="68"/>
      <c r="AS2287" s="68"/>
      <c r="AT2287" s="68"/>
    </row>
    <row r="2288" spans="2:46" ht="18.600000000000001" customHeight="1" thickTop="1" thickBot="1">
      <c r="D2288" s="59">
        <v>0</v>
      </c>
      <c r="E2288" s="63">
        <v>0</v>
      </c>
      <c r="F2288" s="61">
        <v>1</v>
      </c>
      <c r="G2288" s="62">
        <v>0</v>
      </c>
      <c r="I2288" s="59">
        <v>0</v>
      </c>
      <c r="J2288" s="63">
        <f t="shared" ref="J2288" si="10363">IF(0=(1-$J$8*$K$8*$B2285^2),10^14,$B2285*$K$8/(1-$J$8*$K$8*$B2285^2))</f>
        <v>-0.5659642322178623</v>
      </c>
      <c r="K2288" s="61">
        <v>1</v>
      </c>
      <c r="L2288" s="62">
        <v>0</v>
      </c>
      <c r="N2288" s="59">
        <f t="shared" ref="N2288" si="10364">D2288*I2285+F2288*I2288-E2288*J2285-G2288*J2288</f>
        <v>0</v>
      </c>
      <c r="O2288" s="63">
        <f t="shared" ref="O2288" si="10365">(D2288*J2285+E2288*I2285+F2288*J2288+G2288*I2288)</f>
        <v>-0.5659642322178623</v>
      </c>
      <c r="P2288" s="61">
        <f t="shared" ref="P2288" si="10366">D2288*K2285+F2288*K2288-E2288*L2285-G2288*L2288</f>
        <v>1</v>
      </c>
      <c r="Q2288" s="62">
        <f t="shared" ref="Q2288" si="10367">(D2288*L2285+E2288*K2285+F2288*L2288+G2288*K2288)</f>
        <v>0</v>
      </c>
      <c r="S2288" s="59">
        <v>0</v>
      </c>
      <c r="T2288" s="63">
        <v>0</v>
      </c>
      <c r="U2288" s="61">
        <v>1</v>
      </c>
      <c r="V2288" s="62">
        <v>0</v>
      </c>
      <c r="X2288" s="59">
        <f t="shared" ref="X2288" si="10368">N2288*S2285+P2288*S2288-O2288*T2285-Q2288*T2288</f>
        <v>0</v>
      </c>
      <c r="Y2288" s="63">
        <f t="shared" ref="Y2288" si="10369">(N2288*T2285+O2288*S2285+P2288*T2288+Q2288*S2288)</f>
        <v>-0.5659642322178623</v>
      </c>
      <c r="Z2288" s="61">
        <f t="shared" ref="Z2288" si="10370">N2288*U2285+P2288*U2288-O2288*V2285-Q2288*V2288</f>
        <v>3.5109228416109883</v>
      </c>
      <c r="AA2288" s="62">
        <f t="shared" ref="AA2288" si="10371">(N2288*V2285+O2288*U2285+P2288*V2288+Q2288*U2288)</f>
        <v>0</v>
      </c>
      <c r="AB2288" s="10"/>
      <c r="AC2288" s="46">
        <f t="shared" ref="AC2288" si="10372">1/$AD$8</f>
        <v>1</v>
      </c>
      <c r="AD2288" s="77">
        <v>0</v>
      </c>
      <c r="AE2288" s="78">
        <v>1</v>
      </c>
      <c r="AF2288" s="79">
        <v>0</v>
      </c>
      <c r="AH2288" s="59">
        <f t="shared" ref="AH2288" si="10373">X2288*AC2285+Z2288*AC2288-Y2288*AD2285-AA2288*AD2288</f>
        <v>3.5109228416109883</v>
      </c>
      <c r="AI2288" s="63">
        <f t="shared" ref="AI2288" si="10374">(X2288*AD2285+Y2288*AC2285+Z2288*AD2288+AA2288*AC2288)</f>
        <v>-0.5659642322178623</v>
      </c>
      <c r="AJ2288" s="61">
        <f t="shared" ref="AJ2288" si="10375">X2288*AE2285+Z2288*AE2288-Y2288*AF2285-AA2288*AF2288</f>
        <v>3.5109228416109883</v>
      </c>
      <c r="AK2288" s="62">
        <f t="shared" ref="AK2288" si="10376">(X2288*AF2285+Y2288*AE2285+Z2288*AF2288+AA2288*AE2288)</f>
        <v>0</v>
      </c>
      <c r="AM2288" s="80">
        <f t="shared" ref="AM2288" si="10377">(180/PI())*ATAN(-1*(AI2285+AI2288)/(AH2285+AH2288))</f>
        <v>-70.14649238183118</v>
      </c>
      <c r="AO2288" s="113">
        <f t="shared" ref="AO2288" si="10378">20*LOG(((1-(10^(AM2285/20)^2)*(1-((1-AO2285)/(1+AO2285))^2))^0.5))</f>
        <v>-2.065461924744379E-2</v>
      </c>
      <c r="AP2288" s="18"/>
      <c r="AQ2288" s="68"/>
      <c r="AR2288" s="68"/>
      <c r="AS2288" s="68"/>
      <c r="AT2288" s="68"/>
    </row>
    <row r="2289" spans="2:46" ht="18.600000000000001" customHeight="1"/>
    <row r="2290" spans="2:46" ht="18.600000000000001" customHeight="1" thickBot="1">
      <c r="D2290" s="10" t="s">
        <v>63</v>
      </c>
      <c r="E2290" s="10"/>
      <c r="F2290" s="10"/>
      <c r="G2290" s="10"/>
      <c r="H2290" s="10"/>
      <c r="I2290" s="10" t="s">
        <v>64</v>
      </c>
      <c r="J2290" s="10"/>
      <c r="K2290" s="10"/>
      <c r="L2290" s="10"/>
      <c r="M2290" s="55"/>
      <c r="N2290" s="55"/>
      <c r="O2290" s="54" t="s">
        <v>65</v>
      </c>
      <c r="P2290" s="55"/>
      <c r="Q2290" s="55"/>
      <c r="R2290" s="55"/>
      <c r="S2290" s="10"/>
      <c r="T2290" s="10" t="s">
        <v>66</v>
      </c>
      <c r="U2290" s="55"/>
      <c r="V2290" s="55"/>
      <c r="W2290" s="55"/>
      <c r="X2290" s="55"/>
      <c r="Y2290" s="54" t="s">
        <v>67</v>
      </c>
      <c r="Z2290" s="55"/>
      <c r="AA2290" s="55"/>
      <c r="AB2290" s="55"/>
      <c r="AC2290" s="54" t="s">
        <v>68</v>
      </c>
      <c r="AD2290" s="10"/>
      <c r="AE2290" s="10"/>
      <c r="AF2290" s="10"/>
      <c r="AG2290" s="10"/>
      <c r="AH2290" s="55"/>
      <c r="AI2290" s="54" t="s">
        <v>69</v>
      </c>
      <c r="AJ2290" s="55"/>
      <c r="AK2290" s="55"/>
    </row>
    <row r="2291" spans="2:46" ht="18.600000000000001" customHeight="1" thickBot="1">
      <c r="B2291" s="52"/>
      <c r="D2291" s="273" t="s">
        <v>70</v>
      </c>
      <c r="E2291" s="274"/>
      <c r="F2291" s="275" t="s">
        <v>71</v>
      </c>
      <c r="G2291" s="276"/>
      <c r="H2291" s="263"/>
      <c r="I2291" s="273" t="s">
        <v>72</v>
      </c>
      <c r="J2291" s="274"/>
      <c r="K2291" s="275" t="s">
        <v>73</v>
      </c>
      <c r="L2291" s="276"/>
      <c r="M2291" s="55"/>
      <c r="N2291" s="269" t="s">
        <v>74</v>
      </c>
      <c r="O2291" s="270"/>
      <c r="P2291" s="271" t="s">
        <v>75</v>
      </c>
      <c r="Q2291" s="272"/>
      <c r="R2291" s="55"/>
      <c r="S2291" s="273" t="s">
        <v>76</v>
      </c>
      <c r="T2291" s="274"/>
      <c r="U2291" s="275" t="s">
        <v>77</v>
      </c>
      <c r="V2291" s="276"/>
      <c r="W2291" s="10"/>
      <c r="X2291" s="269" t="s">
        <v>78</v>
      </c>
      <c r="Y2291" s="270"/>
      <c r="Z2291" s="271" t="s">
        <v>79</v>
      </c>
      <c r="AA2291" s="272"/>
      <c r="AB2291" s="10"/>
      <c r="AC2291" s="273" t="s">
        <v>80</v>
      </c>
      <c r="AD2291" s="274"/>
      <c r="AE2291" s="275" t="s">
        <v>81</v>
      </c>
      <c r="AF2291" s="276"/>
      <c r="AG2291" s="10"/>
      <c r="AH2291" s="269" t="s">
        <v>82</v>
      </c>
      <c r="AI2291" s="270"/>
      <c r="AJ2291" s="271" t="s">
        <v>83</v>
      </c>
      <c r="AK2291" s="272"/>
      <c r="AM2291" s="57" t="s">
        <v>10</v>
      </c>
      <c r="AO2291" s="109" t="s">
        <v>37</v>
      </c>
      <c r="AP2291" s="18"/>
      <c r="AQ2291" s="68"/>
      <c r="AR2291" s="68"/>
      <c r="AS2291" s="68"/>
      <c r="AT2291" s="68"/>
    </row>
    <row r="2292" spans="2:46" ht="18.600000000000001" customHeight="1" thickTop="1" thickBot="1">
      <c r="B2292" s="81">
        <v>6.56</v>
      </c>
      <c r="D2292" s="59">
        <v>1</v>
      </c>
      <c r="E2292" s="60">
        <v>0</v>
      </c>
      <c r="F2292" s="61">
        <v>0</v>
      </c>
      <c r="G2292" s="62">
        <f t="shared" ref="G2292" si="10379">$E$8*$B2292</f>
        <v>4.4501071999999997</v>
      </c>
      <c r="I2292" s="59">
        <v>1</v>
      </c>
      <c r="J2292" s="63">
        <v>0</v>
      </c>
      <c r="K2292" s="61">
        <v>0</v>
      </c>
      <c r="L2292" s="62">
        <v>0</v>
      </c>
      <c r="N2292" s="59">
        <f t="shared" ref="N2292" si="10380">D2292*I2292+F2292*I2295-E2292*J2292-G2292*J2295</f>
        <v>3.5092873622745047</v>
      </c>
      <c r="O2292" s="63">
        <f t="shared" ref="O2292" si="10381">(D2292*J2292+E2292*I2292+F2292*J2295+G2292*I2295)</f>
        <v>0</v>
      </c>
      <c r="P2292" s="61">
        <f t="shared" ref="P2292" si="10382">D2292*K2292+F2292*K2295-E2292*L2292-G2292*L2295</f>
        <v>0</v>
      </c>
      <c r="Q2292" s="62">
        <f t="shared" ref="Q2292" si="10383">(D2292*L2292+E2292*K2292+F2292*L2295+G2292*K2295)</f>
        <v>4.4501071999999997</v>
      </c>
      <c r="S2292" s="59">
        <v>1</v>
      </c>
      <c r="T2292" s="60">
        <v>0</v>
      </c>
      <c r="U2292" s="61">
        <v>0</v>
      </c>
      <c r="V2292" s="62">
        <f t="shared" ref="V2292" si="10384">$T$8*$B2292</f>
        <v>4.4501071999999997</v>
      </c>
      <c r="X2292" s="59">
        <f t="shared" ref="X2292" si="10385">N2292*S2292+P2292*S2295-O2292*T2292-Q2292*T2295</f>
        <v>3.5092873622745047</v>
      </c>
      <c r="Y2292" s="63">
        <f t="shared" ref="Y2292" si="10386">(N2292*T2292+O2292*S2292+P2292*T2295+Q2292*S2295)</f>
        <v>0</v>
      </c>
      <c r="Z2292" s="61">
        <f t="shared" ref="Z2292" si="10387">N2292*U2292+P2292*U2295-O2292*V2292-Q2292*V2295</f>
        <v>0</v>
      </c>
      <c r="AA2292" s="62">
        <f t="shared" ref="AA2292" si="10388">(N2292*V2292+O2292*U2292+P2292*V2295+Q2292*U2295)</f>
        <v>20.06681215772678</v>
      </c>
      <c r="AB2292" s="10"/>
      <c r="AC2292" s="64">
        <v>1</v>
      </c>
      <c r="AD2292" s="65">
        <v>0</v>
      </c>
      <c r="AE2292" s="23">
        <v>0</v>
      </c>
      <c r="AF2292" s="66">
        <v>0</v>
      </c>
      <c r="AH2292" s="59">
        <f t="shared" ref="AH2292" si="10389">X2292*AC2292+Z2292*AC2295-Y2292*AD2292-AA2292*AD2295</f>
        <v>3.5092873622745047</v>
      </c>
      <c r="AI2292" s="63">
        <f t="shared" ref="AI2292" si="10390">(X2292*AD2292+Y2292*AC2292+Z2292*AD2295+AA2292*AC2295)</f>
        <v>20.06681215772678</v>
      </c>
      <c r="AJ2292" s="61">
        <f t="shared" ref="AJ2292" si="10391">X2292*AE2292+Z2292*AE2295-Y2292*AF2292-AA2292*AF2295</f>
        <v>0</v>
      </c>
      <c r="AK2292" s="62">
        <f t="shared" ref="AK2292" si="10392">(X2292*AF2292+Y2292*AE2292+Z2292*AF2295+AA2292*AE2295)</f>
        <v>20.06681215772678</v>
      </c>
      <c r="AM2292" s="67">
        <f t="shared" ref="AM2292" si="10393">20*LOG(((1+$AD$8)/$AD$8)/((AH2292+AH2295)^2+(AI2292+AI2295)^2)^0.5)</f>
        <v>-20.310296513709915</v>
      </c>
      <c r="AO2292" s="110">
        <f t="shared" ref="AO2292" si="10394">((AH2292^2+AI2292^2)^0.5)/((AH2295^2+AI2295^2)^0.5)</f>
        <v>5.7314671161546968</v>
      </c>
      <c r="AP2292" s="18"/>
      <c r="AQ2292" s="68"/>
      <c r="AR2292" s="68"/>
      <c r="AS2292" s="68"/>
      <c r="AT2292" s="68"/>
    </row>
    <row r="2293" spans="2:46" ht="18.600000000000001" customHeight="1" thickBot="1">
      <c r="D2293" s="69"/>
      <c r="G2293" s="70"/>
      <c r="I2293" s="69"/>
      <c r="L2293" s="70"/>
      <c r="N2293" s="69"/>
      <c r="Q2293" s="70"/>
      <c r="S2293" s="69"/>
      <c r="V2293" s="70"/>
      <c r="X2293" s="69"/>
      <c r="AA2293" s="70"/>
      <c r="AC2293" s="64"/>
      <c r="AD2293" s="23"/>
      <c r="AE2293" s="23"/>
      <c r="AF2293" s="71"/>
      <c r="AH2293" s="69"/>
      <c r="AK2293" s="70"/>
      <c r="AO2293" s="111"/>
      <c r="AP2293" s="18"/>
      <c r="AQ2293" s="68"/>
      <c r="AR2293" s="68"/>
      <c r="AS2293" s="68"/>
      <c r="AT2293" s="68"/>
    </row>
    <row r="2294" spans="2:46" ht="18.600000000000001" customHeight="1" thickBot="1">
      <c r="D2294" s="265" t="s">
        <v>11</v>
      </c>
      <c r="E2294" s="266"/>
      <c r="F2294" s="267" t="s">
        <v>84</v>
      </c>
      <c r="G2294" s="268"/>
      <c r="H2294" s="263"/>
      <c r="I2294" s="265" t="s">
        <v>85</v>
      </c>
      <c r="J2294" s="266"/>
      <c r="K2294" s="267" t="s">
        <v>86</v>
      </c>
      <c r="L2294" s="268"/>
      <c r="N2294" s="269" t="s">
        <v>12</v>
      </c>
      <c r="O2294" s="270"/>
      <c r="P2294" s="271" t="s">
        <v>13</v>
      </c>
      <c r="Q2294" s="272"/>
      <c r="S2294" s="265" t="s">
        <v>87</v>
      </c>
      <c r="T2294" s="266"/>
      <c r="U2294" s="267" t="s">
        <v>88</v>
      </c>
      <c r="V2294" s="268"/>
      <c r="W2294" s="10"/>
      <c r="X2294" s="269" t="s">
        <v>89</v>
      </c>
      <c r="Y2294" s="270"/>
      <c r="Z2294" s="271" t="s">
        <v>90</v>
      </c>
      <c r="AA2294" s="272"/>
      <c r="AB2294" s="10"/>
      <c r="AC2294" s="265" t="s">
        <v>14</v>
      </c>
      <c r="AD2294" s="266"/>
      <c r="AE2294" s="267" t="s">
        <v>15</v>
      </c>
      <c r="AF2294" s="268"/>
      <c r="AG2294" s="10"/>
      <c r="AH2294" s="269" t="s">
        <v>91</v>
      </c>
      <c r="AI2294" s="270"/>
      <c r="AJ2294" s="271" t="s">
        <v>92</v>
      </c>
      <c r="AK2294" s="272"/>
      <c r="AM2294" s="76" t="s">
        <v>16</v>
      </c>
      <c r="AO2294" s="112" t="s">
        <v>38</v>
      </c>
      <c r="AP2294" s="18"/>
      <c r="AQ2294" s="68"/>
      <c r="AR2294" s="68"/>
      <c r="AS2294" s="68"/>
      <c r="AT2294" s="68"/>
    </row>
    <row r="2295" spans="2:46" ht="18.600000000000001" customHeight="1" thickTop="1" thickBot="1">
      <c r="D2295" s="59">
        <v>0</v>
      </c>
      <c r="E2295" s="63">
        <v>0</v>
      </c>
      <c r="F2295" s="61">
        <v>1</v>
      </c>
      <c r="G2295" s="62">
        <v>0</v>
      </c>
      <c r="I2295" s="59">
        <v>0</v>
      </c>
      <c r="J2295" s="63">
        <f t="shared" ref="J2295" si="10395">IF(0=(1-$J$8*$K$8*$B2292^2),10^14,$B2292*$K$8/(1-$J$8*$K$8*$B2292^2))</f>
        <v>-0.56387121691686548</v>
      </c>
      <c r="K2295" s="61">
        <v>1</v>
      </c>
      <c r="L2295" s="62">
        <v>0</v>
      </c>
      <c r="N2295" s="59">
        <f t="shared" ref="N2295" si="10396">D2295*I2292+F2295*I2295-E2295*J2292-G2295*J2295</f>
        <v>0</v>
      </c>
      <c r="O2295" s="63">
        <f t="shared" ref="O2295" si="10397">(D2295*J2292+E2295*I2292+F2295*J2295+G2295*I2295)</f>
        <v>-0.56387121691686548</v>
      </c>
      <c r="P2295" s="61">
        <f t="shared" ref="P2295" si="10398">D2295*K2292+F2295*K2295-E2295*L2292-G2295*L2295</f>
        <v>1</v>
      </c>
      <c r="Q2295" s="62">
        <f t="shared" ref="Q2295" si="10399">(D2295*L2292+E2295*K2292+F2295*L2295+G2295*K2295)</f>
        <v>0</v>
      </c>
      <c r="S2295" s="59">
        <v>0</v>
      </c>
      <c r="T2295" s="63">
        <v>0</v>
      </c>
      <c r="U2295" s="61">
        <v>1</v>
      </c>
      <c r="V2295" s="62">
        <v>0</v>
      </c>
      <c r="X2295" s="59">
        <f t="shared" ref="X2295" si="10400">N2295*S2292+P2295*S2295-O2295*T2292-Q2295*T2295</f>
        <v>0</v>
      </c>
      <c r="Y2295" s="63">
        <f t="shared" ref="Y2295" si="10401">(N2295*T2292+O2295*S2292+P2295*T2295+Q2295*S2295)</f>
        <v>-0.56387121691686548</v>
      </c>
      <c r="Z2295" s="61">
        <f t="shared" ref="Z2295" si="10402">N2295*U2292+P2295*U2295-O2295*V2292-Q2295*V2295</f>
        <v>3.5092873622745047</v>
      </c>
      <c r="AA2295" s="62">
        <f t="shared" ref="AA2295" si="10403">(N2295*V2292+O2295*U2292+P2295*V2295+Q2295*U2295)</f>
        <v>0</v>
      </c>
      <c r="AB2295" s="10"/>
      <c r="AC2295" s="46">
        <f t="shared" ref="AC2295" si="10404">1/$AD$8</f>
        <v>1</v>
      </c>
      <c r="AD2295" s="77">
        <v>0</v>
      </c>
      <c r="AE2295" s="78">
        <v>1</v>
      </c>
      <c r="AF2295" s="79">
        <v>0</v>
      </c>
      <c r="AH2295" s="59">
        <f t="shared" ref="AH2295" si="10405">X2295*AC2292+Z2295*AC2295-Y2295*AD2292-AA2295*AD2295</f>
        <v>3.5092873622745047</v>
      </c>
      <c r="AI2295" s="63">
        <f t="shared" ref="AI2295" si="10406">(X2295*AD2292+Y2295*AC2292+Z2295*AD2295+AA2295*AC2295)</f>
        <v>-0.56387121691686548</v>
      </c>
      <c r="AJ2295" s="61">
        <f t="shared" ref="AJ2295" si="10407">X2295*AE2292+Z2295*AE2295-Y2295*AF2292-AA2295*AF2295</f>
        <v>3.5092873622745047</v>
      </c>
      <c r="AK2295" s="62">
        <f t="shared" ref="AK2295" si="10408">(X2295*AF2292+Y2295*AE2292+Z2295*AF2295+AA2295*AE2295)</f>
        <v>0</v>
      </c>
      <c r="AM2295" s="80">
        <f t="shared" ref="AM2295" si="10409">(180/PI())*ATAN(-1*(AI2292+AI2295)/(AH2292+AH2295))</f>
        <v>-70.207584196104406</v>
      </c>
      <c r="AO2295" s="113">
        <f t="shared" ref="AO2295" si="10410">20*LOG(((1-(10^(AM2292/20)^2)*(1-((1-AO2292)/(1+AO2292))^2))^0.5))</f>
        <v>-2.0506233930903353E-2</v>
      </c>
      <c r="AP2295" s="18"/>
      <c r="AQ2295" s="68"/>
      <c r="AR2295" s="68"/>
      <c r="AS2295" s="68"/>
      <c r="AT2295" s="68"/>
    </row>
    <row r="2296" spans="2:46" ht="18.600000000000001" customHeight="1"/>
    <row r="2297" spans="2:46" ht="18.600000000000001" customHeight="1" thickBot="1">
      <c r="D2297" s="10" t="s">
        <v>63</v>
      </c>
      <c r="E2297" s="10"/>
      <c r="F2297" s="10"/>
      <c r="G2297" s="10"/>
      <c r="H2297" s="10"/>
      <c r="I2297" s="10" t="s">
        <v>64</v>
      </c>
      <c r="J2297" s="10"/>
      <c r="K2297" s="10"/>
      <c r="L2297" s="10"/>
      <c r="M2297" s="55"/>
      <c r="N2297" s="55"/>
      <c r="O2297" s="54" t="s">
        <v>65</v>
      </c>
      <c r="P2297" s="55"/>
      <c r="Q2297" s="55"/>
      <c r="R2297" s="55"/>
      <c r="S2297" s="10"/>
      <c r="T2297" s="10" t="s">
        <v>66</v>
      </c>
      <c r="U2297" s="55"/>
      <c r="V2297" s="55"/>
      <c r="W2297" s="55"/>
      <c r="X2297" s="55"/>
      <c r="Y2297" s="54" t="s">
        <v>67</v>
      </c>
      <c r="Z2297" s="55"/>
      <c r="AA2297" s="55"/>
      <c r="AB2297" s="55"/>
      <c r="AC2297" s="54" t="s">
        <v>68</v>
      </c>
      <c r="AD2297" s="10"/>
      <c r="AE2297" s="10"/>
      <c r="AF2297" s="10"/>
      <c r="AG2297" s="10"/>
      <c r="AH2297" s="55"/>
      <c r="AI2297" s="54" t="s">
        <v>69</v>
      </c>
      <c r="AJ2297" s="55"/>
      <c r="AK2297" s="55"/>
    </row>
    <row r="2298" spans="2:46" ht="18.600000000000001" customHeight="1" thickBot="1">
      <c r="B2298" s="52"/>
      <c r="D2298" s="273" t="s">
        <v>70</v>
      </c>
      <c r="E2298" s="274"/>
      <c r="F2298" s="275" t="s">
        <v>71</v>
      </c>
      <c r="G2298" s="276"/>
      <c r="H2298" s="263"/>
      <c r="I2298" s="273" t="s">
        <v>72</v>
      </c>
      <c r="J2298" s="274"/>
      <c r="K2298" s="275" t="s">
        <v>73</v>
      </c>
      <c r="L2298" s="276"/>
      <c r="M2298" s="55"/>
      <c r="N2298" s="269" t="s">
        <v>74</v>
      </c>
      <c r="O2298" s="270"/>
      <c r="P2298" s="271" t="s">
        <v>75</v>
      </c>
      <c r="Q2298" s="272"/>
      <c r="R2298" s="55"/>
      <c r="S2298" s="273" t="s">
        <v>76</v>
      </c>
      <c r="T2298" s="274"/>
      <c r="U2298" s="275" t="s">
        <v>77</v>
      </c>
      <c r="V2298" s="276"/>
      <c r="W2298" s="10"/>
      <c r="X2298" s="269" t="s">
        <v>78</v>
      </c>
      <c r="Y2298" s="270"/>
      <c r="Z2298" s="271" t="s">
        <v>79</v>
      </c>
      <c r="AA2298" s="272"/>
      <c r="AB2298" s="10"/>
      <c r="AC2298" s="273" t="s">
        <v>80</v>
      </c>
      <c r="AD2298" s="274"/>
      <c r="AE2298" s="275" t="s">
        <v>81</v>
      </c>
      <c r="AF2298" s="276"/>
      <c r="AG2298" s="10"/>
      <c r="AH2298" s="269" t="s">
        <v>82</v>
      </c>
      <c r="AI2298" s="270"/>
      <c r="AJ2298" s="271" t="s">
        <v>83</v>
      </c>
      <c r="AK2298" s="272"/>
      <c r="AM2298" s="57" t="s">
        <v>10</v>
      </c>
      <c r="AO2298" s="109" t="s">
        <v>37</v>
      </c>
      <c r="AP2298" s="18"/>
      <c r="AQ2298" s="68"/>
      <c r="AR2298" s="68"/>
      <c r="AS2298" s="68"/>
      <c r="AT2298" s="68"/>
    </row>
    <row r="2299" spans="2:46" ht="18.600000000000001" customHeight="1" thickTop="1" thickBot="1">
      <c r="B2299" s="81">
        <v>6.58</v>
      </c>
      <c r="D2299" s="59">
        <v>1</v>
      </c>
      <c r="E2299" s="60">
        <v>0</v>
      </c>
      <c r="F2299" s="61">
        <v>0</v>
      </c>
      <c r="G2299" s="62">
        <f t="shared" ref="G2299" si="10411">$E$8*$B2299</f>
        <v>4.4636746</v>
      </c>
      <c r="I2299" s="59">
        <v>1</v>
      </c>
      <c r="J2299" s="63">
        <v>0</v>
      </c>
      <c r="K2299" s="61">
        <v>0</v>
      </c>
      <c r="L2299" s="62">
        <v>0</v>
      </c>
      <c r="N2299" s="59">
        <f t="shared" ref="N2299" si="10412">D2299*I2299+F2299*I2302-E2299*J2299-G2299*J2302</f>
        <v>3.5076688736092914</v>
      </c>
      <c r="O2299" s="63">
        <f t="shared" ref="O2299" si="10413">(D2299*J2299+E2299*I2299+F2299*J2302+G2299*I2302)</f>
        <v>0</v>
      </c>
      <c r="P2299" s="61">
        <f t="shared" ref="P2299" si="10414">D2299*K2299+F2299*K2302-E2299*L2299-G2299*L2302</f>
        <v>0</v>
      </c>
      <c r="Q2299" s="62">
        <f t="shared" ref="Q2299" si="10415">(D2299*L2299+E2299*K2299+F2299*L2302+G2299*K2302)</f>
        <v>4.4636746</v>
      </c>
      <c r="S2299" s="59">
        <v>1</v>
      </c>
      <c r="T2299" s="60">
        <v>0</v>
      </c>
      <c r="U2299" s="61">
        <v>0</v>
      </c>
      <c r="V2299" s="62">
        <f t="shared" ref="V2299" si="10416">$T$8*$B2299</f>
        <v>4.4636746</v>
      </c>
      <c r="X2299" s="59">
        <f t="shared" ref="X2299" si="10417">N2299*S2299+P2299*S2302-O2299*T2299-Q2299*T2302</f>
        <v>3.5076688736092914</v>
      </c>
      <c r="Y2299" s="63">
        <f t="shared" ref="Y2299" si="10418">(N2299*T2299+O2299*S2299+P2299*T2302+Q2299*S2302)</f>
        <v>0</v>
      </c>
      <c r="Z2299" s="61">
        <f t="shared" ref="Z2299" si="10419">N2299*U2299+P2299*U2302-O2299*V2299-Q2299*V2302</f>
        <v>0</v>
      </c>
      <c r="AA2299" s="62">
        <f t="shared" ref="AA2299" si="10420">(N2299*V2299+O2299*U2299+P2299*V2302+Q2299*U2302)</f>
        <v>20.120767056340405</v>
      </c>
      <c r="AB2299" s="10"/>
      <c r="AC2299" s="64">
        <v>1</v>
      </c>
      <c r="AD2299" s="65">
        <v>0</v>
      </c>
      <c r="AE2299" s="23">
        <v>0</v>
      </c>
      <c r="AF2299" s="66">
        <v>0</v>
      </c>
      <c r="AH2299" s="59">
        <f t="shared" ref="AH2299" si="10421">X2299*AC2299+Z2299*AC2302-Y2299*AD2299-AA2299*AD2302</f>
        <v>3.5076688736092914</v>
      </c>
      <c r="AI2299" s="63">
        <f t="shared" ref="AI2299" si="10422">(X2299*AD2299+Y2299*AC2299+Z2299*AD2302+AA2299*AC2302)</f>
        <v>20.120767056340405</v>
      </c>
      <c r="AJ2299" s="61">
        <f t="shared" ref="AJ2299" si="10423">X2299*AE2299+Z2299*AE2302-Y2299*AF2299-AA2299*AF2302</f>
        <v>0</v>
      </c>
      <c r="AK2299" s="62">
        <f t="shared" ref="AK2299" si="10424">(X2299*AF2299+Y2299*AE2299+Z2299*AF2302+AA2299*AE2302)</f>
        <v>20.120767056340405</v>
      </c>
      <c r="AM2299" s="67">
        <f t="shared" ref="AM2299" si="10425">20*LOG(((1+$AD$8)/$AD$8)/((AH2299+AH2302)^2+(AI2299+AI2302)^2)^0.5)</f>
        <v>-20.331908248439895</v>
      </c>
      <c r="AO2299" s="110">
        <f t="shared" ref="AO2299" si="10426">((AH2299^2+AI2299^2)^0.5)/((AH2302^2+AI2302^2)^0.5)</f>
        <v>5.7494597971994077</v>
      </c>
      <c r="AP2299" s="18"/>
      <c r="AQ2299" s="68"/>
      <c r="AR2299" s="68"/>
      <c r="AS2299" s="68"/>
      <c r="AT2299" s="68"/>
    </row>
    <row r="2300" spans="2:46" ht="18.600000000000001" customHeight="1" thickBot="1">
      <c r="D2300" s="69"/>
      <c r="G2300" s="70"/>
      <c r="I2300" s="69"/>
      <c r="L2300" s="70"/>
      <c r="N2300" s="69"/>
      <c r="Q2300" s="70"/>
      <c r="S2300" s="69"/>
      <c r="V2300" s="70"/>
      <c r="X2300" s="69"/>
      <c r="AA2300" s="70"/>
      <c r="AC2300" s="64"/>
      <c r="AD2300" s="23"/>
      <c r="AE2300" s="23"/>
      <c r="AF2300" s="71"/>
      <c r="AH2300" s="69"/>
      <c r="AK2300" s="70"/>
      <c r="AO2300" s="111"/>
      <c r="AP2300" s="18"/>
      <c r="AQ2300" s="68"/>
      <c r="AR2300" s="68"/>
      <c r="AS2300" s="68"/>
      <c r="AT2300" s="68"/>
    </row>
    <row r="2301" spans="2:46" ht="18.600000000000001" customHeight="1" thickBot="1">
      <c r="D2301" s="265" t="s">
        <v>11</v>
      </c>
      <c r="E2301" s="266"/>
      <c r="F2301" s="267" t="s">
        <v>84</v>
      </c>
      <c r="G2301" s="268"/>
      <c r="H2301" s="263"/>
      <c r="I2301" s="265" t="s">
        <v>85</v>
      </c>
      <c r="J2301" s="266"/>
      <c r="K2301" s="267" t="s">
        <v>86</v>
      </c>
      <c r="L2301" s="268"/>
      <c r="N2301" s="269" t="s">
        <v>12</v>
      </c>
      <c r="O2301" s="270"/>
      <c r="P2301" s="271" t="s">
        <v>13</v>
      </c>
      <c r="Q2301" s="272"/>
      <c r="S2301" s="265" t="s">
        <v>87</v>
      </c>
      <c r="T2301" s="266"/>
      <c r="U2301" s="267" t="s">
        <v>88</v>
      </c>
      <c r="V2301" s="268"/>
      <c r="W2301" s="10"/>
      <c r="X2301" s="269" t="s">
        <v>89</v>
      </c>
      <c r="Y2301" s="270"/>
      <c r="Z2301" s="271" t="s">
        <v>90</v>
      </c>
      <c r="AA2301" s="272"/>
      <c r="AB2301" s="10"/>
      <c r="AC2301" s="265" t="s">
        <v>14</v>
      </c>
      <c r="AD2301" s="266"/>
      <c r="AE2301" s="267" t="s">
        <v>15</v>
      </c>
      <c r="AF2301" s="268"/>
      <c r="AG2301" s="10"/>
      <c r="AH2301" s="269" t="s">
        <v>91</v>
      </c>
      <c r="AI2301" s="270"/>
      <c r="AJ2301" s="271" t="s">
        <v>92</v>
      </c>
      <c r="AK2301" s="272"/>
      <c r="AM2301" s="76" t="s">
        <v>16</v>
      </c>
      <c r="AO2301" s="112" t="s">
        <v>38</v>
      </c>
      <c r="AP2301" s="18"/>
      <c r="AQ2301" s="68"/>
      <c r="AR2301" s="68"/>
      <c r="AS2301" s="68"/>
      <c r="AT2301" s="68"/>
    </row>
    <row r="2302" spans="2:46" ht="18.600000000000001" customHeight="1" thickTop="1" thickBot="1">
      <c r="D2302" s="59">
        <v>0</v>
      </c>
      <c r="E2302" s="63">
        <v>0</v>
      </c>
      <c r="F2302" s="61">
        <v>1</v>
      </c>
      <c r="G2302" s="62">
        <v>0</v>
      </c>
      <c r="I2302" s="59">
        <v>0</v>
      </c>
      <c r="J2302" s="63">
        <f t="shared" ref="J2302" si="10427">IF(0=(1-$J$8*$K$8*$B2299^2),10^14,$B2299*$K$8/(1-$J$8*$K$8*$B2299^2))</f>
        <v>-0.5617947315445645</v>
      </c>
      <c r="K2302" s="61">
        <v>1</v>
      </c>
      <c r="L2302" s="62">
        <v>0</v>
      </c>
      <c r="N2302" s="59">
        <f t="shared" ref="N2302" si="10428">D2302*I2299+F2302*I2302-E2302*J2299-G2302*J2302</f>
        <v>0</v>
      </c>
      <c r="O2302" s="63">
        <f t="shared" ref="O2302" si="10429">(D2302*J2299+E2302*I2299+F2302*J2302+G2302*I2302)</f>
        <v>-0.5617947315445645</v>
      </c>
      <c r="P2302" s="61">
        <f t="shared" ref="P2302" si="10430">D2302*K2299+F2302*K2302-E2302*L2299-G2302*L2302</f>
        <v>1</v>
      </c>
      <c r="Q2302" s="62">
        <f t="shared" ref="Q2302" si="10431">(D2302*L2299+E2302*K2299+F2302*L2302+G2302*K2302)</f>
        <v>0</v>
      </c>
      <c r="S2302" s="59">
        <v>0</v>
      </c>
      <c r="T2302" s="63">
        <v>0</v>
      </c>
      <c r="U2302" s="61">
        <v>1</v>
      </c>
      <c r="V2302" s="62">
        <v>0</v>
      </c>
      <c r="X2302" s="59">
        <f t="shared" ref="X2302" si="10432">N2302*S2299+P2302*S2302-O2302*T2299-Q2302*T2302</f>
        <v>0</v>
      </c>
      <c r="Y2302" s="63">
        <f t="shared" ref="Y2302" si="10433">(N2302*T2299+O2302*S2299+P2302*T2302+Q2302*S2302)</f>
        <v>-0.5617947315445645</v>
      </c>
      <c r="Z2302" s="61">
        <f t="shared" ref="Z2302" si="10434">N2302*U2299+P2302*U2302-O2302*V2299-Q2302*V2302</f>
        <v>3.5076688736092914</v>
      </c>
      <c r="AA2302" s="62">
        <f t="shared" ref="AA2302" si="10435">(N2302*V2299+O2302*U2299+P2302*V2302+Q2302*U2302)</f>
        <v>0</v>
      </c>
      <c r="AB2302" s="10"/>
      <c r="AC2302" s="46">
        <f t="shared" ref="AC2302" si="10436">1/$AD$8</f>
        <v>1</v>
      </c>
      <c r="AD2302" s="77">
        <v>0</v>
      </c>
      <c r="AE2302" s="78">
        <v>1</v>
      </c>
      <c r="AF2302" s="79">
        <v>0</v>
      </c>
      <c r="AH2302" s="59">
        <f t="shared" ref="AH2302" si="10437">X2302*AC2299+Z2302*AC2302-Y2302*AD2299-AA2302*AD2302</f>
        <v>3.5076688736092914</v>
      </c>
      <c r="AI2302" s="63">
        <f t="shared" ref="AI2302" si="10438">(X2302*AD2299+Y2302*AC2299+Z2302*AD2302+AA2302*AC2302)</f>
        <v>-0.5617947315445645</v>
      </c>
      <c r="AJ2302" s="61">
        <f t="shared" ref="AJ2302" si="10439">X2302*AE2299+Z2302*AE2302-Y2302*AF2299-AA2302*AF2302</f>
        <v>3.5076688736092914</v>
      </c>
      <c r="AK2302" s="62">
        <f t="shared" ref="AK2302" si="10440">(X2302*AF2299+Y2302*AE2299+Z2302*AF2302+AA2302*AE2302)</f>
        <v>0</v>
      </c>
      <c r="AM2302" s="80">
        <f t="shared" ref="AM2302" si="10441">(180/PI())*ATAN(-1*(AI2299+AI2302)/(AH2299+AH2302))</f>
        <v>-70.26829829970319</v>
      </c>
      <c r="AO2302" s="113">
        <f t="shared" ref="AO2302" si="10442">20*LOG(((1-(10^(AM2299/20)^2)*(1-((1-AO2299)/(1+AO2299))^2))^0.5))</f>
        <v>-2.0359169141067474E-2</v>
      </c>
      <c r="AP2302" s="18"/>
      <c r="AQ2302" s="68"/>
      <c r="AR2302" s="68"/>
      <c r="AS2302" s="68"/>
      <c r="AT2302" s="68"/>
    </row>
    <row r="2303" spans="2:46" ht="18.600000000000001" customHeight="1"/>
    <row r="2304" spans="2:46" ht="18.600000000000001" customHeight="1" thickBot="1">
      <c r="D2304" s="10" t="s">
        <v>63</v>
      </c>
      <c r="E2304" s="10"/>
      <c r="F2304" s="10"/>
      <c r="G2304" s="10"/>
      <c r="H2304" s="10"/>
      <c r="I2304" s="10" t="s">
        <v>64</v>
      </c>
      <c r="J2304" s="10"/>
      <c r="K2304" s="10"/>
      <c r="L2304" s="10"/>
      <c r="M2304" s="55"/>
      <c r="N2304" s="55"/>
      <c r="O2304" s="54" t="s">
        <v>65</v>
      </c>
      <c r="P2304" s="55"/>
      <c r="Q2304" s="55"/>
      <c r="R2304" s="55"/>
      <c r="S2304" s="10"/>
      <c r="T2304" s="10" t="s">
        <v>66</v>
      </c>
      <c r="U2304" s="55"/>
      <c r="V2304" s="55"/>
      <c r="W2304" s="55"/>
      <c r="X2304" s="55"/>
      <c r="Y2304" s="54" t="s">
        <v>67</v>
      </c>
      <c r="Z2304" s="55"/>
      <c r="AA2304" s="55"/>
      <c r="AB2304" s="55"/>
      <c r="AC2304" s="54" t="s">
        <v>68</v>
      </c>
      <c r="AD2304" s="10"/>
      <c r="AE2304" s="10"/>
      <c r="AF2304" s="10"/>
      <c r="AG2304" s="10"/>
      <c r="AH2304" s="55"/>
      <c r="AI2304" s="54" t="s">
        <v>69</v>
      </c>
      <c r="AJ2304" s="55"/>
      <c r="AK2304" s="55"/>
    </row>
    <row r="2305" spans="2:46" ht="18.600000000000001" customHeight="1" thickBot="1">
      <c r="B2305" s="52"/>
      <c r="D2305" s="273" t="s">
        <v>70</v>
      </c>
      <c r="E2305" s="274"/>
      <c r="F2305" s="275" t="s">
        <v>71</v>
      </c>
      <c r="G2305" s="276"/>
      <c r="H2305" s="263"/>
      <c r="I2305" s="273" t="s">
        <v>72</v>
      </c>
      <c r="J2305" s="274"/>
      <c r="K2305" s="275" t="s">
        <v>73</v>
      </c>
      <c r="L2305" s="276"/>
      <c r="M2305" s="55"/>
      <c r="N2305" s="269" t="s">
        <v>74</v>
      </c>
      <c r="O2305" s="270"/>
      <c r="P2305" s="271" t="s">
        <v>75</v>
      </c>
      <c r="Q2305" s="272"/>
      <c r="R2305" s="55"/>
      <c r="S2305" s="273" t="s">
        <v>76</v>
      </c>
      <c r="T2305" s="274"/>
      <c r="U2305" s="275" t="s">
        <v>77</v>
      </c>
      <c r="V2305" s="276"/>
      <c r="W2305" s="10"/>
      <c r="X2305" s="269" t="s">
        <v>78</v>
      </c>
      <c r="Y2305" s="270"/>
      <c r="Z2305" s="271" t="s">
        <v>79</v>
      </c>
      <c r="AA2305" s="272"/>
      <c r="AB2305" s="10"/>
      <c r="AC2305" s="273" t="s">
        <v>80</v>
      </c>
      <c r="AD2305" s="274"/>
      <c r="AE2305" s="275" t="s">
        <v>81</v>
      </c>
      <c r="AF2305" s="276"/>
      <c r="AG2305" s="10"/>
      <c r="AH2305" s="269" t="s">
        <v>82</v>
      </c>
      <c r="AI2305" s="270"/>
      <c r="AJ2305" s="271" t="s">
        <v>83</v>
      </c>
      <c r="AK2305" s="272"/>
      <c r="AM2305" s="57" t="s">
        <v>10</v>
      </c>
      <c r="AO2305" s="109" t="s">
        <v>37</v>
      </c>
      <c r="AP2305" s="18"/>
      <c r="AQ2305" s="68"/>
      <c r="AR2305" s="68"/>
      <c r="AS2305" s="68"/>
      <c r="AT2305" s="68"/>
    </row>
    <row r="2306" spans="2:46" ht="18.600000000000001" customHeight="1" thickTop="1" thickBot="1">
      <c r="B2306" s="81">
        <v>6.6</v>
      </c>
      <c r="D2306" s="59">
        <v>1</v>
      </c>
      <c r="E2306" s="60">
        <v>0</v>
      </c>
      <c r="F2306" s="61">
        <v>0</v>
      </c>
      <c r="G2306" s="62">
        <f t="shared" ref="G2306" si="10443">$E$8*$B2306</f>
        <v>4.4772420000000004</v>
      </c>
      <c r="I2306" s="59">
        <v>1</v>
      </c>
      <c r="J2306" s="63">
        <v>0</v>
      </c>
      <c r="K2306" s="61">
        <v>0</v>
      </c>
      <c r="L2306" s="62">
        <v>0</v>
      </c>
      <c r="N2306" s="59">
        <f t="shared" ref="N2306" si="10444">D2306*I2306+F2306*I2309-E2306*J2306-G2306*J2309</f>
        <v>3.5060671343640952</v>
      </c>
      <c r="O2306" s="63">
        <f t="shared" ref="O2306" si="10445">(D2306*J2306+E2306*I2306+F2306*J2309+G2306*I2309)</f>
        <v>0</v>
      </c>
      <c r="P2306" s="61">
        <f t="shared" ref="P2306" si="10446">D2306*K2306+F2306*K2309-E2306*L2306-G2306*L2309</f>
        <v>0</v>
      </c>
      <c r="Q2306" s="62">
        <f t="shared" ref="Q2306" si="10447">(D2306*L2306+E2306*K2306+F2306*L2309+G2306*K2309)</f>
        <v>4.4772420000000004</v>
      </c>
      <c r="S2306" s="59">
        <v>1</v>
      </c>
      <c r="T2306" s="60">
        <v>0</v>
      </c>
      <c r="U2306" s="61">
        <v>0</v>
      </c>
      <c r="V2306" s="62">
        <f t="shared" ref="V2306" si="10448">$T$8*$B2306</f>
        <v>4.4772420000000004</v>
      </c>
      <c r="X2306" s="59">
        <f t="shared" ref="X2306" si="10449">N2306*S2306+P2306*S2309-O2306*T2306-Q2306*T2309</f>
        <v>3.5060671343640952</v>
      </c>
      <c r="Y2306" s="63">
        <f t="shared" ref="Y2306" si="10450">(N2306*T2306+O2306*S2306+P2306*T2309+Q2306*S2309)</f>
        <v>0</v>
      </c>
      <c r="Z2306" s="61">
        <f t="shared" ref="Z2306" si="10451">N2306*U2306+P2306*U2309-O2306*V2306-Q2306*V2309</f>
        <v>0</v>
      </c>
      <c r="AA2306" s="62">
        <f t="shared" ref="AA2306" si="10452">(N2306*V2306+O2306*U2306+P2306*V2309+Q2306*U2309)</f>
        <v>20.174753028794573</v>
      </c>
      <c r="AB2306" s="10"/>
      <c r="AC2306" s="64">
        <v>1</v>
      </c>
      <c r="AD2306" s="65">
        <v>0</v>
      </c>
      <c r="AE2306" s="23">
        <v>0</v>
      </c>
      <c r="AF2306" s="66">
        <v>0</v>
      </c>
      <c r="AH2306" s="59">
        <f t="shared" ref="AH2306" si="10453">X2306*AC2306+Z2306*AC2309-Y2306*AD2306-AA2306*AD2309</f>
        <v>3.5060671343640952</v>
      </c>
      <c r="AI2306" s="63">
        <f t="shared" ref="AI2306" si="10454">(X2306*AD2306+Y2306*AC2306+Z2306*AD2309+AA2306*AC2309)</f>
        <v>20.174753028794573</v>
      </c>
      <c r="AJ2306" s="61">
        <f t="shared" ref="AJ2306" si="10455">X2306*AE2306+Z2306*AE2309-Y2306*AF2306-AA2306*AF2309</f>
        <v>0</v>
      </c>
      <c r="AK2306" s="62">
        <f t="shared" ref="AK2306" si="10456">(X2306*AF2306+Y2306*AE2306+Z2306*AF2309+AA2306*AE2309)</f>
        <v>20.174753028794573</v>
      </c>
      <c r="AM2306" s="67">
        <f t="shared" ref="AM2306" si="10457">20*LOG(((1+$AD$8)/$AD$8)/((AH2306+AH2309)^2+(AI2306+AI2309)^2)^0.5)</f>
        <v>-20.353486517033247</v>
      </c>
      <c r="AO2306" s="110">
        <f t="shared" ref="AO2306" si="10458">((AH2306^2+AI2306^2)^0.5)/((AH2309^2+AI2309^2)^0.5)</f>
        <v>5.7674505448221085</v>
      </c>
      <c r="AP2306" s="18"/>
      <c r="AQ2306" s="68"/>
      <c r="AR2306" s="68"/>
      <c r="AS2306" s="68"/>
      <c r="AT2306" s="68"/>
    </row>
    <row r="2307" spans="2:46" ht="18.600000000000001" customHeight="1" thickBot="1">
      <c r="D2307" s="69"/>
      <c r="G2307" s="70"/>
      <c r="I2307" s="69"/>
      <c r="L2307" s="70"/>
      <c r="N2307" s="69"/>
      <c r="Q2307" s="70"/>
      <c r="S2307" s="69"/>
      <c r="V2307" s="70"/>
      <c r="X2307" s="69"/>
      <c r="AA2307" s="70"/>
      <c r="AC2307" s="64"/>
      <c r="AD2307" s="23"/>
      <c r="AE2307" s="23"/>
      <c r="AF2307" s="71"/>
      <c r="AH2307" s="69"/>
      <c r="AK2307" s="70"/>
      <c r="AO2307" s="111"/>
      <c r="AP2307" s="18"/>
      <c r="AQ2307" s="68"/>
      <c r="AR2307" s="68"/>
      <c r="AS2307" s="68"/>
      <c r="AT2307" s="68"/>
    </row>
    <row r="2308" spans="2:46" ht="18.600000000000001" customHeight="1" thickBot="1">
      <c r="D2308" s="265" t="s">
        <v>11</v>
      </c>
      <c r="E2308" s="266"/>
      <c r="F2308" s="267" t="s">
        <v>84</v>
      </c>
      <c r="G2308" s="268"/>
      <c r="H2308" s="263"/>
      <c r="I2308" s="265" t="s">
        <v>85</v>
      </c>
      <c r="J2308" s="266"/>
      <c r="K2308" s="267" t="s">
        <v>86</v>
      </c>
      <c r="L2308" s="268"/>
      <c r="N2308" s="269" t="s">
        <v>12</v>
      </c>
      <c r="O2308" s="270"/>
      <c r="P2308" s="271" t="s">
        <v>13</v>
      </c>
      <c r="Q2308" s="272"/>
      <c r="S2308" s="265" t="s">
        <v>87</v>
      </c>
      <c r="T2308" s="266"/>
      <c r="U2308" s="267" t="s">
        <v>88</v>
      </c>
      <c r="V2308" s="268"/>
      <c r="W2308" s="10"/>
      <c r="X2308" s="269" t="s">
        <v>89</v>
      </c>
      <c r="Y2308" s="270"/>
      <c r="Z2308" s="271" t="s">
        <v>90</v>
      </c>
      <c r="AA2308" s="272"/>
      <c r="AB2308" s="10"/>
      <c r="AC2308" s="265" t="s">
        <v>14</v>
      </c>
      <c r="AD2308" s="266"/>
      <c r="AE2308" s="267" t="s">
        <v>15</v>
      </c>
      <c r="AF2308" s="268"/>
      <c r="AG2308" s="10"/>
      <c r="AH2308" s="269" t="s">
        <v>91</v>
      </c>
      <c r="AI2308" s="270"/>
      <c r="AJ2308" s="271" t="s">
        <v>92</v>
      </c>
      <c r="AK2308" s="272"/>
      <c r="AM2308" s="76" t="s">
        <v>16</v>
      </c>
      <c r="AO2308" s="112" t="s">
        <v>38</v>
      </c>
      <c r="AP2308" s="18"/>
      <c r="AQ2308" s="68"/>
      <c r="AR2308" s="68"/>
      <c r="AS2308" s="68"/>
      <c r="AT2308" s="68"/>
    </row>
    <row r="2309" spans="2:46" ht="18.600000000000001" customHeight="1" thickTop="1" thickBot="1">
      <c r="D2309" s="59">
        <v>0</v>
      </c>
      <c r="E2309" s="63">
        <v>0</v>
      </c>
      <c r="F2309" s="61">
        <v>1</v>
      </c>
      <c r="G2309" s="62">
        <v>0</v>
      </c>
      <c r="I2309" s="59">
        <v>0</v>
      </c>
      <c r="J2309" s="63">
        <f t="shared" ref="J2309" si="10459">IF(0=(1-$J$8*$K$8*$B2306^2),10^14,$B2306*$K$8/(1-$J$8*$K$8*$B2306^2))</f>
        <v>-0.559734571944982</v>
      </c>
      <c r="K2309" s="61">
        <v>1</v>
      </c>
      <c r="L2309" s="62">
        <v>0</v>
      </c>
      <c r="N2309" s="59">
        <f t="shared" ref="N2309" si="10460">D2309*I2306+F2309*I2309-E2309*J2306-G2309*J2309</f>
        <v>0</v>
      </c>
      <c r="O2309" s="63">
        <f t="shared" ref="O2309" si="10461">(D2309*J2306+E2309*I2306+F2309*J2309+G2309*I2309)</f>
        <v>-0.559734571944982</v>
      </c>
      <c r="P2309" s="61">
        <f t="shared" ref="P2309" si="10462">D2309*K2306+F2309*K2309-E2309*L2306-G2309*L2309</f>
        <v>1</v>
      </c>
      <c r="Q2309" s="62">
        <f t="shared" ref="Q2309" si="10463">(D2309*L2306+E2309*K2306+F2309*L2309+G2309*K2309)</f>
        <v>0</v>
      </c>
      <c r="S2309" s="59">
        <v>0</v>
      </c>
      <c r="T2309" s="63">
        <v>0</v>
      </c>
      <c r="U2309" s="61">
        <v>1</v>
      </c>
      <c r="V2309" s="62">
        <v>0</v>
      </c>
      <c r="X2309" s="59">
        <f t="shared" ref="X2309" si="10464">N2309*S2306+P2309*S2309-O2309*T2306-Q2309*T2309</f>
        <v>0</v>
      </c>
      <c r="Y2309" s="63">
        <f t="shared" ref="Y2309" si="10465">(N2309*T2306+O2309*S2306+P2309*T2309+Q2309*S2309)</f>
        <v>-0.559734571944982</v>
      </c>
      <c r="Z2309" s="61">
        <f t="shared" ref="Z2309" si="10466">N2309*U2306+P2309*U2309-O2309*V2306-Q2309*V2309</f>
        <v>3.5060671343640952</v>
      </c>
      <c r="AA2309" s="62">
        <f t="shared" ref="AA2309" si="10467">(N2309*V2306+O2309*U2306+P2309*V2309+Q2309*U2309)</f>
        <v>0</v>
      </c>
      <c r="AB2309" s="10"/>
      <c r="AC2309" s="46">
        <f t="shared" ref="AC2309" si="10468">1/$AD$8</f>
        <v>1</v>
      </c>
      <c r="AD2309" s="77">
        <v>0</v>
      </c>
      <c r="AE2309" s="78">
        <v>1</v>
      </c>
      <c r="AF2309" s="79">
        <v>0</v>
      </c>
      <c r="AH2309" s="59">
        <f t="shared" ref="AH2309" si="10469">X2309*AC2306+Z2309*AC2309-Y2309*AD2306-AA2309*AD2309</f>
        <v>3.5060671343640952</v>
      </c>
      <c r="AI2309" s="63">
        <f t="shared" ref="AI2309" si="10470">(X2309*AD2306+Y2309*AC2306+Z2309*AD2309+AA2309*AC2309)</f>
        <v>-0.559734571944982</v>
      </c>
      <c r="AJ2309" s="61">
        <f t="shared" ref="AJ2309" si="10471">X2309*AE2306+Z2309*AE2309-Y2309*AF2306-AA2309*AF2309</f>
        <v>3.5060671343640952</v>
      </c>
      <c r="AK2309" s="62">
        <f t="shared" ref="AK2309" si="10472">(X2309*AF2306+Y2309*AE2306+Z2309*AF2309+AA2309*AE2309)</f>
        <v>0</v>
      </c>
      <c r="AM2309" s="80">
        <f t="shared" ref="AM2309" si="10473">(180/PI())*ATAN(-1*(AI2306+AI2309)/(AH2306+AH2309))</f>
        <v>-70.328638221270126</v>
      </c>
      <c r="AO2309" s="113">
        <f t="shared" ref="AO2309" si="10474">20*LOG(((1-(10^(AM2306/20)^2)*(1-((1-AO2306)/(1+AO2306))^2))^0.5))</f>
        <v>-2.0213411961934893E-2</v>
      </c>
      <c r="AP2309" s="18"/>
      <c r="AQ2309" s="68"/>
      <c r="AR2309" s="68"/>
      <c r="AS2309" s="68"/>
      <c r="AT2309" s="68"/>
    </row>
    <row r="2310" spans="2:46" ht="18.600000000000001" customHeight="1"/>
    <row r="2311" spans="2:46" ht="18.600000000000001" customHeight="1" thickBot="1">
      <c r="D2311" s="10" t="s">
        <v>63</v>
      </c>
      <c r="E2311" s="10"/>
      <c r="F2311" s="10"/>
      <c r="G2311" s="10"/>
      <c r="H2311" s="10"/>
      <c r="I2311" s="10" t="s">
        <v>64</v>
      </c>
      <c r="J2311" s="10"/>
      <c r="K2311" s="10"/>
      <c r="L2311" s="10"/>
      <c r="M2311" s="55"/>
      <c r="N2311" s="55"/>
      <c r="O2311" s="54" t="s">
        <v>65</v>
      </c>
      <c r="P2311" s="55"/>
      <c r="Q2311" s="55"/>
      <c r="R2311" s="55"/>
      <c r="S2311" s="10"/>
      <c r="T2311" s="10" t="s">
        <v>66</v>
      </c>
      <c r="U2311" s="55"/>
      <c r="V2311" s="55"/>
      <c r="W2311" s="55"/>
      <c r="X2311" s="55"/>
      <c r="Y2311" s="54" t="s">
        <v>67</v>
      </c>
      <c r="Z2311" s="55"/>
      <c r="AA2311" s="55"/>
      <c r="AB2311" s="55"/>
      <c r="AC2311" s="54" t="s">
        <v>68</v>
      </c>
      <c r="AD2311" s="10"/>
      <c r="AE2311" s="10"/>
      <c r="AF2311" s="10"/>
      <c r="AG2311" s="10"/>
      <c r="AH2311" s="55"/>
      <c r="AI2311" s="54" t="s">
        <v>69</v>
      </c>
      <c r="AJ2311" s="55"/>
      <c r="AK2311" s="55"/>
    </row>
    <row r="2312" spans="2:46" ht="18.600000000000001" customHeight="1" thickBot="1">
      <c r="B2312" s="52"/>
      <c r="D2312" s="273" t="s">
        <v>70</v>
      </c>
      <c r="E2312" s="274"/>
      <c r="F2312" s="275" t="s">
        <v>71</v>
      </c>
      <c r="G2312" s="276"/>
      <c r="H2312" s="263"/>
      <c r="I2312" s="273" t="s">
        <v>72</v>
      </c>
      <c r="J2312" s="274"/>
      <c r="K2312" s="275" t="s">
        <v>73</v>
      </c>
      <c r="L2312" s="276"/>
      <c r="M2312" s="55"/>
      <c r="N2312" s="269" t="s">
        <v>74</v>
      </c>
      <c r="O2312" s="270"/>
      <c r="P2312" s="271" t="s">
        <v>75</v>
      </c>
      <c r="Q2312" s="272"/>
      <c r="R2312" s="55"/>
      <c r="S2312" s="273" t="s">
        <v>76</v>
      </c>
      <c r="T2312" s="274"/>
      <c r="U2312" s="275" t="s">
        <v>77</v>
      </c>
      <c r="V2312" s="276"/>
      <c r="W2312" s="10"/>
      <c r="X2312" s="269" t="s">
        <v>78</v>
      </c>
      <c r="Y2312" s="270"/>
      <c r="Z2312" s="271" t="s">
        <v>79</v>
      </c>
      <c r="AA2312" s="272"/>
      <c r="AB2312" s="10"/>
      <c r="AC2312" s="273" t="s">
        <v>80</v>
      </c>
      <c r="AD2312" s="274"/>
      <c r="AE2312" s="275" t="s">
        <v>81</v>
      </c>
      <c r="AF2312" s="276"/>
      <c r="AG2312" s="10"/>
      <c r="AH2312" s="269" t="s">
        <v>82</v>
      </c>
      <c r="AI2312" s="270"/>
      <c r="AJ2312" s="271" t="s">
        <v>83</v>
      </c>
      <c r="AK2312" s="272"/>
      <c r="AM2312" s="57" t="s">
        <v>10</v>
      </c>
      <c r="AO2312" s="109" t="s">
        <v>37</v>
      </c>
      <c r="AP2312" s="18"/>
      <c r="AQ2312" s="68"/>
      <c r="AR2312" s="68"/>
      <c r="AS2312" s="68"/>
      <c r="AT2312" s="68"/>
    </row>
    <row r="2313" spans="2:46" ht="18.600000000000001" customHeight="1" thickTop="1" thickBot="1">
      <c r="B2313" s="81">
        <v>6.62</v>
      </c>
      <c r="D2313" s="59">
        <v>1</v>
      </c>
      <c r="E2313" s="60">
        <v>0</v>
      </c>
      <c r="F2313" s="61">
        <v>0</v>
      </c>
      <c r="G2313" s="62">
        <f t="shared" ref="G2313" si="10475">$E$8*$B2313</f>
        <v>4.4908093999999998</v>
      </c>
      <c r="I2313" s="59">
        <v>1</v>
      </c>
      <c r="J2313" s="63">
        <v>0</v>
      </c>
      <c r="K2313" s="61">
        <v>0</v>
      </c>
      <c r="L2313" s="62">
        <v>0</v>
      </c>
      <c r="N2313" s="59">
        <f t="shared" ref="N2313" si="10476">D2313*I2313+F2313*I2316-E2313*J2313-G2313*J2316</f>
        <v>3.5044819076615452</v>
      </c>
      <c r="O2313" s="63">
        <f t="shared" ref="O2313" si="10477">(D2313*J2313+E2313*I2313+F2313*J2316+G2313*I2316)</f>
        <v>0</v>
      </c>
      <c r="P2313" s="61">
        <f t="shared" ref="P2313" si="10478">D2313*K2313+F2313*K2316-E2313*L2313-G2313*L2316</f>
        <v>0</v>
      </c>
      <c r="Q2313" s="62">
        <f t="shared" ref="Q2313" si="10479">(D2313*L2313+E2313*K2313+F2313*L2316+G2313*K2316)</f>
        <v>4.4908093999999998</v>
      </c>
      <c r="S2313" s="59">
        <v>1</v>
      </c>
      <c r="T2313" s="60">
        <v>0</v>
      </c>
      <c r="U2313" s="61">
        <v>0</v>
      </c>
      <c r="V2313" s="62">
        <f t="shared" ref="V2313" si="10480">$T$8*$B2313</f>
        <v>4.4908093999999998</v>
      </c>
      <c r="X2313" s="59">
        <f t="shared" ref="X2313" si="10481">N2313*S2313+P2313*S2316-O2313*T2313-Q2313*T2316</f>
        <v>3.5044819076615452</v>
      </c>
      <c r="Y2313" s="63">
        <f t="shared" ref="Y2313" si="10482">(N2313*T2313+O2313*S2313+P2313*T2316+Q2313*S2316)</f>
        <v>0</v>
      </c>
      <c r="Z2313" s="61">
        <f t="shared" ref="Z2313" si="10483">N2313*U2313+P2313*U2316-O2313*V2313-Q2313*V2316</f>
        <v>0</v>
      </c>
      <c r="AA2313" s="62">
        <f t="shared" ref="AA2313" si="10484">(N2313*V2313+O2313*U2313+P2313*V2316+Q2313*U2316)</f>
        <v>20.2287696930564</v>
      </c>
      <c r="AB2313" s="10"/>
      <c r="AC2313" s="64">
        <v>1</v>
      </c>
      <c r="AD2313" s="65">
        <v>0</v>
      </c>
      <c r="AE2313" s="23">
        <v>0</v>
      </c>
      <c r="AF2313" s="66">
        <v>0</v>
      </c>
      <c r="AH2313" s="59">
        <f t="shared" ref="AH2313" si="10485">X2313*AC2313+Z2313*AC2316-Y2313*AD2313-AA2313*AD2316</f>
        <v>3.5044819076615452</v>
      </c>
      <c r="AI2313" s="63">
        <f t="shared" ref="AI2313" si="10486">(X2313*AD2313+Y2313*AC2313+Z2313*AD2316+AA2313*AC2316)</f>
        <v>20.2287696930564</v>
      </c>
      <c r="AJ2313" s="61">
        <f t="shared" ref="AJ2313" si="10487">X2313*AE2313+Z2313*AE2316-Y2313*AF2313-AA2313*AF2316</f>
        <v>0</v>
      </c>
      <c r="AK2313" s="62">
        <f t="shared" ref="AK2313" si="10488">(X2313*AF2313+Y2313*AE2313+Z2313*AF2316+AA2313*AE2316)</f>
        <v>20.2287696930564</v>
      </c>
      <c r="AM2313" s="67">
        <f t="shared" ref="AM2313" si="10489">20*LOG(((1+$AD$8)/$AD$8)/((AH2313+AH2316)^2+(AI2313+AI2316)^2)^0.5)</f>
        <v>-20.375031191678758</v>
      </c>
      <c r="AO2313" s="110">
        <f t="shared" ref="AO2313" si="10490">((AH2313^2+AI2313^2)^0.5)/((AH2316^2+AI2316^2)^0.5)</f>
        <v>5.7854393799126438</v>
      </c>
      <c r="AP2313" s="18"/>
      <c r="AQ2313" s="68"/>
      <c r="AR2313" s="68"/>
      <c r="AS2313" s="68"/>
      <c r="AT2313" s="68"/>
    </row>
    <row r="2314" spans="2:46" ht="18.600000000000001" customHeight="1" thickBot="1">
      <c r="D2314" s="69"/>
      <c r="G2314" s="70"/>
      <c r="I2314" s="69"/>
      <c r="L2314" s="70"/>
      <c r="N2314" s="69"/>
      <c r="Q2314" s="70"/>
      <c r="S2314" s="69"/>
      <c r="V2314" s="70"/>
      <c r="X2314" s="69"/>
      <c r="AA2314" s="70"/>
      <c r="AC2314" s="64"/>
      <c r="AD2314" s="23"/>
      <c r="AE2314" s="23"/>
      <c r="AF2314" s="71"/>
      <c r="AH2314" s="69"/>
      <c r="AK2314" s="70"/>
      <c r="AO2314" s="111"/>
      <c r="AP2314" s="18"/>
      <c r="AQ2314" s="68"/>
      <c r="AR2314" s="68"/>
      <c r="AS2314" s="68"/>
      <c r="AT2314" s="68"/>
    </row>
    <row r="2315" spans="2:46" ht="18.600000000000001" customHeight="1" thickBot="1">
      <c r="D2315" s="265" t="s">
        <v>11</v>
      </c>
      <c r="E2315" s="266"/>
      <c r="F2315" s="267" t="s">
        <v>84</v>
      </c>
      <c r="G2315" s="268"/>
      <c r="H2315" s="263"/>
      <c r="I2315" s="265" t="s">
        <v>85</v>
      </c>
      <c r="J2315" s="266"/>
      <c r="K2315" s="267" t="s">
        <v>86</v>
      </c>
      <c r="L2315" s="268"/>
      <c r="N2315" s="269" t="s">
        <v>12</v>
      </c>
      <c r="O2315" s="270"/>
      <c r="P2315" s="271" t="s">
        <v>13</v>
      </c>
      <c r="Q2315" s="272"/>
      <c r="S2315" s="265" t="s">
        <v>87</v>
      </c>
      <c r="T2315" s="266"/>
      <c r="U2315" s="267" t="s">
        <v>88</v>
      </c>
      <c r="V2315" s="268"/>
      <c r="W2315" s="10"/>
      <c r="X2315" s="269" t="s">
        <v>89</v>
      </c>
      <c r="Y2315" s="270"/>
      <c r="Z2315" s="271" t="s">
        <v>90</v>
      </c>
      <c r="AA2315" s="272"/>
      <c r="AB2315" s="10"/>
      <c r="AC2315" s="265" t="s">
        <v>14</v>
      </c>
      <c r="AD2315" s="266"/>
      <c r="AE2315" s="267" t="s">
        <v>15</v>
      </c>
      <c r="AF2315" s="268"/>
      <c r="AG2315" s="10"/>
      <c r="AH2315" s="269" t="s">
        <v>91</v>
      </c>
      <c r="AI2315" s="270"/>
      <c r="AJ2315" s="271" t="s">
        <v>92</v>
      </c>
      <c r="AK2315" s="272"/>
      <c r="AM2315" s="76" t="s">
        <v>16</v>
      </c>
      <c r="AO2315" s="112" t="s">
        <v>38</v>
      </c>
      <c r="AP2315" s="18"/>
      <c r="AQ2315" s="68"/>
      <c r="AR2315" s="68"/>
      <c r="AS2315" s="68"/>
      <c r="AT2315" s="68"/>
    </row>
    <row r="2316" spans="2:46" ht="18.600000000000001" customHeight="1" thickTop="1" thickBot="1">
      <c r="D2316" s="59">
        <v>0</v>
      </c>
      <c r="E2316" s="63">
        <v>0</v>
      </c>
      <c r="F2316" s="61">
        <v>1</v>
      </c>
      <c r="G2316" s="62">
        <v>0</v>
      </c>
      <c r="I2316" s="59">
        <v>0</v>
      </c>
      <c r="J2316" s="63">
        <f t="shared" ref="J2316" si="10491">IF(0=(1-$J$8*$K$8*$B2313^2),10^14,$B2313*$K$8/(1-$J$8*$K$8*$B2313^2))</f>
        <v>-0.55769053740324526</v>
      </c>
      <c r="K2316" s="61">
        <v>1</v>
      </c>
      <c r="L2316" s="62">
        <v>0</v>
      </c>
      <c r="N2316" s="59">
        <f t="shared" ref="N2316" si="10492">D2316*I2313+F2316*I2316-E2316*J2313-G2316*J2316</f>
        <v>0</v>
      </c>
      <c r="O2316" s="63">
        <f t="shared" ref="O2316" si="10493">(D2316*J2313+E2316*I2313+F2316*J2316+G2316*I2316)</f>
        <v>-0.55769053740324526</v>
      </c>
      <c r="P2316" s="61">
        <f t="shared" ref="P2316" si="10494">D2316*K2313+F2316*K2316-E2316*L2313-G2316*L2316</f>
        <v>1</v>
      </c>
      <c r="Q2316" s="62">
        <f t="shared" ref="Q2316" si="10495">(D2316*L2313+E2316*K2313+F2316*L2316+G2316*K2316)</f>
        <v>0</v>
      </c>
      <c r="S2316" s="59">
        <v>0</v>
      </c>
      <c r="T2316" s="63">
        <v>0</v>
      </c>
      <c r="U2316" s="61">
        <v>1</v>
      </c>
      <c r="V2316" s="62">
        <v>0</v>
      </c>
      <c r="X2316" s="59">
        <f t="shared" ref="X2316" si="10496">N2316*S2313+P2316*S2316-O2316*T2313-Q2316*T2316</f>
        <v>0</v>
      </c>
      <c r="Y2316" s="63">
        <f t="shared" ref="Y2316" si="10497">(N2316*T2313+O2316*S2313+P2316*T2316+Q2316*S2316)</f>
        <v>-0.55769053740324526</v>
      </c>
      <c r="Z2316" s="61">
        <f t="shared" ref="Z2316" si="10498">N2316*U2313+P2316*U2316-O2316*V2313-Q2316*V2316</f>
        <v>3.5044819076615452</v>
      </c>
      <c r="AA2316" s="62">
        <f t="shared" ref="AA2316" si="10499">(N2316*V2313+O2316*U2313+P2316*V2316+Q2316*U2316)</f>
        <v>0</v>
      </c>
      <c r="AB2316" s="10"/>
      <c r="AC2316" s="46">
        <f t="shared" ref="AC2316" si="10500">1/$AD$8</f>
        <v>1</v>
      </c>
      <c r="AD2316" s="77">
        <v>0</v>
      </c>
      <c r="AE2316" s="78">
        <v>1</v>
      </c>
      <c r="AF2316" s="79">
        <v>0</v>
      </c>
      <c r="AH2316" s="59">
        <f t="shared" ref="AH2316" si="10501">X2316*AC2313+Z2316*AC2316-Y2316*AD2313-AA2316*AD2316</f>
        <v>3.5044819076615452</v>
      </c>
      <c r="AI2316" s="63">
        <f t="shared" ref="AI2316" si="10502">(X2316*AD2313+Y2316*AC2313+Z2316*AD2316+AA2316*AC2316)</f>
        <v>-0.55769053740324526</v>
      </c>
      <c r="AJ2316" s="61">
        <f t="shared" ref="AJ2316" si="10503">X2316*AE2313+Z2316*AE2316-Y2316*AF2313-AA2316*AF2316</f>
        <v>3.5044819076615452</v>
      </c>
      <c r="AK2316" s="62">
        <f t="shared" ref="AK2316" si="10504">(X2316*AF2313+Y2316*AE2313+Z2316*AF2316+AA2316*AE2316)</f>
        <v>0</v>
      </c>
      <c r="AM2316" s="80">
        <f t="shared" ref="AM2316" si="10505">(180/PI())*ATAN(-1*(AI2313+AI2316)/(AH2313+AH2316))</f>
        <v>-70.38860744504251</v>
      </c>
      <c r="AO2316" s="113">
        <f t="shared" ref="AO2316" si="10506">20*LOG(((1-(10^(AM2313/20)^2)*(1-((1-AO2313)/(1+AO2313))^2))^0.5))</f>
        <v>-2.0068949588856348E-2</v>
      </c>
      <c r="AP2316" s="18"/>
      <c r="AQ2316" s="68"/>
      <c r="AR2316" s="68"/>
      <c r="AS2316" s="68"/>
      <c r="AT2316" s="68"/>
    </row>
    <row r="2317" spans="2:46" ht="18.600000000000001" customHeight="1"/>
    <row r="2318" spans="2:46" ht="18.600000000000001" customHeight="1" thickBot="1">
      <c r="D2318" s="10" t="s">
        <v>63</v>
      </c>
      <c r="E2318" s="10"/>
      <c r="F2318" s="10"/>
      <c r="G2318" s="10"/>
      <c r="H2318" s="10"/>
      <c r="I2318" s="10" t="s">
        <v>64</v>
      </c>
      <c r="J2318" s="10"/>
      <c r="K2318" s="10"/>
      <c r="L2318" s="10"/>
      <c r="M2318" s="55"/>
      <c r="N2318" s="55"/>
      <c r="O2318" s="54" t="s">
        <v>65</v>
      </c>
      <c r="P2318" s="55"/>
      <c r="Q2318" s="55"/>
      <c r="R2318" s="55"/>
      <c r="S2318" s="10"/>
      <c r="T2318" s="10" t="s">
        <v>66</v>
      </c>
      <c r="U2318" s="55"/>
      <c r="V2318" s="55"/>
      <c r="W2318" s="55"/>
      <c r="X2318" s="55"/>
      <c r="Y2318" s="54" t="s">
        <v>67</v>
      </c>
      <c r="Z2318" s="55"/>
      <c r="AA2318" s="55"/>
      <c r="AB2318" s="55"/>
      <c r="AC2318" s="54" t="s">
        <v>68</v>
      </c>
      <c r="AD2318" s="10"/>
      <c r="AE2318" s="10"/>
      <c r="AF2318" s="10"/>
      <c r="AG2318" s="10"/>
      <c r="AH2318" s="55"/>
      <c r="AI2318" s="54" t="s">
        <v>69</v>
      </c>
      <c r="AJ2318" s="55"/>
      <c r="AK2318" s="55"/>
    </row>
    <row r="2319" spans="2:46" ht="18.600000000000001" customHeight="1" thickBot="1">
      <c r="B2319" s="52"/>
      <c r="D2319" s="273" t="s">
        <v>70</v>
      </c>
      <c r="E2319" s="274"/>
      <c r="F2319" s="275" t="s">
        <v>71</v>
      </c>
      <c r="G2319" s="276"/>
      <c r="H2319" s="263"/>
      <c r="I2319" s="273" t="s">
        <v>72</v>
      </c>
      <c r="J2319" s="274"/>
      <c r="K2319" s="275" t="s">
        <v>73</v>
      </c>
      <c r="L2319" s="276"/>
      <c r="M2319" s="55"/>
      <c r="N2319" s="269" t="s">
        <v>74</v>
      </c>
      <c r="O2319" s="270"/>
      <c r="P2319" s="271" t="s">
        <v>75</v>
      </c>
      <c r="Q2319" s="272"/>
      <c r="R2319" s="55"/>
      <c r="S2319" s="273" t="s">
        <v>76</v>
      </c>
      <c r="T2319" s="274"/>
      <c r="U2319" s="275" t="s">
        <v>77</v>
      </c>
      <c r="V2319" s="276"/>
      <c r="W2319" s="10"/>
      <c r="X2319" s="269" t="s">
        <v>78</v>
      </c>
      <c r="Y2319" s="270"/>
      <c r="Z2319" s="271" t="s">
        <v>79</v>
      </c>
      <c r="AA2319" s="272"/>
      <c r="AB2319" s="10"/>
      <c r="AC2319" s="273" t="s">
        <v>80</v>
      </c>
      <c r="AD2319" s="274"/>
      <c r="AE2319" s="275" t="s">
        <v>81</v>
      </c>
      <c r="AF2319" s="276"/>
      <c r="AG2319" s="10"/>
      <c r="AH2319" s="269" t="s">
        <v>82</v>
      </c>
      <c r="AI2319" s="270"/>
      <c r="AJ2319" s="271" t="s">
        <v>83</v>
      </c>
      <c r="AK2319" s="272"/>
      <c r="AM2319" s="57" t="s">
        <v>10</v>
      </c>
      <c r="AO2319" s="109" t="s">
        <v>37</v>
      </c>
      <c r="AP2319" s="18"/>
      <c r="AQ2319" s="68"/>
      <c r="AR2319" s="68"/>
      <c r="AS2319" s="68"/>
      <c r="AT2319" s="68"/>
    </row>
    <row r="2320" spans="2:46" ht="18.600000000000001" customHeight="1" thickTop="1" thickBot="1">
      <c r="B2320" s="81">
        <v>6.64</v>
      </c>
      <c r="D2320" s="59">
        <v>1</v>
      </c>
      <c r="E2320" s="60">
        <v>0</v>
      </c>
      <c r="F2320" s="61">
        <v>0</v>
      </c>
      <c r="G2320" s="62">
        <f t="shared" ref="G2320" si="10507">$E$8*$B2320</f>
        <v>4.5043768000000002</v>
      </c>
      <c r="I2320" s="59">
        <v>1</v>
      </c>
      <c r="J2320" s="63">
        <v>0</v>
      </c>
      <c r="K2320" s="61">
        <v>0</v>
      </c>
      <c r="L2320" s="62">
        <v>0</v>
      </c>
      <c r="N2320" s="59">
        <f t="shared" ref="N2320" si="10508">D2320*I2320+F2320*I2323-E2320*J2320-G2320*J2323</f>
        <v>3.5029129609012983</v>
      </c>
      <c r="O2320" s="63">
        <f t="shared" ref="O2320" si="10509">(D2320*J2320+E2320*I2320+F2320*J2323+G2320*I2323)</f>
        <v>0</v>
      </c>
      <c r="P2320" s="61">
        <f t="shared" ref="P2320" si="10510">D2320*K2320+F2320*K2323-E2320*L2320-G2320*L2323</f>
        <v>0</v>
      </c>
      <c r="Q2320" s="62">
        <f t="shared" ref="Q2320" si="10511">(D2320*L2320+E2320*K2320+F2320*L2323+G2320*K2323)</f>
        <v>4.5043768000000002</v>
      </c>
      <c r="S2320" s="59">
        <v>1</v>
      </c>
      <c r="T2320" s="60">
        <v>0</v>
      </c>
      <c r="U2320" s="61">
        <v>0</v>
      </c>
      <c r="V2320" s="62">
        <f t="shared" ref="V2320" si="10512">$T$8*$B2320</f>
        <v>4.5043768000000002</v>
      </c>
      <c r="X2320" s="59">
        <f t="shared" ref="X2320" si="10513">N2320*S2320+P2320*S2323-O2320*T2320-Q2320*T2323</f>
        <v>3.5029129609012983</v>
      </c>
      <c r="Y2320" s="63">
        <f t="shared" ref="Y2320" si="10514">(N2320*T2320+O2320*S2320+P2320*T2323+Q2320*S2323)</f>
        <v>0</v>
      </c>
      <c r="Z2320" s="61">
        <f t="shared" ref="Z2320" si="10515">N2320*U2320+P2320*U2323-O2320*V2320-Q2320*V2323</f>
        <v>0</v>
      </c>
      <c r="AA2320" s="62">
        <f t="shared" ref="AA2320" si="10516">(N2320*V2320+O2320*U2320+P2320*V2323+Q2320*U2323)</f>
        <v>20.282816673503117</v>
      </c>
      <c r="AB2320" s="10"/>
      <c r="AC2320" s="64">
        <v>1</v>
      </c>
      <c r="AD2320" s="65">
        <v>0</v>
      </c>
      <c r="AE2320" s="23">
        <v>0</v>
      </c>
      <c r="AF2320" s="66">
        <v>0</v>
      </c>
      <c r="AH2320" s="59">
        <f t="shared" ref="AH2320" si="10517">X2320*AC2320+Z2320*AC2323-Y2320*AD2320-AA2320*AD2323</f>
        <v>3.5029129609012983</v>
      </c>
      <c r="AI2320" s="63">
        <f t="shared" ref="AI2320" si="10518">(X2320*AD2320+Y2320*AC2320+Z2320*AD2323+AA2320*AC2323)</f>
        <v>20.282816673503117</v>
      </c>
      <c r="AJ2320" s="61">
        <f t="shared" ref="AJ2320" si="10519">X2320*AE2320+Z2320*AE2323-Y2320*AF2320-AA2320*AF2323</f>
        <v>0</v>
      </c>
      <c r="AK2320" s="62">
        <f t="shared" ref="AK2320" si="10520">(X2320*AF2320+Y2320*AE2320+Z2320*AF2323+AA2320*AE2323)</f>
        <v>20.282816673503117</v>
      </c>
      <c r="AM2320" s="67">
        <f t="shared" ref="AM2320" si="10521">20*LOG(((1+$AD$8)/$AD$8)/((AH2320+AH2323)^2+(AI2320+AI2323)^2)^0.5)</f>
        <v>-20.39654215038189</v>
      </c>
      <c r="AO2320" s="110">
        <f t="shared" ref="AO2320" si="10522">((AH2320^2+AI2320^2)^0.5)/((AH2323^2+AI2323^2)^0.5)</f>
        <v>5.8034263230574412</v>
      </c>
      <c r="AP2320" s="18"/>
      <c r="AQ2320" s="68"/>
      <c r="AR2320" s="68"/>
      <c r="AS2320" s="68"/>
      <c r="AT2320" s="68"/>
    </row>
    <row r="2321" spans="2:46" ht="18.600000000000001" customHeight="1" thickBot="1">
      <c r="D2321" s="69"/>
      <c r="G2321" s="70"/>
      <c r="I2321" s="69"/>
      <c r="L2321" s="70"/>
      <c r="N2321" s="69"/>
      <c r="Q2321" s="70"/>
      <c r="S2321" s="69"/>
      <c r="V2321" s="70"/>
      <c r="X2321" s="69"/>
      <c r="AA2321" s="70"/>
      <c r="AC2321" s="64"/>
      <c r="AD2321" s="23"/>
      <c r="AE2321" s="23"/>
      <c r="AF2321" s="71"/>
      <c r="AH2321" s="69"/>
      <c r="AK2321" s="70"/>
      <c r="AO2321" s="111"/>
      <c r="AP2321" s="18"/>
      <c r="AQ2321" s="68"/>
      <c r="AR2321" s="68"/>
      <c r="AS2321" s="68"/>
      <c r="AT2321" s="68"/>
    </row>
    <row r="2322" spans="2:46" ht="18.600000000000001" customHeight="1" thickBot="1">
      <c r="D2322" s="265" t="s">
        <v>11</v>
      </c>
      <c r="E2322" s="266"/>
      <c r="F2322" s="267" t="s">
        <v>84</v>
      </c>
      <c r="G2322" s="268"/>
      <c r="H2322" s="263"/>
      <c r="I2322" s="265" t="s">
        <v>85</v>
      </c>
      <c r="J2322" s="266"/>
      <c r="K2322" s="267" t="s">
        <v>86</v>
      </c>
      <c r="L2322" s="268"/>
      <c r="N2322" s="269" t="s">
        <v>12</v>
      </c>
      <c r="O2322" s="270"/>
      <c r="P2322" s="271" t="s">
        <v>13</v>
      </c>
      <c r="Q2322" s="272"/>
      <c r="S2322" s="265" t="s">
        <v>87</v>
      </c>
      <c r="T2322" s="266"/>
      <c r="U2322" s="267" t="s">
        <v>88</v>
      </c>
      <c r="V2322" s="268"/>
      <c r="W2322" s="10"/>
      <c r="X2322" s="269" t="s">
        <v>89</v>
      </c>
      <c r="Y2322" s="270"/>
      <c r="Z2322" s="271" t="s">
        <v>90</v>
      </c>
      <c r="AA2322" s="272"/>
      <c r="AB2322" s="10"/>
      <c r="AC2322" s="265" t="s">
        <v>14</v>
      </c>
      <c r="AD2322" s="266"/>
      <c r="AE2322" s="267" t="s">
        <v>15</v>
      </c>
      <c r="AF2322" s="268"/>
      <c r="AG2322" s="10"/>
      <c r="AH2322" s="269" t="s">
        <v>91</v>
      </c>
      <c r="AI2322" s="270"/>
      <c r="AJ2322" s="271" t="s">
        <v>92</v>
      </c>
      <c r="AK2322" s="272"/>
      <c r="AM2322" s="76" t="s">
        <v>16</v>
      </c>
      <c r="AO2322" s="112" t="s">
        <v>38</v>
      </c>
      <c r="AP2322" s="18"/>
      <c r="AQ2322" s="68"/>
      <c r="AR2322" s="68"/>
      <c r="AS2322" s="68"/>
      <c r="AT2322" s="68"/>
    </row>
    <row r="2323" spans="2:46" ht="18.600000000000001" customHeight="1" thickTop="1" thickBot="1">
      <c r="D2323" s="59">
        <v>0</v>
      </c>
      <c r="E2323" s="63">
        <v>0</v>
      </c>
      <c r="F2323" s="61">
        <v>1</v>
      </c>
      <c r="G2323" s="62">
        <v>0</v>
      </c>
      <c r="I2323" s="59">
        <v>0</v>
      </c>
      <c r="J2323" s="63">
        <f t="shared" ref="J2323" si="10523">IF(0=(1-$J$8*$K$8*$B2320^2),10^14,$B2320*$K$8/(1-$J$8*$K$8*$B2320^2))</f>
        <v>-0.55566243057225995</v>
      </c>
      <c r="K2323" s="61">
        <v>1</v>
      </c>
      <c r="L2323" s="62">
        <v>0</v>
      </c>
      <c r="N2323" s="59">
        <f t="shared" ref="N2323" si="10524">D2323*I2320+F2323*I2323-E2323*J2320-G2323*J2323</f>
        <v>0</v>
      </c>
      <c r="O2323" s="63">
        <f t="shared" ref="O2323" si="10525">(D2323*J2320+E2323*I2320+F2323*J2323+G2323*I2323)</f>
        <v>-0.55566243057225995</v>
      </c>
      <c r="P2323" s="61">
        <f t="shared" ref="P2323" si="10526">D2323*K2320+F2323*K2323-E2323*L2320-G2323*L2323</f>
        <v>1</v>
      </c>
      <c r="Q2323" s="62">
        <f t="shared" ref="Q2323" si="10527">(D2323*L2320+E2323*K2320+F2323*L2323+G2323*K2323)</f>
        <v>0</v>
      </c>
      <c r="S2323" s="59">
        <v>0</v>
      </c>
      <c r="T2323" s="63">
        <v>0</v>
      </c>
      <c r="U2323" s="61">
        <v>1</v>
      </c>
      <c r="V2323" s="62">
        <v>0</v>
      </c>
      <c r="X2323" s="59">
        <f t="shared" ref="X2323" si="10528">N2323*S2320+P2323*S2323-O2323*T2320-Q2323*T2323</f>
        <v>0</v>
      </c>
      <c r="Y2323" s="63">
        <f t="shared" ref="Y2323" si="10529">(N2323*T2320+O2323*S2320+P2323*T2323+Q2323*S2323)</f>
        <v>-0.55566243057225995</v>
      </c>
      <c r="Z2323" s="61">
        <f t="shared" ref="Z2323" si="10530">N2323*U2320+P2323*U2323-O2323*V2320-Q2323*V2323</f>
        <v>3.5029129609012983</v>
      </c>
      <c r="AA2323" s="62">
        <f t="shared" ref="AA2323" si="10531">(N2323*V2320+O2323*U2320+P2323*V2323+Q2323*U2323)</f>
        <v>0</v>
      </c>
      <c r="AB2323" s="10"/>
      <c r="AC2323" s="46">
        <f t="shared" ref="AC2323" si="10532">1/$AD$8</f>
        <v>1</v>
      </c>
      <c r="AD2323" s="77">
        <v>0</v>
      </c>
      <c r="AE2323" s="78">
        <v>1</v>
      </c>
      <c r="AF2323" s="79">
        <v>0</v>
      </c>
      <c r="AH2323" s="59">
        <f t="shared" ref="AH2323" si="10533">X2323*AC2320+Z2323*AC2323-Y2323*AD2320-AA2323*AD2323</f>
        <v>3.5029129609012983</v>
      </c>
      <c r="AI2323" s="63">
        <f t="shared" ref="AI2323" si="10534">(X2323*AD2320+Y2323*AC2320+Z2323*AD2323+AA2323*AC2323)</f>
        <v>-0.55566243057225995</v>
      </c>
      <c r="AJ2323" s="61">
        <f t="shared" ref="AJ2323" si="10535">X2323*AE2320+Z2323*AE2323-Y2323*AF2320-AA2323*AF2323</f>
        <v>3.5029129609012983</v>
      </c>
      <c r="AK2323" s="62">
        <f t="shared" ref="AK2323" si="10536">(X2323*AF2320+Y2323*AE2320+Z2323*AF2323+AA2323*AE2323)</f>
        <v>0</v>
      </c>
      <c r="AM2323" s="80">
        <f t="shared" ref="AM2323" si="10537">(180/PI())*ATAN(-1*(AI2320+AI2323)/(AH2320+AH2323))</f>
        <v>-70.448209411559958</v>
      </c>
      <c r="AO2323" s="113">
        <f t="shared" ref="AO2323" si="10538">20*LOG(((1-(10^(AM2320/20)^2)*(1-((1-AO2320)/(1+AO2320))^2))^0.5))</f>
        <v>-1.9925769328625002E-2</v>
      </c>
      <c r="AP2323" s="18"/>
      <c r="AQ2323" s="68"/>
      <c r="AR2323" s="68"/>
      <c r="AS2323" s="68"/>
      <c r="AT2323" s="68"/>
    </row>
    <row r="2324" spans="2:46" ht="18.600000000000001" customHeight="1"/>
    <row r="2325" spans="2:46" ht="18.600000000000001" customHeight="1" thickBot="1">
      <c r="D2325" s="10" t="s">
        <v>63</v>
      </c>
      <c r="E2325" s="10"/>
      <c r="F2325" s="10"/>
      <c r="G2325" s="10"/>
      <c r="H2325" s="10"/>
      <c r="I2325" s="10" t="s">
        <v>64</v>
      </c>
      <c r="J2325" s="10"/>
      <c r="K2325" s="10"/>
      <c r="L2325" s="10"/>
      <c r="M2325" s="55"/>
      <c r="N2325" s="55"/>
      <c r="O2325" s="54" t="s">
        <v>65</v>
      </c>
      <c r="P2325" s="55"/>
      <c r="Q2325" s="55"/>
      <c r="R2325" s="55"/>
      <c r="S2325" s="10"/>
      <c r="T2325" s="10" t="s">
        <v>66</v>
      </c>
      <c r="U2325" s="55"/>
      <c r="V2325" s="55"/>
      <c r="W2325" s="55"/>
      <c r="X2325" s="55"/>
      <c r="Y2325" s="54" t="s">
        <v>67</v>
      </c>
      <c r="Z2325" s="55"/>
      <c r="AA2325" s="55"/>
      <c r="AB2325" s="55"/>
      <c r="AC2325" s="54" t="s">
        <v>68</v>
      </c>
      <c r="AD2325" s="10"/>
      <c r="AE2325" s="10"/>
      <c r="AF2325" s="10"/>
      <c r="AG2325" s="10"/>
      <c r="AH2325" s="55"/>
      <c r="AI2325" s="54" t="s">
        <v>69</v>
      </c>
      <c r="AJ2325" s="55"/>
      <c r="AK2325" s="55"/>
    </row>
    <row r="2326" spans="2:46" ht="18.600000000000001" customHeight="1" thickBot="1">
      <c r="B2326" s="52"/>
      <c r="D2326" s="273" t="s">
        <v>70</v>
      </c>
      <c r="E2326" s="274"/>
      <c r="F2326" s="275" t="s">
        <v>71</v>
      </c>
      <c r="G2326" s="276"/>
      <c r="H2326" s="263"/>
      <c r="I2326" s="273" t="s">
        <v>72</v>
      </c>
      <c r="J2326" s="274"/>
      <c r="K2326" s="275" t="s">
        <v>73</v>
      </c>
      <c r="L2326" s="276"/>
      <c r="M2326" s="55"/>
      <c r="N2326" s="269" t="s">
        <v>74</v>
      </c>
      <c r="O2326" s="270"/>
      <c r="P2326" s="271" t="s">
        <v>75</v>
      </c>
      <c r="Q2326" s="272"/>
      <c r="R2326" s="55"/>
      <c r="S2326" s="273" t="s">
        <v>76</v>
      </c>
      <c r="T2326" s="274"/>
      <c r="U2326" s="275" t="s">
        <v>77</v>
      </c>
      <c r="V2326" s="276"/>
      <c r="W2326" s="10"/>
      <c r="X2326" s="269" t="s">
        <v>78</v>
      </c>
      <c r="Y2326" s="270"/>
      <c r="Z2326" s="271" t="s">
        <v>79</v>
      </c>
      <c r="AA2326" s="272"/>
      <c r="AB2326" s="10"/>
      <c r="AC2326" s="273" t="s">
        <v>80</v>
      </c>
      <c r="AD2326" s="274"/>
      <c r="AE2326" s="275" t="s">
        <v>81</v>
      </c>
      <c r="AF2326" s="276"/>
      <c r="AG2326" s="10"/>
      <c r="AH2326" s="269" t="s">
        <v>82</v>
      </c>
      <c r="AI2326" s="270"/>
      <c r="AJ2326" s="271" t="s">
        <v>83</v>
      </c>
      <c r="AK2326" s="272"/>
      <c r="AM2326" s="57" t="s">
        <v>10</v>
      </c>
      <c r="AO2326" s="109" t="s">
        <v>37</v>
      </c>
      <c r="AP2326" s="18"/>
      <c r="AQ2326" s="68"/>
      <c r="AR2326" s="68"/>
      <c r="AS2326" s="68"/>
      <c r="AT2326" s="68"/>
    </row>
    <row r="2327" spans="2:46" ht="18.600000000000001" customHeight="1" thickTop="1" thickBot="1">
      <c r="B2327" s="81">
        <v>6.66</v>
      </c>
      <c r="D2327" s="59">
        <v>1</v>
      </c>
      <c r="E2327" s="60">
        <v>0</v>
      </c>
      <c r="F2327" s="61">
        <v>0</v>
      </c>
      <c r="G2327" s="62">
        <f t="shared" ref="G2327" si="10539">$E$8*$B2327</f>
        <v>4.5179442000000005</v>
      </c>
      <c r="I2327" s="59">
        <v>1</v>
      </c>
      <c r="J2327" s="63">
        <v>0</v>
      </c>
      <c r="K2327" s="61">
        <v>0</v>
      </c>
      <c r="L2327" s="62">
        <v>0</v>
      </c>
      <c r="N2327" s="59">
        <f t="shared" ref="N2327" si="10540">D2327*I2327+F2327*I2330-E2327*J2327-G2327*J2330</f>
        <v>3.5013600656657182</v>
      </c>
      <c r="O2327" s="63">
        <f t="shared" ref="O2327" si="10541">(D2327*J2327+E2327*I2327+F2327*J2330+G2327*I2330)</f>
        <v>0</v>
      </c>
      <c r="P2327" s="61">
        <f t="shared" ref="P2327" si="10542">D2327*K2327+F2327*K2330-E2327*L2327-G2327*L2330</f>
        <v>0</v>
      </c>
      <c r="Q2327" s="62">
        <f t="shared" ref="Q2327" si="10543">(D2327*L2327+E2327*K2327+F2327*L2330+G2327*K2330)</f>
        <v>4.5179442000000005</v>
      </c>
      <c r="S2327" s="59">
        <v>1</v>
      </c>
      <c r="T2327" s="60">
        <v>0</v>
      </c>
      <c r="U2327" s="61">
        <v>0</v>
      </c>
      <c r="V2327" s="62">
        <f t="shared" ref="V2327" si="10544">$T$8*$B2327</f>
        <v>4.5179442000000005</v>
      </c>
      <c r="X2327" s="59">
        <f t="shared" ref="X2327" si="10545">N2327*S2327+P2327*S2330-O2327*T2327-Q2327*T2330</f>
        <v>3.5013600656657182</v>
      </c>
      <c r="Y2327" s="63">
        <f t="shared" ref="Y2327" si="10546">(N2327*T2327+O2327*S2327+P2327*T2330+Q2327*S2330)</f>
        <v>0</v>
      </c>
      <c r="Z2327" s="61">
        <f t="shared" ref="Z2327" si="10547">N2327*U2327+P2327*U2330-O2327*V2327-Q2327*V2330</f>
        <v>0</v>
      </c>
      <c r="AA2327" s="62">
        <f t="shared" ref="AA2327" si="10548">(N2327*V2327+O2327*U2327+P2327*V2330+Q2327*U2330)</f>
        <v>20.336893600786055</v>
      </c>
      <c r="AB2327" s="10"/>
      <c r="AC2327" s="64">
        <v>1</v>
      </c>
      <c r="AD2327" s="65">
        <v>0</v>
      </c>
      <c r="AE2327" s="23">
        <v>0</v>
      </c>
      <c r="AF2327" s="66">
        <v>0</v>
      </c>
      <c r="AH2327" s="59">
        <f t="shared" ref="AH2327" si="10549">X2327*AC2327+Z2327*AC2330-Y2327*AD2327-AA2327*AD2330</f>
        <v>3.5013600656657182</v>
      </c>
      <c r="AI2327" s="63">
        <f t="shared" ref="AI2327" si="10550">(X2327*AD2327+Y2327*AC2327+Z2327*AD2330+AA2327*AC2330)</f>
        <v>20.336893600786055</v>
      </c>
      <c r="AJ2327" s="61">
        <f t="shared" ref="AJ2327" si="10551">X2327*AE2327+Z2327*AE2330-Y2327*AF2327-AA2327*AF2330</f>
        <v>0</v>
      </c>
      <c r="AK2327" s="62">
        <f t="shared" ref="AK2327" si="10552">(X2327*AF2327+Y2327*AE2327+Z2327*AF2330+AA2327*AE2330)</f>
        <v>20.336893600786055</v>
      </c>
      <c r="AM2327" s="67">
        <f t="shared" ref="AM2327" si="10553">20*LOG(((1+$AD$8)/$AD$8)/((AH2327+AH2330)^2+(AI2327+AI2330)^2)^0.5)</f>
        <v>-20.418019276810494</v>
      </c>
      <c r="AO2327" s="110">
        <f t="shared" ref="AO2327" si="10554">((AH2327^2+AI2327^2)^0.5)/((AH2330^2+AI2330^2)^0.5)</f>
        <v>5.8214113945450068</v>
      </c>
      <c r="AP2327" s="18"/>
      <c r="AQ2327" s="68"/>
      <c r="AR2327" s="68"/>
      <c r="AS2327" s="68"/>
      <c r="AT2327" s="68"/>
    </row>
    <row r="2328" spans="2:46" ht="18.600000000000001" customHeight="1" thickBot="1">
      <c r="D2328" s="69"/>
      <c r="G2328" s="70"/>
      <c r="I2328" s="69"/>
      <c r="L2328" s="70"/>
      <c r="N2328" s="69"/>
      <c r="Q2328" s="70"/>
      <c r="S2328" s="69"/>
      <c r="V2328" s="70"/>
      <c r="X2328" s="69"/>
      <c r="AA2328" s="70"/>
      <c r="AC2328" s="64"/>
      <c r="AD2328" s="23"/>
      <c r="AE2328" s="23"/>
      <c r="AF2328" s="71"/>
      <c r="AH2328" s="69"/>
      <c r="AK2328" s="70"/>
      <c r="AO2328" s="111"/>
      <c r="AP2328" s="18"/>
      <c r="AQ2328" s="68"/>
      <c r="AR2328" s="68"/>
      <c r="AS2328" s="68"/>
      <c r="AT2328" s="68"/>
    </row>
    <row r="2329" spans="2:46" ht="18.600000000000001" customHeight="1" thickBot="1">
      <c r="D2329" s="265" t="s">
        <v>11</v>
      </c>
      <c r="E2329" s="266"/>
      <c r="F2329" s="267" t="s">
        <v>84</v>
      </c>
      <c r="G2329" s="268"/>
      <c r="H2329" s="263"/>
      <c r="I2329" s="265" t="s">
        <v>85</v>
      </c>
      <c r="J2329" s="266"/>
      <c r="K2329" s="267" t="s">
        <v>86</v>
      </c>
      <c r="L2329" s="268"/>
      <c r="N2329" s="269" t="s">
        <v>12</v>
      </c>
      <c r="O2329" s="270"/>
      <c r="P2329" s="271" t="s">
        <v>13</v>
      </c>
      <c r="Q2329" s="272"/>
      <c r="S2329" s="265" t="s">
        <v>87</v>
      </c>
      <c r="T2329" s="266"/>
      <c r="U2329" s="267" t="s">
        <v>88</v>
      </c>
      <c r="V2329" s="268"/>
      <c r="W2329" s="10"/>
      <c r="X2329" s="269" t="s">
        <v>89</v>
      </c>
      <c r="Y2329" s="270"/>
      <c r="Z2329" s="271" t="s">
        <v>90</v>
      </c>
      <c r="AA2329" s="272"/>
      <c r="AB2329" s="10"/>
      <c r="AC2329" s="265" t="s">
        <v>14</v>
      </c>
      <c r="AD2329" s="266"/>
      <c r="AE2329" s="267" t="s">
        <v>15</v>
      </c>
      <c r="AF2329" s="268"/>
      <c r="AG2329" s="10"/>
      <c r="AH2329" s="269" t="s">
        <v>91</v>
      </c>
      <c r="AI2329" s="270"/>
      <c r="AJ2329" s="271" t="s">
        <v>92</v>
      </c>
      <c r="AK2329" s="272"/>
      <c r="AM2329" s="76" t="s">
        <v>16</v>
      </c>
      <c r="AO2329" s="112" t="s">
        <v>38</v>
      </c>
      <c r="AP2329" s="18"/>
      <c r="AQ2329" s="68"/>
      <c r="AR2329" s="68"/>
      <c r="AS2329" s="68"/>
      <c r="AT2329" s="68"/>
    </row>
    <row r="2330" spans="2:46" ht="18.600000000000001" customHeight="1" thickTop="1" thickBot="1">
      <c r="D2330" s="59">
        <v>0</v>
      </c>
      <c r="E2330" s="63">
        <v>0</v>
      </c>
      <c r="F2330" s="61">
        <v>1</v>
      </c>
      <c r="G2330" s="62">
        <v>0</v>
      </c>
      <c r="I2330" s="59">
        <v>0</v>
      </c>
      <c r="J2330" s="63">
        <f t="shared" ref="J2330" si="10555">IF(0=(1-$J$8*$K$8*$B2327^2),10^14,$B2327*$K$8/(1-$J$8*$K$8*$B2327^2))</f>
        <v>-0.55365005740126627</v>
      </c>
      <c r="K2330" s="61">
        <v>1</v>
      </c>
      <c r="L2330" s="62">
        <v>0</v>
      </c>
      <c r="N2330" s="59">
        <f t="shared" ref="N2330" si="10556">D2330*I2327+F2330*I2330-E2330*J2327-G2330*J2330</f>
        <v>0</v>
      </c>
      <c r="O2330" s="63">
        <f t="shared" ref="O2330" si="10557">(D2330*J2327+E2330*I2327+F2330*J2330+G2330*I2330)</f>
        <v>-0.55365005740126627</v>
      </c>
      <c r="P2330" s="61">
        <f t="shared" ref="P2330" si="10558">D2330*K2327+F2330*K2330-E2330*L2327-G2330*L2330</f>
        <v>1</v>
      </c>
      <c r="Q2330" s="62">
        <f t="shared" ref="Q2330" si="10559">(D2330*L2327+E2330*K2327+F2330*L2330+G2330*K2330)</f>
        <v>0</v>
      </c>
      <c r="S2330" s="59">
        <v>0</v>
      </c>
      <c r="T2330" s="63">
        <v>0</v>
      </c>
      <c r="U2330" s="61">
        <v>1</v>
      </c>
      <c r="V2330" s="62">
        <v>0</v>
      </c>
      <c r="X2330" s="59">
        <f t="shared" ref="X2330" si="10560">N2330*S2327+P2330*S2330-O2330*T2327-Q2330*T2330</f>
        <v>0</v>
      </c>
      <c r="Y2330" s="63">
        <f t="shared" ref="Y2330" si="10561">(N2330*T2327+O2330*S2327+P2330*T2330+Q2330*S2330)</f>
        <v>-0.55365005740126627</v>
      </c>
      <c r="Z2330" s="61">
        <f t="shared" ref="Z2330" si="10562">N2330*U2327+P2330*U2330-O2330*V2327-Q2330*V2330</f>
        <v>3.5013600656657182</v>
      </c>
      <c r="AA2330" s="62">
        <f t="shared" ref="AA2330" si="10563">(N2330*V2327+O2330*U2327+P2330*V2330+Q2330*U2330)</f>
        <v>0</v>
      </c>
      <c r="AB2330" s="10"/>
      <c r="AC2330" s="46">
        <f t="shared" ref="AC2330" si="10564">1/$AD$8</f>
        <v>1</v>
      </c>
      <c r="AD2330" s="77">
        <v>0</v>
      </c>
      <c r="AE2330" s="78">
        <v>1</v>
      </c>
      <c r="AF2330" s="79">
        <v>0</v>
      </c>
      <c r="AH2330" s="59">
        <f t="shared" ref="AH2330" si="10565">X2330*AC2327+Z2330*AC2330-Y2330*AD2327-AA2330*AD2330</f>
        <v>3.5013600656657182</v>
      </c>
      <c r="AI2330" s="63">
        <f t="shared" ref="AI2330" si="10566">(X2330*AD2327+Y2330*AC2327+Z2330*AD2330+AA2330*AC2330)</f>
        <v>-0.55365005740126627</v>
      </c>
      <c r="AJ2330" s="61">
        <f t="shared" ref="AJ2330" si="10567">X2330*AE2327+Z2330*AE2330-Y2330*AF2327-AA2330*AF2330</f>
        <v>3.5013600656657182</v>
      </c>
      <c r="AK2330" s="62">
        <f t="shared" ref="AK2330" si="10568">(X2330*AF2327+Y2330*AE2327+Z2330*AF2330+AA2330*AE2330)</f>
        <v>0</v>
      </c>
      <c r="AM2330" s="80">
        <f t="shared" ref="AM2330" si="10569">(180/PI())*ATAN(-1*(AI2327+AI2330)/(AH2327+AH2330))</f>
        <v>-70.507447518358248</v>
      </c>
      <c r="AO2330" s="113">
        <f t="shared" ref="AO2330" si="10570">20*LOG(((1-(10^(AM2327/20)^2)*(1-((1-AO2327)/(1+AO2327))^2))^0.5))</f>
        <v>-1.9783858599511265E-2</v>
      </c>
      <c r="AP2330" s="18"/>
      <c r="AQ2330" s="68"/>
      <c r="AR2330" s="68"/>
      <c r="AS2330" s="68"/>
      <c r="AT2330" s="68"/>
    </row>
    <row r="2331" spans="2:46" ht="18.600000000000001" customHeight="1"/>
    <row r="2332" spans="2:46" ht="18.600000000000001" customHeight="1" thickBot="1">
      <c r="D2332" s="10" t="s">
        <v>63</v>
      </c>
      <c r="E2332" s="10"/>
      <c r="F2332" s="10"/>
      <c r="G2332" s="10"/>
      <c r="H2332" s="10"/>
      <c r="I2332" s="10" t="s">
        <v>64</v>
      </c>
      <c r="J2332" s="10"/>
      <c r="K2332" s="10"/>
      <c r="L2332" s="10"/>
      <c r="M2332" s="55"/>
      <c r="N2332" s="55"/>
      <c r="O2332" s="54" t="s">
        <v>65</v>
      </c>
      <c r="P2332" s="55"/>
      <c r="Q2332" s="55"/>
      <c r="R2332" s="55"/>
      <c r="S2332" s="10"/>
      <c r="T2332" s="10" t="s">
        <v>66</v>
      </c>
      <c r="U2332" s="55"/>
      <c r="V2332" s="55"/>
      <c r="W2332" s="55"/>
      <c r="X2332" s="55"/>
      <c r="Y2332" s="54" t="s">
        <v>67</v>
      </c>
      <c r="Z2332" s="55"/>
      <c r="AA2332" s="55"/>
      <c r="AB2332" s="55"/>
      <c r="AC2332" s="54" t="s">
        <v>68</v>
      </c>
      <c r="AD2332" s="10"/>
      <c r="AE2332" s="10"/>
      <c r="AF2332" s="10"/>
      <c r="AG2332" s="10"/>
      <c r="AH2332" s="55"/>
      <c r="AI2332" s="54" t="s">
        <v>69</v>
      </c>
      <c r="AJ2332" s="55"/>
      <c r="AK2332" s="55"/>
    </row>
    <row r="2333" spans="2:46" ht="18.600000000000001" customHeight="1" thickBot="1">
      <c r="B2333" s="52"/>
      <c r="D2333" s="273" t="s">
        <v>70</v>
      </c>
      <c r="E2333" s="274"/>
      <c r="F2333" s="275" t="s">
        <v>71</v>
      </c>
      <c r="G2333" s="276"/>
      <c r="H2333" s="263"/>
      <c r="I2333" s="273" t="s">
        <v>72</v>
      </c>
      <c r="J2333" s="274"/>
      <c r="K2333" s="275" t="s">
        <v>73</v>
      </c>
      <c r="L2333" s="276"/>
      <c r="M2333" s="55"/>
      <c r="N2333" s="269" t="s">
        <v>74</v>
      </c>
      <c r="O2333" s="270"/>
      <c r="P2333" s="271" t="s">
        <v>75</v>
      </c>
      <c r="Q2333" s="272"/>
      <c r="R2333" s="55"/>
      <c r="S2333" s="273" t="s">
        <v>76</v>
      </c>
      <c r="T2333" s="274"/>
      <c r="U2333" s="275" t="s">
        <v>77</v>
      </c>
      <c r="V2333" s="276"/>
      <c r="W2333" s="10"/>
      <c r="X2333" s="269" t="s">
        <v>78</v>
      </c>
      <c r="Y2333" s="270"/>
      <c r="Z2333" s="271" t="s">
        <v>79</v>
      </c>
      <c r="AA2333" s="272"/>
      <c r="AB2333" s="10"/>
      <c r="AC2333" s="273" t="s">
        <v>80</v>
      </c>
      <c r="AD2333" s="274"/>
      <c r="AE2333" s="275" t="s">
        <v>81</v>
      </c>
      <c r="AF2333" s="276"/>
      <c r="AG2333" s="10"/>
      <c r="AH2333" s="269" t="s">
        <v>82</v>
      </c>
      <c r="AI2333" s="270"/>
      <c r="AJ2333" s="271" t="s">
        <v>83</v>
      </c>
      <c r="AK2333" s="272"/>
      <c r="AM2333" s="57" t="s">
        <v>10</v>
      </c>
      <c r="AO2333" s="109" t="s">
        <v>37</v>
      </c>
      <c r="AP2333" s="18"/>
      <c r="AQ2333" s="68"/>
      <c r="AR2333" s="68"/>
      <c r="AS2333" s="68"/>
      <c r="AT2333" s="68"/>
    </row>
    <row r="2334" spans="2:46" ht="18.600000000000001" customHeight="1" thickTop="1" thickBot="1">
      <c r="B2334" s="81">
        <v>6.68</v>
      </c>
      <c r="D2334" s="59">
        <v>1</v>
      </c>
      <c r="E2334" s="60">
        <v>0</v>
      </c>
      <c r="F2334" s="61">
        <v>0</v>
      </c>
      <c r="G2334" s="62">
        <f t="shared" ref="G2334" si="10571">$E$8*$B2334</f>
        <v>4.5315116</v>
      </c>
      <c r="I2334" s="59">
        <v>1</v>
      </c>
      <c r="J2334" s="63">
        <v>0</v>
      </c>
      <c r="K2334" s="61">
        <v>0</v>
      </c>
      <c r="L2334" s="62">
        <v>0</v>
      </c>
      <c r="N2334" s="59">
        <f t="shared" ref="N2334" si="10572">D2334*I2334+F2334*I2337-E2334*J2334-G2334*J2337</f>
        <v>3.4998229976280197</v>
      </c>
      <c r="O2334" s="63">
        <f t="shared" ref="O2334" si="10573">(D2334*J2334+E2334*I2334+F2334*J2337+G2334*I2337)</f>
        <v>0</v>
      </c>
      <c r="P2334" s="61">
        <f t="shared" ref="P2334" si="10574">D2334*K2334+F2334*K2337-E2334*L2334-G2334*L2337</f>
        <v>0</v>
      </c>
      <c r="Q2334" s="62">
        <f t="shared" ref="Q2334" si="10575">(D2334*L2334+E2334*K2334+F2334*L2337+G2334*K2337)</f>
        <v>4.5315116</v>
      </c>
      <c r="S2334" s="59">
        <v>1</v>
      </c>
      <c r="T2334" s="60">
        <v>0</v>
      </c>
      <c r="U2334" s="61">
        <v>0</v>
      </c>
      <c r="V2334" s="62">
        <f t="shared" ref="V2334" si="10576">$T$8*$B2334</f>
        <v>4.5315116</v>
      </c>
      <c r="X2334" s="59">
        <f t="shared" ref="X2334" si="10577">N2334*S2334+P2334*S2337-O2334*T2334-Q2334*T2337</f>
        <v>3.4998229976280197</v>
      </c>
      <c r="Y2334" s="63">
        <f t="shared" ref="Y2334" si="10578">(N2334*T2334+O2334*S2334+P2334*T2337+Q2334*S2337)</f>
        <v>0</v>
      </c>
      <c r="Z2334" s="61">
        <f t="shared" ref="Z2334" si="10579">N2334*U2334+P2334*U2337-O2334*V2334-Q2334*V2337</f>
        <v>0</v>
      </c>
      <c r="AA2334" s="62">
        <f t="shared" ref="AA2334" si="10580">(N2334*V2334+O2334*U2334+P2334*V2337+Q2334*U2337)</f>
        <v>20.391000111698144</v>
      </c>
      <c r="AB2334" s="10"/>
      <c r="AC2334" s="64">
        <v>1</v>
      </c>
      <c r="AD2334" s="65">
        <v>0</v>
      </c>
      <c r="AE2334" s="23">
        <v>0</v>
      </c>
      <c r="AF2334" s="66">
        <v>0</v>
      </c>
      <c r="AH2334" s="59">
        <f t="shared" ref="AH2334" si="10581">X2334*AC2334+Z2334*AC2337-Y2334*AD2334-AA2334*AD2337</f>
        <v>3.4998229976280197</v>
      </c>
      <c r="AI2334" s="63">
        <f t="shared" ref="AI2334" si="10582">(X2334*AD2334+Y2334*AC2334+Z2334*AD2337+AA2334*AC2337)</f>
        <v>20.391000111698144</v>
      </c>
      <c r="AJ2334" s="61">
        <f t="shared" ref="AJ2334" si="10583">X2334*AE2334+Z2334*AE2337-Y2334*AF2334-AA2334*AF2337</f>
        <v>0</v>
      </c>
      <c r="AK2334" s="62">
        <f t="shared" ref="AK2334" si="10584">(X2334*AF2334+Y2334*AE2334+Z2334*AF2337+AA2334*AE2337)</f>
        <v>20.391000111698144</v>
      </c>
      <c r="AM2334" s="67">
        <f t="shared" ref="AM2334" si="10585">20*LOG(((1+$AD$8)/$AD$8)/((AH2334+AH2337)^2+(AI2334+AI2337)^2)^0.5)</f>
        <v>-20.439462460144714</v>
      </c>
      <c r="AO2334" s="110">
        <f t="shared" ref="AO2334" si="10586">((AH2334^2+AI2334^2)^0.5)/((AH2337^2+AI2337^2)^0.5)</f>
        <v>5.839394614371324</v>
      </c>
      <c r="AP2334" s="18"/>
      <c r="AQ2334" s="68"/>
      <c r="AR2334" s="68"/>
      <c r="AS2334" s="68"/>
      <c r="AT2334" s="68"/>
    </row>
    <row r="2335" spans="2:46" ht="18.600000000000001" customHeight="1" thickBot="1">
      <c r="D2335" s="69"/>
      <c r="G2335" s="70"/>
      <c r="I2335" s="69"/>
      <c r="L2335" s="70"/>
      <c r="N2335" s="69"/>
      <c r="Q2335" s="70"/>
      <c r="S2335" s="69"/>
      <c r="V2335" s="70"/>
      <c r="X2335" s="69"/>
      <c r="AA2335" s="70"/>
      <c r="AC2335" s="64"/>
      <c r="AD2335" s="23"/>
      <c r="AE2335" s="23"/>
      <c r="AF2335" s="71"/>
      <c r="AH2335" s="69"/>
      <c r="AK2335" s="70"/>
      <c r="AO2335" s="111"/>
      <c r="AP2335" s="18"/>
      <c r="AQ2335" s="68"/>
      <c r="AR2335" s="68"/>
      <c r="AS2335" s="68"/>
      <c r="AT2335" s="68"/>
    </row>
    <row r="2336" spans="2:46" ht="18.600000000000001" customHeight="1" thickBot="1">
      <c r="D2336" s="265" t="s">
        <v>11</v>
      </c>
      <c r="E2336" s="266"/>
      <c r="F2336" s="267" t="s">
        <v>84</v>
      </c>
      <c r="G2336" s="268"/>
      <c r="H2336" s="263"/>
      <c r="I2336" s="265" t="s">
        <v>85</v>
      </c>
      <c r="J2336" s="266"/>
      <c r="K2336" s="267" t="s">
        <v>86</v>
      </c>
      <c r="L2336" s="268"/>
      <c r="N2336" s="269" t="s">
        <v>12</v>
      </c>
      <c r="O2336" s="270"/>
      <c r="P2336" s="271" t="s">
        <v>13</v>
      </c>
      <c r="Q2336" s="272"/>
      <c r="S2336" s="265" t="s">
        <v>87</v>
      </c>
      <c r="T2336" s="266"/>
      <c r="U2336" s="267" t="s">
        <v>88</v>
      </c>
      <c r="V2336" s="268"/>
      <c r="W2336" s="10"/>
      <c r="X2336" s="269" t="s">
        <v>89</v>
      </c>
      <c r="Y2336" s="270"/>
      <c r="Z2336" s="271" t="s">
        <v>90</v>
      </c>
      <c r="AA2336" s="272"/>
      <c r="AB2336" s="10"/>
      <c r="AC2336" s="265" t="s">
        <v>14</v>
      </c>
      <c r="AD2336" s="266"/>
      <c r="AE2336" s="267" t="s">
        <v>15</v>
      </c>
      <c r="AF2336" s="268"/>
      <c r="AG2336" s="10"/>
      <c r="AH2336" s="269" t="s">
        <v>91</v>
      </c>
      <c r="AI2336" s="270"/>
      <c r="AJ2336" s="271" t="s">
        <v>92</v>
      </c>
      <c r="AK2336" s="272"/>
      <c r="AM2336" s="76" t="s">
        <v>16</v>
      </c>
      <c r="AO2336" s="112" t="s">
        <v>38</v>
      </c>
      <c r="AP2336" s="18"/>
      <c r="AQ2336" s="68"/>
      <c r="AR2336" s="68"/>
      <c r="AS2336" s="68"/>
      <c r="AT2336" s="68"/>
    </row>
    <row r="2337" spans="2:46" ht="18.600000000000001" customHeight="1" thickTop="1" thickBot="1">
      <c r="D2337" s="59">
        <v>0</v>
      </c>
      <c r="E2337" s="63">
        <v>0</v>
      </c>
      <c r="F2337" s="61">
        <v>1</v>
      </c>
      <c r="G2337" s="62">
        <v>0</v>
      </c>
      <c r="I2337" s="59">
        <v>0</v>
      </c>
      <c r="J2337" s="63">
        <f t="shared" ref="J2337" si="10587">IF(0=(1-$J$8*$K$8*$B2334^2),10^14,$B2334*$K$8/(1-$J$8*$K$8*$B2334^2))</f>
        <v>-0.55165322706622222</v>
      </c>
      <c r="K2337" s="61">
        <v>1</v>
      </c>
      <c r="L2337" s="62">
        <v>0</v>
      </c>
      <c r="N2337" s="59">
        <f t="shared" ref="N2337" si="10588">D2337*I2334+F2337*I2337-E2337*J2334-G2337*J2337</f>
        <v>0</v>
      </c>
      <c r="O2337" s="63">
        <f t="shared" ref="O2337" si="10589">(D2337*J2334+E2337*I2334+F2337*J2337+G2337*I2337)</f>
        <v>-0.55165322706622222</v>
      </c>
      <c r="P2337" s="61">
        <f t="shared" ref="P2337" si="10590">D2337*K2334+F2337*K2337-E2337*L2334-G2337*L2337</f>
        <v>1</v>
      </c>
      <c r="Q2337" s="62">
        <f t="shared" ref="Q2337" si="10591">(D2337*L2334+E2337*K2334+F2337*L2337+G2337*K2337)</f>
        <v>0</v>
      </c>
      <c r="S2337" s="59">
        <v>0</v>
      </c>
      <c r="T2337" s="63">
        <v>0</v>
      </c>
      <c r="U2337" s="61">
        <v>1</v>
      </c>
      <c r="V2337" s="62">
        <v>0</v>
      </c>
      <c r="X2337" s="59">
        <f t="shared" ref="X2337" si="10592">N2337*S2334+P2337*S2337-O2337*T2334-Q2337*T2337</f>
        <v>0</v>
      </c>
      <c r="Y2337" s="63">
        <f t="shared" ref="Y2337" si="10593">(N2337*T2334+O2337*S2334+P2337*T2337+Q2337*S2337)</f>
        <v>-0.55165322706622222</v>
      </c>
      <c r="Z2337" s="61">
        <f t="shared" ref="Z2337" si="10594">N2337*U2334+P2337*U2337-O2337*V2334-Q2337*V2337</f>
        <v>3.4998229976280197</v>
      </c>
      <c r="AA2337" s="62">
        <f t="shared" ref="AA2337" si="10595">(N2337*V2334+O2337*U2334+P2337*V2337+Q2337*U2337)</f>
        <v>0</v>
      </c>
      <c r="AB2337" s="10"/>
      <c r="AC2337" s="46">
        <f t="shared" ref="AC2337" si="10596">1/$AD$8</f>
        <v>1</v>
      </c>
      <c r="AD2337" s="77">
        <v>0</v>
      </c>
      <c r="AE2337" s="78">
        <v>1</v>
      </c>
      <c r="AF2337" s="79">
        <v>0</v>
      </c>
      <c r="AH2337" s="59">
        <f t="shared" ref="AH2337" si="10597">X2337*AC2334+Z2337*AC2337-Y2337*AD2334-AA2337*AD2337</f>
        <v>3.4998229976280197</v>
      </c>
      <c r="AI2337" s="63">
        <f t="shared" ref="AI2337" si="10598">(X2337*AD2334+Y2337*AC2334+Z2337*AD2337+AA2337*AC2337)</f>
        <v>-0.55165322706622222</v>
      </c>
      <c r="AJ2337" s="61">
        <f t="shared" ref="AJ2337" si="10599">X2337*AE2334+Z2337*AE2337-Y2337*AF2334-AA2337*AF2337</f>
        <v>3.4998229976280197</v>
      </c>
      <c r="AK2337" s="62">
        <f t="shared" ref="AK2337" si="10600">(X2337*AF2334+Y2337*AE2334+Z2337*AF2337+AA2337*AE2337)</f>
        <v>0</v>
      </c>
      <c r="AM2337" s="80">
        <f t="shared" ref="AM2337" si="10601">(180/PI())*ATAN(-1*(AI2334+AI2337)/(AH2334+AH2337))</f>
        <v>-70.566325120649751</v>
      </c>
      <c r="AO2337" s="113">
        <f t="shared" ref="AO2337" si="10602">20*LOG(((1-(10^(AM2334/20)^2)*(1-((1-AO2334)/(1+AO2334))^2))^0.5))</f>
        <v>-1.9643204931240027E-2</v>
      </c>
      <c r="AP2337" s="18"/>
      <c r="AQ2337" s="68"/>
      <c r="AR2337" s="68"/>
      <c r="AS2337" s="68"/>
      <c r="AT2337" s="68"/>
    </row>
    <row r="2338" spans="2:46" ht="18.600000000000001" customHeight="1"/>
    <row r="2339" spans="2:46" ht="18.600000000000001" customHeight="1" thickBot="1">
      <c r="D2339" s="10" t="s">
        <v>63</v>
      </c>
      <c r="E2339" s="10"/>
      <c r="F2339" s="10"/>
      <c r="G2339" s="10"/>
      <c r="H2339" s="10"/>
      <c r="I2339" s="10" t="s">
        <v>64</v>
      </c>
      <c r="J2339" s="10"/>
      <c r="K2339" s="10"/>
      <c r="L2339" s="10"/>
      <c r="M2339" s="55"/>
      <c r="N2339" s="55"/>
      <c r="O2339" s="54" t="s">
        <v>65</v>
      </c>
      <c r="P2339" s="55"/>
      <c r="Q2339" s="55"/>
      <c r="R2339" s="55"/>
      <c r="S2339" s="10"/>
      <c r="T2339" s="10" t="s">
        <v>66</v>
      </c>
      <c r="U2339" s="55"/>
      <c r="V2339" s="55"/>
      <c r="W2339" s="55"/>
      <c r="X2339" s="55"/>
      <c r="Y2339" s="54" t="s">
        <v>67</v>
      </c>
      <c r="Z2339" s="55"/>
      <c r="AA2339" s="55"/>
      <c r="AB2339" s="55"/>
      <c r="AC2339" s="54" t="s">
        <v>68</v>
      </c>
      <c r="AD2339" s="10"/>
      <c r="AE2339" s="10"/>
      <c r="AF2339" s="10"/>
      <c r="AG2339" s="10"/>
      <c r="AH2339" s="55"/>
      <c r="AI2339" s="54" t="s">
        <v>69</v>
      </c>
      <c r="AJ2339" s="55"/>
      <c r="AK2339" s="55"/>
    </row>
    <row r="2340" spans="2:46" ht="18.600000000000001" customHeight="1" thickBot="1">
      <c r="B2340" s="52"/>
      <c r="D2340" s="273" t="s">
        <v>70</v>
      </c>
      <c r="E2340" s="274"/>
      <c r="F2340" s="275" t="s">
        <v>71</v>
      </c>
      <c r="G2340" s="276"/>
      <c r="H2340" s="263"/>
      <c r="I2340" s="273" t="s">
        <v>72</v>
      </c>
      <c r="J2340" s="274"/>
      <c r="K2340" s="275" t="s">
        <v>73</v>
      </c>
      <c r="L2340" s="276"/>
      <c r="M2340" s="55"/>
      <c r="N2340" s="269" t="s">
        <v>74</v>
      </c>
      <c r="O2340" s="270"/>
      <c r="P2340" s="271" t="s">
        <v>75</v>
      </c>
      <c r="Q2340" s="272"/>
      <c r="R2340" s="55"/>
      <c r="S2340" s="273" t="s">
        <v>76</v>
      </c>
      <c r="T2340" s="274"/>
      <c r="U2340" s="275" t="s">
        <v>77</v>
      </c>
      <c r="V2340" s="276"/>
      <c r="W2340" s="10"/>
      <c r="X2340" s="269" t="s">
        <v>78</v>
      </c>
      <c r="Y2340" s="270"/>
      <c r="Z2340" s="271" t="s">
        <v>79</v>
      </c>
      <c r="AA2340" s="272"/>
      <c r="AB2340" s="10"/>
      <c r="AC2340" s="273" t="s">
        <v>80</v>
      </c>
      <c r="AD2340" s="274"/>
      <c r="AE2340" s="275" t="s">
        <v>81</v>
      </c>
      <c r="AF2340" s="276"/>
      <c r="AG2340" s="10"/>
      <c r="AH2340" s="269" t="s">
        <v>82</v>
      </c>
      <c r="AI2340" s="270"/>
      <c r="AJ2340" s="271" t="s">
        <v>83</v>
      </c>
      <c r="AK2340" s="272"/>
      <c r="AM2340" s="57" t="s">
        <v>10</v>
      </c>
      <c r="AO2340" s="109" t="s">
        <v>37</v>
      </c>
      <c r="AP2340" s="18"/>
      <c r="AQ2340" s="68"/>
      <c r="AR2340" s="68"/>
      <c r="AS2340" s="68"/>
      <c r="AT2340" s="68"/>
    </row>
    <row r="2341" spans="2:46" ht="18.600000000000001" customHeight="1" thickTop="1" thickBot="1">
      <c r="B2341" s="81">
        <v>6.7</v>
      </c>
      <c r="D2341" s="59">
        <v>1</v>
      </c>
      <c r="E2341" s="60">
        <v>0</v>
      </c>
      <c r="F2341" s="61">
        <v>0</v>
      </c>
      <c r="G2341" s="62">
        <f t="shared" ref="G2341" si="10603">$E$8*$B2341</f>
        <v>4.5450790000000003</v>
      </c>
      <c r="I2341" s="59">
        <v>1</v>
      </c>
      <c r="J2341" s="63">
        <v>0</v>
      </c>
      <c r="K2341" s="61">
        <v>0</v>
      </c>
      <c r="L2341" s="62">
        <v>0</v>
      </c>
      <c r="N2341" s="59">
        <f t="shared" ref="N2341" si="10604">D2341*I2341+F2341*I2344-E2341*J2341-G2341*J2344</f>
        <v>3.4983015364628045</v>
      </c>
      <c r="O2341" s="63">
        <f t="shared" ref="O2341" si="10605">(D2341*J2341+E2341*I2341+F2341*J2344+G2341*I2344)</f>
        <v>0</v>
      </c>
      <c r="P2341" s="61">
        <f t="shared" ref="P2341" si="10606">D2341*K2341+F2341*K2344-E2341*L2341-G2341*L2344</f>
        <v>0</v>
      </c>
      <c r="Q2341" s="62">
        <f t="shared" ref="Q2341" si="10607">(D2341*L2341+E2341*K2341+F2341*L2344+G2341*K2344)</f>
        <v>4.5450790000000003</v>
      </c>
      <c r="S2341" s="59">
        <v>1</v>
      </c>
      <c r="T2341" s="60">
        <v>0</v>
      </c>
      <c r="U2341" s="61">
        <v>0</v>
      </c>
      <c r="V2341" s="62">
        <f t="shared" ref="V2341" si="10608">$T$8*$B2341</f>
        <v>4.5450790000000003</v>
      </c>
      <c r="X2341" s="59">
        <f t="shared" ref="X2341" si="10609">N2341*S2341+P2341*S2344-O2341*T2341-Q2341*T2344</f>
        <v>3.4983015364628045</v>
      </c>
      <c r="Y2341" s="63">
        <f t="shared" ref="Y2341" si="10610">(N2341*T2341+O2341*S2341+P2341*T2344+Q2341*S2344)</f>
        <v>0</v>
      </c>
      <c r="Z2341" s="61">
        <f t="shared" ref="Z2341" si="10611">N2341*U2341+P2341*U2344-O2341*V2341-Q2341*V2344</f>
        <v>0</v>
      </c>
      <c r="AA2341" s="62">
        <f t="shared" ref="AA2341" si="10612">(N2341*V2341+O2341*U2341+P2341*V2344+Q2341*U2344)</f>
        <v>20.445135849044828</v>
      </c>
      <c r="AB2341" s="10"/>
      <c r="AC2341" s="64">
        <v>1</v>
      </c>
      <c r="AD2341" s="65">
        <v>0</v>
      </c>
      <c r="AE2341" s="23">
        <v>0</v>
      </c>
      <c r="AF2341" s="66">
        <v>0</v>
      </c>
      <c r="AH2341" s="59">
        <f t="shared" ref="AH2341" si="10613">X2341*AC2341+Z2341*AC2344-Y2341*AD2341-AA2341*AD2344</f>
        <v>3.4983015364628045</v>
      </c>
      <c r="AI2341" s="63">
        <f t="shared" ref="AI2341" si="10614">(X2341*AD2341+Y2341*AC2341+Z2341*AD2344+AA2341*AC2344)</f>
        <v>20.445135849044828</v>
      </c>
      <c r="AJ2341" s="61">
        <f t="shared" ref="AJ2341" si="10615">X2341*AE2341+Z2341*AE2344-Y2341*AF2341-AA2341*AF2344</f>
        <v>0</v>
      </c>
      <c r="AK2341" s="62">
        <f t="shared" ref="AK2341" si="10616">(X2341*AF2341+Y2341*AE2341+Z2341*AF2344+AA2341*AE2344)</f>
        <v>20.445135849044828</v>
      </c>
      <c r="AM2341" s="67">
        <f t="shared" ref="AM2341" si="10617">20*LOG(((1+$AD$8)/$AD$8)/((AH2341+AH2344)^2+(AI2341+AI2344)^2)^0.5)</f>
        <v>-20.46087159493101</v>
      </c>
      <c r="AO2341" s="110">
        <f t="shared" ref="AO2341" si="10618">((AH2341^2+AI2341^2)^0.5)/((AH2344^2+AI2344^2)^0.5)</f>
        <v>5.8573760022451289</v>
      </c>
      <c r="AP2341" s="18"/>
      <c r="AQ2341" s="68"/>
      <c r="AR2341" s="68"/>
      <c r="AS2341" s="68"/>
      <c r="AT2341" s="68"/>
    </row>
    <row r="2342" spans="2:46" ht="18.600000000000001" customHeight="1" thickBot="1">
      <c r="D2342" s="69"/>
      <c r="G2342" s="70"/>
      <c r="I2342" s="69"/>
      <c r="L2342" s="70"/>
      <c r="N2342" s="69"/>
      <c r="Q2342" s="70"/>
      <c r="S2342" s="69"/>
      <c r="V2342" s="70"/>
      <c r="X2342" s="69"/>
      <c r="AA2342" s="70"/>
      <c r="AC2342" s="64"/>
      <c r="AD2342" s="23"/>
      <c r="AE2342" s="23"/>
      <c r="AF2342" s="71"/>
      <c r="AH2342" s="69"/>
      <c r="AK2342" s="70"/>
      <c r="AO2342" s="111"/>
      <c r="AP2342" s="18"/>
      <c r="AQ2342" s="68"/>
      <c r="AR2342" s="68"/>
      <c r="AS2342" s="68"/>
      <c r="AT2342" s="68"/>
    </row>
    <row r="2343" spans="2:46" ht="18.600000000000001" customHeight="1" thickBot="1">
      <c r="D2343" s="265" t="s">
        <v>11</v>
      </c>
      <c r="E2343" s="266"/>
      <c r="F2343" s="267" t="s">
        <v>84</v>
      </c>
      <c r="G2343" s="268"/>
      <c r="H2343" s="263"/>
      <c r="I2343" s="265" t="s">
        <v>85</v>
      </c>
      <c r="J2343" s="266"/>
      <c r="K2343" s="267" t="s">
        <v>86</v>
      </c>
      <c r="L2343" s="268"/>
      <c r="N2343" s="269" t="s">
        <v>12</v>
      </c>
      <c r="O2343" s="270"/>
      <c r="P2343" s="271" t="s">
        <v>13</v>
      </c>
      <c r="Q2343" s="272"/>
      <c r="S2343" s="265" t="s">
        <v>87</v>
      </c>
      <c r="T2343" s="266"/>
      <c r="U2343" s="267" t="s">
        <v>88</v>
      </c>
      <c r="V2343" s="268"/>
      <c r="W2343" s="10"/>
      <c r="X2343" s="269" t="s">
        <v>89</v>
      </c>
      <c r="Y2343" s="270"/>
      <c r="Z2343" s="271" t="s">
        <v>90</v>
      </c>
      <c r="AA2343" s="272"/>
      <c r="AB2343" s="10"/>
      <c r="AC2343" s="265" t="s">
        <v>14</v>
      </c>
      <c r="AD2343" s="266"/>
      <c r="AE2343" s="267" t="s">
        <v>15</v>
      </c>
      <c r="AF2343" s="268"/>
      <c r="AG2343" s="10"/>
      <c r="AH2343" s="269" t="s">
        <v>91</v>
      </c>
      <c r="AI2343" s="270"/>
      <c r="AJ2343" s="271" t="s">
        <v>92</v>
      </c>
      <c r="AK2343" s="272"/>
      <c r="AM2343" s="76" t="s">
        <v>16</v>
      </c>
      <c r="AO2343" s="112" t="s">
        <v>38</v>
      </c>
      <c r="AP2343" s="18"/>
      <c r="AQ2343" s="68"/>
      <c r="AR2343" s="68"/>
      <c r="AS2343" s="68"/>
      <c r="AT2343" s="68"/>
    </row>
    <row r="2344" spans="2:46" ht="18.600000000000001" customHeight="1" thickTop="1" thickBot="1">
      <c r="D2344" s="59">
        <v>0</v>
      </c>
      <c r="E2344" s="63">
        <v>0</v>
      </c>
      <c r="F2344" s="61">
        <v>1</v>
      </c>
      <c r="G2344" s="62">
        <v>0</v>
      </c>
      <c r="I2344" s="59">
        <v>0</v>
      </c>
      <c r="J2344" s="63">
        <f t="shared" ref="J2344" si="10619">IF(0=(1-$J$8*$K$8*$B2341^2),10^14,$B2341*$K$8/(1-$J$8*$K$8*$B2341^2))</f>
        <v>-0.54967175190195905</v>
      </c>
      <c r="K2344" s="61">
        <v>1</v>
      </c>
      <c r="L2344" s="62">
        <v>0</v>
      </c>
      <c r="N2344" s="59">
        <f t="shared" ref="N2344" si="10620">D2344*I2341+F2344*I2344-E2344*J2341-G2344*J2344</f>
        <v>0</v>
      </c>
      <c r="O2344" s="63">
        <f t="shared" ref="O2344" si="10621">(D2344*J2341+E2344*I2341+F2344*J2344+G2344*I2344)</f>
        <v>-0.54967175190195905</v>
      </c>
      <c r="P2344" s="61">
        <f t="shared" ref="P2344" si="10622">D2344*K2341+F2344*K2344-E2344*L2341-G2344*L2344</f>
        <v>1</v>
      </c>
      <c r="Q2344" s="62">
        <f t="shared" ref="Q2344" si="10623">(D2344*L2341+E2344*K2341+F2344*L2344+G2344*K2344)</f>
        <v>0</v>
      </c>
      <c r="S2344" s="59">
        <v>0</v>
      </c>
      <c r="T2344" s="63">
        <v>0</v>
      </c>
      <c r="U2344" s="61">
        <v>1</v>
      </c>
      <c r="V2344" s="62">
        <v>0</v>
      </c>
      <c r="X2344" s="59">
        <f t="shared" ref="X2344" si="10624">N2344*S2341+P2344*S2344-O2344*T2341-Q2344*T2344</f>
        <v>0</v>
      </c>
      <c r="Y2344" s="63">
        <f t="shared" ref="Y2344" si="10625">(N2344*T2341+O2344*S2341+P2344*T2344+Q2344*S2344)</f>
        <v>-0.54967175190195905</v>
      </c>
      <c r="Z2344" s="61">
        <f t="shared" ref="Z2344" si="10626">N2344*U2341+P2344*U2344-O2344*V2341-Q2344*V2344</f>
        <v>3.4983015364628045</v>
      </c>
      <c r="AA2344" s="62">
        <f t="shared" ref="AA2344" si="10627">(N2344*V2341+O2344*U2341+P2344*V2344+Q2344*U2344)</f>
        <v>0</v>
      </c>
      <c r="AB2344" s="10"/>
      <c r="AC2344" s="46">
        <f t="shared" ref="AC2344" si="10628">1/$AD$8</f>
        <v>1</v>
      </c>
      <c r="AD2344" s="77">
        <v>0</v>
      </c>
      <c r="AE2344" s="78">
        <v>1</v>
      </c>
      <c r="AF2344" s="79">
        <v>0</v>
      </c>
      <c r="AH2344" s="59">
        <f t="shared" ref="AH2344" si="10629">X2344*AC2341+Z2344*AC2344-Y2344*AD2341-AA2344*AD2344</f>
        <v>3.4983015364628045</v>
      </c>
      <c r="AI2344" s="63">
        <f t="shared" ref="AI2344" si="10630">(X2344*AD2341+Y2344*AC2341+Z2344*AD2344+AA2344*AC2344)</f>
        <v>-0.54967175190195905</v>
      </c>
      <c r="AJ2344" s="61">
        <f t="shared" ref="AJ2344" si="10631">X2344*AE2341+Z2344*AE2344-Y2344*AF2341-AA2344*AF2344</f>
        <v>3.4983015364628045</v>
      </c>
      <c r="AK2344" s="62">
        <f t="shared" ref="AK2344" si="10632">(X2344*AF2341+Y2344*AE2341+Z2344*AF2344+AA2344*AE2344)</f>
        <v>0</v>
      </c>
      <c r="AM2344" s="80">
        <f t="shared" ref="AM2344" si="10633">(180/PI())*ATAN(-1*(AI2341+AI2344)/(AH2341+AH2344))</f>
        <v>-70.624845531990715</v>
      </c>
      <c r="AO2344" s="113">
        <f t="shared" ref="AO2344" si="10634">20*LOG(((1-(10^(AM2341/20)^2)*(1-((1-AO2341)/(1+AO2341))^2))^0.5))</f>
        <v>-1.9503795964922924E-2</v>
      </c>
      <c r="AP2344" s="18"/>
      <c r="AQ2344" s="68"/>
      <c r="AR2344" s="68"/>
      <c r="AS2344" s="68"/>
      <c r="AT2344" s="68"/>
    </row>
    <row r="2345" spans="2:46" ht="18.600000000000001" customHeight="1"/>
    <row r="2346" spans="2:46" ht="18.600000000000001" customHeight="1" thickBot="1">
      <c r="D2346" s="10" t="s">
        <v>63</v>
      </c>
      <c r="E2346" s="10"/>
      <c r="F2346" s="10"/>
      <c r="G2346" s="10"/>
      <c r="H2346" s="10"/>
      <c r="I2346" s="10" t="s">
        <v>64</v>
      </c>
      <c r="J2346" s="10"/>
      <c r="K2346" s="10"/>
      <c r="L2346" s="10"/>
      <c r="M2346" s="55"/>
      <c r="N2346" s="55"/>
      <c r="O2346" s="54" t="s">
        <v>65</v>
      </c>
      <c r="P2346" s="55"/>
      <c r="Q2346" s="55"/>
      <c r="R2346" s="55"/>
      <c r="S2346" s="10"/>
      <c r="T2346" s="10" t="s">
        <v>66</v>
      </c>
      <c r="U2346" s="55"/>
      <c r="V2346" s="55"/>
      <c r="W2346" s="55"/>
      <c r="X2346" s="55"/>
      <c r="Y2346" s="54" t="s">
        <v>67</v>
      </c>
      <c r="Z2346" s="55"/>
      <c r="AA2346" s="55"/>
      <c r="AB2346" s="55"/>
      <c r="AC2346" s="54" t="s">
        <v>68</v>
      </c>
      <c r="AD2346" s="10"/>
      <c r="AE2346" s="10"/>
      <c r="AF2346" s="10"/>
      <c r="AG2346" s="10"/>
      <c r="AH2346" s="55"/>
      <c r="AI2346" s="54" t="s">
        <v>69</v>
      </c>
      <c r="AJ2346" s="55"/>
      <c r="AK2346" s="55"/>
    </row>
    <row r="2347" spans="2:46" ht="18.600000000000001" customHeight="1" thickBot="1">
      <c r="B2347" s="52"/>
      <c r="D2347" s="273" t="s">
        <v>70</v>
      </c>
      <c r="E2347" s="274"/>
      <c r="F2347" s="275" t="s">
        <v>71</v>
      </c>
      <c r="G2347" s="276"/>
      <c r="H2347" s="263"/>
      <c r="I2347" s="273" t="s">
        <v>72</v>
      </c>
      <c r="J2347" s="274"/>
      <c r="K2347" s="275" t="s">
        <v>73</v>
      </c>
      <c r="L2347" s="276"/>
      <c r="M2347" s="55"/>
      <c r="N2347" s="269" t="s">
        <v>74</v>
      </c>
      <c r="O2347" s="270"/>
      <c r="P2347" s="271" t="s">
        <v>75</v>
      </c>
      <c r="Q2347" s="272"/>
      <c r="R2347" s="55"/>
      <c r="S2347" s="273" t="s">
        <v>76</v>
      </c>
      <c r="T2347" s="274"/>
      <c r="U2347" s="275" t="s">
        <v>77</v>
      </c>
      <c r="V2347" s="276"/>
      <c r="W2347" s="10"/>
      <c r="X2347" s="269" t="s">
        <v>78</v>
      </c>
      <c r="Y2347" s="270"/>
      <c r="Z2347" s="271" t="s">
        <v>79</v>
      </c>
      <c r="AA2347" s="272"/>
      <c r="AB2347" s="10"/>
      <c r="AC2347" s="273" t="s">
        <v>80</v>
      </c>
      <c r="AD2347" s="274"/>
      <c r="AE2347" s="275" t="s">
        <v>81</v>
      </c>
      <c r="AF2347" s="276"/>
      <c r="AG2347" s="10"/>
      <c r="AH2347" s="269" t="s">
        <v>82</v>
      </c>
      <c r="AI2347" s="270"/>
      <c r="AJ2347" s="271" t="s">
        <v>83</v>
      </c>
      <c r="AK2347" s="272"/>
      <c r="AM2347" s="57" t="s">
        <v>10</v>
      </c>
      <c r="AO2347" s="109" t="s">
        <v>37</v>
      </c>
      <c r="AP2347" s="18"/>
      <c r="AQ2347" s="68"/>
      <c r="AR2347" s="68"/>
      <c r="AS2347" s="68"/>
      <c r="AT2347" s="68"/>
    </row>
    <row r="2348" spans="2:46" ht="18.600000000000001" customHeight="1" thickTop="1" thickBot="1">
      <c r="B2348" s="81">
        <v>6.72</v>
      </c>
      <c r="D2348" s="59">
        <v>1</v>
      </c>
      <c r="E2348" s="60">
        <v>0</v>
      </c>
      <c r="F2348" s="61">
        <v>0</v>
      </c>
      <c r="G2348" s="62">
        <f t="shared" ref="G2348" si="10635">$E$8*$B2348</f>
        <v>4.5586463999999998</v>
      </c>
      <c r="I2348" s="59">
        <v>1</v>
      </c>
      <c r="J2348" s="63">
        <v>0</v>
      </c>
      <c r="K2348" s="61">
        <v>0</v>
      </c>
      <c r="L2348" s="62">
        <v>0</v>
      </c>
      <c r="N2348" s="59">
        <f t="shared" ref="N2348" si="10636">D2348*I2348+F2348*I2351-E2348*J2348-G2348*J2351</f>
        <v>3.4967954657588973</v>
      </c>
      <c r="O2348" s="63">
        <f t="shared" ref="O2348" si="10637">(D2348*J2348+E2348*I2348+F2348*J2351+G2348*I2351)</f>
        <v>0</v>
      </c>
      <c r="P2348" s="61">
        <f t="shared" ref="P2348" si="10638">D2348*K2348+F2348*K2351-E2348*L2348-G2348*L2351</f>
        <v>0</v>
      </c>
      <c r="Q2348" s="62">
        <f t="shared" ref="Q2348" si="10639">(D2348*L2348+E2348*K2348+F2348*L2351+G2348*K2351)</f>
        <v>4.5586463999999998</v>
      </c>
      <c r="S2348" s="59">
        <v>1</v>
      </c>
      <c r="T2348" s="60">
        <v>0</v>
      </c>
      <c r="U2348" s="61">
        <v>0</v>
      </c>
      <c r="V2348" s="62">
        <f t="shared" ref="V2348" si="10640">$T$8*$B2348</f>
        <v>4.5586463999999998</v>
      </c>
      <c r="X2348" s="59">
        <f t="shared" ref="X2348" si="10641">N2348*S2348+P2348*S2351-O2348*T2348-Q2348*T2351</f>
        <v>3.4967954657588973</v>
      </c>
      <c r="Y2348" s="63">
        <f t="shared" ref="Y2348" si="10642">(N2348*T2348+O2348*S2348+P2348*T2351+Q2348*S2351)</f>
        <v>0</v>
      </c>
      <c r="Z2348" s="61">
        <f t="shared" ref="Z2348" si="10643">N2348*U2348+P2348*U2351-O2348*V2348-Q2348*V2351</f>
        <v>0</v>
      </c>
      <c r="AA2348" s="62">
        <f t="shared" ref="AA2348" si="10644">(N2348*V2348+O2348*U2348+P2348*V2351+Q2348*U2351)</f>
        <v>20.499300461518118</v>
      </c>
      <c r="AB2348" s="10"/>
      <c r="AC2348" s="64">
        <v>1</v>
      </c>
      <c r="AD2348" s="65">
        <v>0</v>
      </c>
      <c r="AE2348" s="23">
        <v>0</v>
      </c>
      <c r="AF2348" s="66">
        <v>0</v>
      </c>
      <c r="AH2348" s="59">
        <f t="shared" ref="AH2348" si="10645">X2348*AC2348+Z2348*AC2351-Y2348*AD2348-AA2348*AD2351</f>
        <v>3.4967954657588973</v>
      </c>
      <c r="AI2348" s="63">
        <f t="shared" ref="AI2348" si="10646">(X2348*AD2348+Y2348*AC2348+Z2348*AD2351+AA2348*AC2351)</f>
        <v>20.499300461518118</v>
      </c>
      <c r="AJ2348" s="61">
        <f t="shared" ref="AJ2348" si="10647">X2348*AE2348+Z2348*AE2351-Y2348*AF2348-AA2348*AF2351</f>
        <v>0</v>
      </c>
      <c r="AK2348" s="62">
        <f t="shared" ref="AK2348" si="10648">(X2348*AF2348+Y2348*AE2348+Z2348*AF2351+AA2348*AE2351)</f>
        <v>20.499300461518118</v>
      </c>
      <c r="AM2348" s="67">
        <f t="shared" ref="AM2348" si="10649">20*LOG(((1+$AD$8)/$AD$8)/((AH2348+AH2351)^2+(AI2348+AI2351)^2)^0.5)</f>
        <v>-20.48224658094</v>
      </c>
      <c r="AO2348" s="110">
        <f t="shared" ref="AO2348" si="10650">((AH2348^2+AI2348^2)^0.5)/((AH2351^2+AI2351^2)^0.5)</f>
        <v>5.8753555775930648</v>
      </c>
      <c r="AP2348" s="18"/>
      <c r="AQ2348" s="68"/>
      <c r="AR2348" s="68"/>
      <c r="AS2348" s="68"/>
      <c r="AT2348" s="68"/>
    </row>
    <row r="2349" spans="2:46" ht="18.600000000000001" customHeight="1" thickBot="1">
      <c r="D2349" s="69"/>
      <c r="G2349" s="70"/>
      <c r="I2349" s="69"/>
      <c r="L2349" s="70"/>
      <c r="N2349" s="69"/>
      <c r="Q2349" s="70"/>
      <c r="S2349" s="69"/>
      <c r="V2349" s="70"/>
      <c r="X2349" s="69"/>
      <c r="AA2349" s="70"/>
      <c r="AC2349" s="64"/>
      <c r="AD2349" s="23"/>
      <c r="AE2349" s="23"/>
      <c r="AF2349" s="71"/>
      <c r="AH2349" s="69"/>
      <c r="AK2349" s="70"/>
      <c r="AO2349" s="111"/>
      <c r="AP2349" s="18"/>
      <c r="AQ2349" s="68"/>
      <c r="AR2349" s="68"/>
      <c r="AS2349" s="68"/>
      <c r="AT2349" s="68"/>
    </row>
    <row r="2350" spans="2:46" ht="18.600000000000001" customHeight="1" thickBot="1">
      <c r="D2350" s="265" t="s">
        <v>11</v>
      </c>
      <c r="E2350" s="266"/>
      <c r="F2350" s="267" t="s">
        <v>84</v>
      </c>
      <c r="G2350" s="268"/>
      <c r="H2350" s="263"/>
      <c r="I2350" s="265" t="s">
        <v>85</v>
      </c>
      <c r="J2350" s="266"/>
      <c r="K2350" s="267" t="s">
        <v>86</v>
      </c>
      <c r="L2350" s="268"/>
      <c r="N2350" s="269" t="s">
        <v>12</v>
      </c>
      <c r="O2350" s="270"/>
      <c r="P2350" s="271" t="s">
        <v>13</v>
      </c>
      <c r="Q2350" s="272"/>
      <c r="S2350" s="265" t="s">
        <v>87</v>
      </c>
      <c r="T2350" s="266"/>
      <c r="U2350" s="267" t="s">
        <v>88</v>
      </c>
      <c r="V2350" s="268"/>
      <c r="W2350" s="10"/>
      <c r="X2350" s="269" t="s">
        <v>89</v>
      </c>
      <c r="Y2350" s="270"/>
      <c r="Z2350" s="271" t="s">
        <v>90</v>
      </c>
      <c r="AA2350" s="272"/>
      <c r="AB2350" s="10"/>
      <c r="AC2350" s="265" t="s">
        <v>14</v>
      </c>
      <c r="AD2350" s="266"/>
      <c r="AE2350" s="267" t="s">
        <v>15</v>
      </c>
      <c r="AF2350" s="268"/>
      <c r="AG2350" s="10"/>
      <c r="AH2350" s="269" t="s">
        <v>91</v>
      </c>
      <c r="AI2350" s="270"/>
      <c r="AJ2350" s="271" t="s">
        <v>92</v>
      </c>
      <c r="AK2350" s="272"/>
      <c r="AM2350" s="76" t="s">
        <v>16</v>
      </c>
      <c r="AO2350" s="112" t="s">
        <v>38</v>
      </c>
      <c r="AP2350" s="18"/>
      <c r="AQ2350" s="68"/>
      <c r="AR2350" s="68"/>
      <c r="AS2350" s="68"/>
      <c r="AT2350" s="68"/>
    </row>
    <row r="2351" spans="2:46" ht="18.600000000000001" customHeight="1" thickTop="1" thickBot="1">
      <c r="D2351" s="59">
        <v>0</v>
      </c>
      <c r="E2351" s="63">
        <v>0</v>
      </c>
      <c r="F2351" s="61">
        <v>1</v>
      </c>
      <c r="G2351" s="62">
        <v>0</v>
      </c>
      <c r="I2351" s="59">
        <v>0</v>
      </c>
      <c r="J2351" s="63">
        <f t="shared" ref="J2351" si="10651">IF(0=(1-$J$8*$K$8*$B2348^2),10^14,$B2348*$K$8/(1-$J$8*$K$8*$B2348^2))</f>
        <v>-0.5477054473360552</v>
      </c>
      <c r="K2351" s="61">
        <v>1</v>
      </c>
      <c r="L2351" s="62">
        <v>0</v>
      </c>
      <c r="N2351" s="59">
        <f t="shared" ref="N2351" si="10652">D2351*I2348+F2351*I2351-E2351*J2348-G2351*J2351</f>
        <v>0</v>
      </c>
      <c r="O2351" s="63">
        <f t="shared" ref="O2351" si="10653">(D2351*J2348+E2351*I2348+F2351*J2351+G2351*I2351)</f>
        <v>-0.5477054473360552</v>
      </c>
      <c r="P2351" s="61">
        <f t="shared" ref="P2351" si="10654">D2351*K2348+F2351*K2351-E2351*L2348-G2351*L2351</f>
        <v>1</v>
      </c>
      <c r="Q2351" s="62">
        <f t="shared" ref="Q2351" si="10655">(D2351*L2348+E2351*K2348+F2351*L2351+G2351*K2351)</f>
        <v>0</v>
      </c>
      <c r="S2351" s="59">
        <v>0</v>
      </c>
      <c r="T2351" s="63">
        <v>0</v>
      </c>
      <c r="U2351" s="61">
        <v>1</v>
      </c>
      <c r="V2351" s="62">
        <v>0</v>
      </c>
      <c r="X2351" s="59">
        <f t="shared" ref="X2351" si="10656">N2351*S2348+P2351*S2351-O2351*T2348-Q2351*T2351</f>
        <v>0</v>
      </c>
      <c r="Y2351" s="63">
        <f t="shared" ref="Y2351" si="10657">(N2351*T2348+O2351*S2348+P2351*T2351+Q2351*S2351)</f>
        <v>-0.5477054473360552</v>
      </c>
      <c r="Z2351" s="61">
        <f t="shared" ref="Z2351" si="10658">N2351*U2348+P2351*U2351-O2351*V2348-Q2351*V2351</f>
        <v>3.4967954657588973</v>
      </c>
      <c r="AA2351" s="62">
        <f t="shared" ref="AA2351" si="10659">(N2351*V2348+O2351*U2348+P2351*V2351+Q2351*U2351)</f>
        <v>0</v>
      </c>
      <c r="AB2351" s="10"/>
      <c r="AC2351" s="46">
        <f t="shared" ref="AC2351" si="10660">1/$AD$8</f>
        <v>1</v>
      </c>
      <c r="AD2351" s="77">
        <v>0</v>
      </c>
      <c r="AE2351" s="78">
        <v>1</v>
      </c>
      <c r="AF2351" s="79">
        <v>0</v>
      </c>
      <c r="AH2351" s="59">
        <f t="shared" ref="AH2351" si="10661">X2351*AC2348+Z2351*AC2351-Y2351*AD2348-AA2351*AD2351</f>
        <v>3.4967954657588973</v>
      </c>
      <c r="AI2351" s="63">
        <f t="shared" ref="AI2351" si="10662">(X2351*AD2348+Y2351*AC2348+Z2351*AD2351+AA2351*AC2351)</f>
        <v>-0.5477054473360552</v>
      </c>
      <c r="AJ2351" s="61">
        <f t="shared" ref="AJ2351" si="10663">X2351*AE2348+Z2351*AE2351-Y2351*AF2348-AA2351*AF2351</f>
        <v>3.4967954657588973</v>
      </c>
      <c r="AK2351" s="62">
        <f t="shared" ref="AK2351" si="10664">(X2351*AF2348+Y2351*AE2348+Z2351*AF2351+AA2351*AE2351)</f>
        <v>0</v>
      </c>
      <c r="AM2351" s="80">
        <f t="shared" ref="AM2351" si="10665">(180/PI())*ATAN(-1*(AI2348+AI2351)/(AH2348+AH2351))</f>
        <v>-70.683012024935849</v>
      </c>
      <c r="AO2351" s="113">
        <f t="shared" ref="AO2351" si="10666">20*LOG(((1-(10^(AM2348/20)^2)*(1-((1-AO2348)/(1+AO2348))^2))^0.5))</f>
        <v>-1.9365619452934923E-2</v>
      </c>
      <c r="AP2351" s="18"/>
      <c r="AQ2351" s="68"/>
      <c r="AR2351" s="68"/>
      <c r="AS2351" s="68"/>
      <c r="AT2351" s="68"/>
    </row>
    <row r="2352" spans="2:46" ht="18.600000000000001" customHeight="1"/>
    <row r="2353" spans="2:46" ht="18.600000000000001" customHeight="1" thickBot="1">
      <c r="D2353" s="10" t="s">
        <v>63</v>
      </c>
      <c r="E2353" s="10"/>
      <c r="F2353" s="10"/>
      <c r="G2353" s="10"/>
      <c r="H2353" s="10"/>
      <c r="I2353" s="10" t="s">
        <v>64</v>
      </c>
      <c r="J2353" s="10"/>
      <c r="K2353" s="10"/>
      <c r="L2353" s="10"/>
      <c r="M2353" s="55"/>
      <c r="N2353" s="55"/>
      <c r="O2353" s="54" t="s">
        <v>65</v>
      </c>
      <c r="P2353" s="55"/>
      <c r="Q2353" s="55"/>
      <c r="R2353" s="55"/>
      <c r="S2353" s="10"/>
      <c r="T2353" s="10" t="s">
        <v>66</v>
      </c>
      <c r="U2353" s="55"/>
      <c r="V2353" s="55"/>
      <c r="W2353" s="55"/>
      <c r="X2353" s="55"/>
      <c r="Y2353" s="54" t="s">
        <v>67</v>
      </c>
      <c r="Z2353" s="55"/>
      <c r="AA2353" s="55"/>
      <c r="AB2353" s="55"/>
      <c r="AC2353" s="54" t="s">
        <v>68</v>
      </c>
      <c r="AD2353" s="10"/>
      <c r="AE2353" s="10"/>
      <c r="AF2353" s="10"/>
      <c r="AG2353" s="10"/>
      <c r="AH2353" s="55"/>
      <c r="AI2353" s="54" t="s">
        <v>69</v>
      </c>
      <c r="AJ2353" s="55"/>
      <c r="AK2353" s="55"/>
    </row>
    <row r="2354" spans="2:46" ht="18.600000000000001" customHeight="1" thickBot="1">
      <c r="B2354" s="52"/>
      <c r="D2354" s="273" t="s">
        <v>70</v>
      </c>
      <c r="E2354" s="274"/>
      <c r="F2354" s="275" t="s">
        <v>71</v>
      </c>
      <c r="G2354" s="276"/>
      <c r="H2354" s="263"/>
      <c r="I2354" s="273" t="s">
        <v>72</v>
      </c>
      <c r="J2354" s="274"/>
      <c r="K2354" s="275" t="s">
        <v>73</v>
      </c>
      <c r="L2354" s="276"/>
      <c r="M2354" s="55"/>
      <c r="N2354" s="269" t="s">
        <v>74</v>
      </c>
      <c r="O2354" s="270"/>
      <c r="P2354" s="271" t="s">
        <v>75</v>
      </c>
      <c r="Q2354" s="272"/>
      <c r="R2354" s="55"/>
      <c r="S2354" s="273" t="s">
        <v>76</v>
      </c>
      <c r="T2354" s="274"/>
      <c r="U2354" s="275" t="s">
        <v>77</v>
      </c>
      <c r="V2354" s="276"/>
      <c r="W2354" s="10"/>
      <c r="X2354" s="269" t="s">
        <v>78</v>
      </c>
      <c r="Y2354" s="270"/>
      <c r="Z2354" s="271" t="s">
        <v>79</v>
      </c>
      <c r="AA2354" s="272"/>
      <c r="AB2354" s="10"/>
      <c r="AC2354" s="273" t="s">
        <v>80</v>
      </c>
      <c r="AD2354" s="274"/>
      <c r="AE2354" s="275" t="s">
        <v>81</v>
      </c>
      <c r="AF2354" s="276"/>
      <c r="AG2354" s="10"/>
      <c r="AH2354" s="269" t="s">
        <v>82</v>
      </c>
      <c r="AI2354" s="270"/>
      <c r="AJ2354" s="271" t="s">
        <v>83</v>
      </c>
      <c r="AK2354" s="272"/>
      <c r="AM2354" s="57" t="s">
        <v>10</v>
      </c>
      <c r="AO2354" s="109" t="s">
        <v>37</v>
      </c>
      <c r="AP2354" s="18"/>
      <c r="AQ2354" s="68"/>
      <c r="AR2354" s="68"/>
      <c r="AS2354" s="68"/>
      <c r="AT2354" s="68"/>
    </row>
    <row r="2355" spans="2:46" ht="18.600000000000001" customHeight="1" thickTop="1" thickBot="1">
      <c r="B2355" s="81">
        <v>6.74</v>
      </c>
      <c r="D2355" s="59">
        <v>1</v>
      </c>
      <c r="E2355" s="60">
        <v>0</v>
      </c>
      <c r="F2355" s="61">
        <v>0</v>
      </c>
      <c r="G2355" s="62">
        <f t="shared" ref="G2355" si="10667">$E$8*$B2355</f>
        <v>4.5722138000000001</v>
      </c>
      <c r="I2355" s="59">
        <v>1</v>
      </c>
      <c r="J2355" s="63">
        <v>0</v>
      </c>
      <c r="K2355" s="61">
        <v>0</v>
      </c>
      <c r="L2355" s="62">
        <v>0</v>
      </c>
      <c r="N2355" s="59">
        <f t="shared" ref="N2355" si="10668">D2355*I2355+F2355*I2358-E2355*J2355-G2355*J2358</f>
        <v>3.4953045729344496</v>
      </c>
      <c r="O2355" s="63">
        <f t="shared" ref="O2355" si="10669">(D2355*J2355+E2355*I2355+F2355*J2358+G2355*I2358)</f>
        <v>0</v>
      </c>
      <c r="P2355" s="61">
        <f t="shared" ref="P2355" si="10670">D2355*K2355+F2355*K2358-E2355*L2355-G2355*L2358</f>
        <v>0</v>
      </c>
      <c r="Q2355" s="62">
        <f t="shared" ref="Q2355" si="10671">(D2355*L2355+E2355*K2355+F2355*L2358+G2355*K2358)</f>
        <v>4.5722138000000001</v>
      </c>
      <c r="S2355" s="59">
        <v>1</v>
      </c>
      <c r="T2355" s="60">
        <v>0</v>
      </c>
      <c r="U2355" s="61">
        <v>0</v>
      </c>
      <c r="V2355" s="62">
        <f t="shared" ref="V2355" si="10672">$T$8*$B2355</f>
        <v>4.5722138000000001</v>
      </c>
      <c r="X2355" s="59">
        <f t="shared" ref="X2355" si="10673">N2355*S2355+P2355*S2358-O2355*T2355-Q2355*T2358</f>
        <v>3.4953045729344496</v>
      </c>
      <c r="Y2355" s="63">
        <f t="shared" ref="Y2355" si="10674">(N2355*T2355+O2355*S2355+P2355*T2358+Q2355*S2358)</f>
        <v>0</v>
      </c>
      <c r="Z2355" s="61">
        <f t="shared" ref="Z2355" si="10675">N2355*U2355+P2355*U2358-O2355*V2355-Q2355*V2358</f>
        <v>0</v>
      </c>
      <c r="AA2355" s="62">
        <f t="shared" ref="AA2355" si="10676">(N2355*V2355+O2355*U2355+P2355*V2358+Q2355*U2358)</f>
        <v>20.553493603573997</v>
      </c>
      <c r="AB2355" s="10"/>
      <c r="AC2355" s="64">
        <v>1</v>
      </c>
      <c r="AD2355" s="65">
        <v>0</v>
      </c>
      <c r="AE2355" s="23">
        <v>0</v>
      </c>
      <c r="AF2355" s="66">
        <v>0</v>
      </c>
      <c r="AH2355" s="59">
        <f t="shared" ref="AH2355" si="10677">X2355*AC2355+Z2355*AC2358-Y2355*AD2355-AA2355*AD2358</f>
        <v>3.4953045729344496</v>
      </c>
      <c r="AI2355" s="63">
        <f t="shared" ref="AI2355" si="10678">(X2355*AD2355+Y2355*AC2355+Z2355*AD2358+AA2355*AC2358)</f>
        <v>20.553493603573997</v>
      </c>
      <c r="AJ2355" s="61">
        <f t="shared" ref="AJ2355" si="10679">X2355*AE2355+Z2355*AE2358-Y2355*AF2355-AA2355*AF2358</f>
        <v>0</v>
      </c>
      <c r="AK2355" s="62">
        <f t="shared" ref="AK2355" si="10680">(X2355*AF2355+Y2355*AE2355+Z2355*AF2358+AA2355*AE2358)</f>
        <v>20.553493603573997</v>
      </c>
      <c r="AM2355" s="67">
        <f t="shared" ref="AM2355" si="10681">20*LOG(((1+$AD$8)/$AD$8)/((AH2355+AH2358)^2+(AI2355+AI2358)^2)^0.5)</f>
        <v>-20.503587323028242</v>
      </c>
      <c r="AO2355" s="110">
        <f t="shared" ref="AO2355" si="10682">((AH2355^2+AI2355^2)^0.5)/((AH2358^2+AI2358^2)^0.5)</f>
        <v>5.8933333595647381</v>
      </c>
      <c r="AP2355" s="18"/>
      <c r="AQ2355" s="68"/>
      <c r="AR2355" s="68"/>
      <c r="AS2355" s="68"/>
      <c r="AT2355" s="68"/>
    </row>
    <row r="2356" spans="2:46" ht="18.600000000000001" customHeight="1" thickBot="1">
      <c r="D2356" s="69"/>
      <c r="G2356" s="70"/>
      <c r="I2356" s="69"/>
      <c r="L2356" s="70"/>
      <c r="N2356" s="69"/>
      <c r="Q2356" s="70"/>
      <c r="S2356" s="69"/>
      <c r="V2356" s="70"/>
      <c r="X2356" s="69"/>
      <c r="AA2356" s="70"/>
      <c r="AC2356" s="64"/>
      <c r="AD2356" s="23"/>
      <c r="AE2356" s="23"/>
      <c r="AF2356" s="71"/>
      <c r="AH2356" s="69"/>
      <c r="AK2356" s="70"/>
      <c r="AO2356" s="111"/>
      <c r="AP2356" s="18"/>
      <c r="AQ2356" s="68"/>
      <c r="AR2356" s="68"/>
      <c r="AS2356" s="68"/>
      <c r="AT2356" s="68"/>
    </row>
    <row r="2357" spans="2:46" ht="18.600000000000001" customHeight="1" thickBot="1">
      <c r="D2357" s="265" t="s">
        <v>11</v>
      </c>
      <c r="E2357" s="266"/>
      <c r="F2357" s="267" t="s">
        <v>84</v>
      </c>
      <c r="G2357" s="268"/>
      <c r="H2357" s="263"/>
      <c r="I2357" s="265" t="s">
        <v>85</v>
      </c>
      <c r="J2357" s="266"/>
      <c r="K2357" s="267" t="s">
        <v>86</v>
      </c>
      <c r="L2357" s="268"/>
      <c r="N2357" s="269" t="s">
        <v>12</v>
      </c>
      <c r="O2357" s="270"/>
      <c r="P2357" s="271" t="s">
        <v>13</v>
      </c>
      <c r="Q2357" s="272"/>
      <c r="S2357" s="265" t="s">
        <v>87</v>
      </c>
      <c r="T2357" s="266"/>
      <c r="U2357" s="267" t="s">
        <v>88</v>
      </c>
      <c r="V2357" s="268"/>
      <c r="W2357" s="10"/>
      <c r="X2357" s="269" t="s">
        <v>89</v>
      </c>
      <c r="Y2357" s="270"/>
      <c r="Z2357" s="271" t="s">
        <v>90</v>
      </c>
      <c r="AA2357" s="272"/>
      <c r="AB2357" s="10"/>
      <c r="AC2357" s="265" t="s">
        <v>14</v>
      </c>
      <c r="AD2357" s="266"/>
      <c r="AE2357" s="267" t="s">
        <v>15</v>
      </c>
      <c r="AF2357" s="268"/>
      <c r="AG2357" s="10"/>
      <c r="AH2357" s="269" t="s">
        <v>91</v>
      </c>
      <c r="AI2357" s="270"/>
      <c r="AJ2357" s="271" t="s">
        <v>92</v>
      </c>
      <c r="AK2357" s="272"/>
      <c r="AM2357" s="76" t="s">
        <v>16</v>
      </c>
      <c r="AO2357" s="112" t="s">
        <v>38</v>
      </c>
      <c r="AP2357" s="18"/>
      <c r="AQ2357" s="68"/>
      <c r="AR2357" s="68"/>
      <c r="AS2357" s="68"/>
      <c r="AT2357" s="68"/>
    </row>
    <row r="2358" spans="2:46" ht="18.600000000000001" customHeight="1" thickTop="1" thickBot="1">
      <c r="D2358" s="59">
        <v>0</v>
      </c>
      <c r="E2358" s="63">
        <v>0</v>
      </c>
      <c r="F2358" s="61">
        <v>1</v>
      </c>
      <c r="G2358" s="62">
        <v>0</v>
      </c>
      <c r="I2358" s="59">
        <v>0</v>
      </c>
      <c r="J2358" s="63">
        <f t="shared" ref="J2358" si="10683">IF(0=(1-$J$8*$K$8*$B2355^2),10^14,$B2355*$K$8/(1-$J$8*$K$8*$B2355^2))</f>
        <v>-0.54575413182438004</v>
      </c>
      <c r="K2358" s="61">
        <v>1</v>
      </c>
      <c r="L2358" s="62">
        <v>0</v>
      </c>
      <c r="N2358" s="59">
        <f t="shared" ref="N2358" si="10684">D2358*I2355+F2358*I2358-E2358*J2355-G2358*J2358</f>
        <v>0</v>
      </c>
      <c r="O2358" s="63">
        <f t="shared" ref="O2358" si="10685">(D2358*J2355+E2358*I2355+F2358*J2358+G2358*I2358)</f>
        <v>-0.54575413182438004</v>
      </c>
      <c r="P2358" s="61">
        <f t="shared" ref="P2358" si="10686">D2358*K2355+F2358*K2358-E2358*L2355-G2358*L2358</f>
        <v>1</v>
      </c>
      <c r="Q2358" s="62">
        <f t="shared" ref="Q2358" si="10687">(D2358*L2355+E2358*K2355+F2358*L2358+G2358*K2358)</f>
        <v>0</v>
      </c>
      <c r="S2358" s="59">
        <v>0</v>
      </c>
      <c r="T2358" s="63">
        <v>0</v>
      </c>
      <c r="U2358" s="61">
        <v>1</v>
      </c>
      <c r="V2358" s="62">
        <v>0</v>
      </c>
      <c r="X2358" s="59">
        <f t="shared" ref="X2358" si="10688">N2358*S2355+P2358*S2358-O2358*T2355-Q2358*T2358</f>
        <v>0</v>
      </c>
      <c r="Y2358" s="63">
        <f t="shared" ref="Y2358" si="10689">(N2358*T2355+O2358*S2355+P2358*T2358+Q2358*S2358)</f>
        <v>-0.54575413182438004</v>
      </c>
      <c r="Z2358" s="61">
        <f t="shared" ref="Z2358" si="10690">N2358*U2355+P2358*U2358-O2358*V2355-Q2358*V2358</f>
        <v>3.4953045729344496</v>
      </c>
      <c r="AA2358" s="62">
        <f t="shared" ref="AA2358" si="10691">(N2358*V2355+O2358*U2355+P2358*V2358+Q2358*U2358)</f>
        <v>0</v>
      </c>
      <c r="AB2358" s="10"/>
      <c r="AC2358" s="46">
        <f t="shared" ref="AC2358" si="10692">1/$AD$8</f>
        <v>1</v>
      </c>
      <c r="AD2358" s="77">
        <v>0</v>
      </c>
      <c r="AE2358" s="78">
        <v>1</v>
      </c>
      <c r="AF2358" s="79">
        <v>0</v>
      </c>
      <c r="AH2358" s="59">
        <f t="shared" ref="AH2358" si="10693">X2358*AC2355+Z2358*AC2358-Y2358*AD2355-AA2358*AD2358</f>
        <v>3.4953045729344496</v>
      </c>
      <c r="AI2358" s="63">
        <f t="shared" ref="AI2358" si="10694">(X2358*AD2355+Y2358*AC2355+Z2358*AD2358+AA2358*AC2358)</f>
        <v>-0.54575413182438004</v>
      </c>
      <c r="AJ2358" s="61">
        <f t="shared" ref="AJ2358" si="10695">X2358*AE2355+Z2358*AE2358-Y2358*AF2355-AA2358*AF2358</f>
        <v>3.4953045729344496</v>
      </c>
      <c r="AK2358" s="62">
        <f t="shared" ref="AK2358" si="10696">(X2358*AF2355+Y2358*AE2355+Z2358*AF2358+AA2358*AE2358)</f>
        <v>0</v>
      </c>
      <c r="AM2358" s="80">
        <f t="shared" ref="AM2358" si="10697">(180/PI())*ATAN(-1*(AI2355+AI2358)/(AH2355+AH2358))</f>
        <v>-70.740827831680264</v>
      </c>
      <c r="AO2358" s="113">
        <f t="shared" ref="AO2358" si="10698">20*LOG(((1-(10^(AM2355/20)^2)*(1-((1-AO2355)/(1+AO2355))^2))^0.5))</f>
        <v>-1.9228663258752714E-2</v>
      </c>
      <c r="AP2358" s="18"/>
      <c r="AQ2358" s="68"/>
      <c r="AR2358" s="68"/>
      <c r="AS2358" s="68"/>
      <c r="AT2358" s="68"/>
    </row>
    <row r="2359" spans="2:46" ht="18.600000000000001" customHeight="1"/>
    <row r="2360" spans="2:46" ht="18.600000000000001" customHeight="1" thickBot="1">
      <c r="D2360" s="10" t="s">
        <v>63</v>
      </c>
      <c r="E2360" s="10"/>
      <c r="F2360" s="10"/>
      <c r="G2360" s="10"/>
      <c r="H2360" s="10"/>
      <c r="I2360" s="10" t="s">
        <v>64</v>
      </c>
      <c r="J2360" s="10"/>
      <c r="K2360" s="10"/>
      <c r="L2360" s="10"/>
      <c r="M2360" s="55"/>
      <c r="N2360" s="55"/>
      <c r="O2360" s="54" t="s">
        <v>65</v>
      </c>
      <c r="P2360" s="55"/>
      <c r="Q2360" s="55"/>
      <c r="R2360" s="55"/>
      <c r="S2360" s="10"/>
      <c r="T2360" s="10" t="s">
        <v>66</v>
      </c>
      <c r="U2360" s="55"/>
      <c r="V2360" s="55"/>
      <c r="W2360" s="55"/>
      <c r="X2360" s="55"/>
      <c r="Y2360" s="54" t="s">
        <v>67</v>
      </c>
      <c r="Z2360" s="55"/>
      <c r="AA2360" s="55"/>
      <c r="AB2360" s="55"/>
      <c r="AC2360" s="54" t="s">
        <v>68</v>
      </c>
      <c r="AD2360" s="10"/>
      <c r="AE2360" s="10"/>
      <c r="AF2360" s="10"/>
      <c r="AG2360" s="10"/>
      <c r="AH2360" s="55"/>
      <c r="AI2360" s="54" t="s">
        <v>69</v>
      </c>
      <c r="AJ2360" s="55"/>
      <c r="AK2360" s="55"/>
    </row>
    <row r="2361" spans="2:46" ht="18.600000000000001" customHeight="1" thickBot="1">
      <c r="B2361" s="52"/>
      <c r="D2361" s="273" t="s">
        <v>70</v>
      </c>
      <c r="E2361" s="274"/>
      <c r="F2361" s="275" t="s">
        <v>71</v>
      </c>
      <c r="G2361" s="276"/>
      <c r="H2361" s="263"/>
      <c r="I2361" s="273" t="s">
        <v>72</v>
      </c>
      <c r="J2361" s="274"/>
      <c r="K2361" s="275" t="s">
        <v>73</v>
      </c>
      <c r="L2361" s="276"/>
      <c r="M2361" s="55"/>
      <c r="N2361" s="269" t="s">
        <v>74</v>
      </c>
      <c r="O2361" s="270"/>
      <c r="P2361" s="271" t="s">
        <v>75</v>
      </c>
      <c r="Q2361" s="272"/>
      <c r="R2361" s="55"/>
      <c r="S2361" s="273" t="s">
        <v>76</v>
      </c>
      <c r="T2361" s="274"/>
      <c r="U2361" s="275" t="s">
        <v>77</v>
      </c>
      <c r="V2361" s="276"/>
      <c r="W2361" s="10"/>
      <c r="X2361" s="269" t="s">
        <v>78</v>
      </c>
      <c r="Y2361" s="270"/>
      <c r="Z2361" s="271" t="s">
        <v>79</v>
      </c>
      <c r="AA2361" s="272"/>
      <c r="AB2361" s="10"/>
      <c r="AC2361" s="273" t="s">
        <v>80</v>
      </c>
      <c r="AD2361" s="274"/>
      <c r="AE2361" s="275" t="s">
        <v>81</v>
      </c>
      <c r="AF2361" s="276"/>
      <c r="AG2361" s="10"/>
      <c r="AH2361" s="269" t="s">
        <v>82</v>
      </c>
      <c r="AI2361" s="270"/>
      <c r="AJ2361" s="271" t="s">
        <v>83</v>
      </c>
      <c r="AK2361" s="272"/>
      <c r="AM2361" s="57" t="s">
        <v>10</v>
      </c>
      <c r="AO2361" s="109" t="s">
        <v>37</v>
      </c>
      <c r="AP2361" s="18"/>
      <c r="AQ2361" s="68"/>
      <c r="AR2361" s="68"/>
      <c r="AS2361" s="68"/>
      <c r="AT2361" s="68"/>
    </row>
    <row r="2362" spans="2:46" ht="18.600000000000001" customHeight="1" thickTop="1" thickBot="1">
      <c r="B2362" s="81">
        <v>6.76</v>
      </c>
      <c r="D2362" s="59">
        <v>1</v>
      </c>
      <c r="E2362" s="60">
        <v>0</v>
      </c>
      <c r="F2362" s="61">
        <v>0</v>
      </c>
      <c r="G2362" s="62">
        <f t="shared" ref="G2362" si="10699">$E$8*$B2362</f>
        <v>4.5857812000000004</v>
      </c>
      <c r="I2362" s="59">
        <v>1</v>
      </c>
      <c r="J2362" s="63">
        <v>0</v>
      </c>
      <c r="K2362" s="61">
        <v>0</v>
      </c>
      <c r="L2362" s="62">
        <v>0</v>
      </c>
      <c r="N2362" s="59">
        <f t="shared" ref="N2362" si="10700">D2362*I2362+F2362*I2365-E2362*J2362-G2362*J2365</f>
        <v>3.4938286491542074</v>
      </c>
      <c r="O2362" s="63">
        <f t="shared" ref="O2362" si="10701">(D2362*J2362+E2362*I2362+F2362*J2365+G2362*I2365)</f>
        <v>0</v>
      </c>
      <c r="P2362" s="61">
        <f t="shared" ref="P2362" si="10702">D2362*K2362+F2362*K2365-E2362*L2362-G2362*L2365</f>
        <v>0</v>
      </c>
      <c r="Q2362" s="62">
        <f t="shared" ref="Q2362" si="10703">(D2362*L2362+E2362*K2362+F2362*L2365+G2362*K2365)</f>
        <v>4.5857812000000004</v>
      </c>
      <c r="S2362" s="59">
        <v>1</v>
      </c>
      <c r="T2362" s="60">
        <v>0</v>
      </c>
      <c r="U2362" s="61">
        <v>0</v>
      </c>
      <c r="V2362" s="62">
        <f t="shared" ref="V2362" si="10704">$T$8*$B2362</f>
        <v>4.5857812000000004</v>
      </c>
      <c r="X2362" s="59">
        <f t="shared" ref="X2362" si="10705">N2362*S2362+P2362*S2365-O2362*T2362-Q2362*T2365</f>
        <v>3.4938286491542074</v>
      </c>
      <c r="Y2362" s="63">
        <f t="shared" ref="Y2362" si="10706">(N2362*T2362+O2362*S2362+P2362*T2365+Q2362*S2365)</f>
        <v>0</v>
      </c>
      <c r="Z2362" s="61">
        <f t="shared" ref="Z2362" si="10707">N2362*U2362+P2362*U2365-O2362*V2362-Q2362*V2365</f>
        <v>0</v>
      </c>
      <c r="AA2362" s="62">
        <f t="shared" ref="AA2362" si="10708">(N2362*V2362+O2362*U2362+P2362*V2365+Q2362*U2365)</f>
        <v>20.60771493531276</v>
      </c>
      <c r="AB2362" s="10"/>
      <c r="AC2362" s="64">
        <v>1</v>
      </c>
      <c r="AD2362" s="65">
        <v>0</v>
      </c>
      <c r="AE2362" s="23">
        <v>0</v>
      </c>
      <c r="AF2362" s="66">
        <v>0</v>
      </c>
      <c r="AH2362" s="59">
        <f t="shared" ref="AH2362" si="10709">X2362*AC2362+Z2362*AC2365-Y2362*AD2362-AA2362*AD2365</f>
        <v>3.4938286491542074</v>
      </c>
      <c r="AI2362" s="63">
        <f t="shared" ref="AI2362" si="10710">(X2362*AD2362+Y2362*AC2362+Z2362*AD2365+AA2362*AC2365)</f>
        <v>20.60771493531276</v>
      </c>
      <c r="AJ2362" s="61">
        <f t="shared" ref="AJ2362" si="10711">X2362*AE2362+Z2362*AE2365-Y2362*AF2362-AA2362*AF2365</f>
        <v>0</v>
      </c>
      <c r="AK2362" s="62">
        <f t="shared" ref="AK2362" si="10712">(X2362*AF2362+Y2362*AE2362+Z2362*AF2365+AA2362*AE2365)</f>
        <v>20.60771493531276</v>
      </c>
      <c r="AM2362" s="67">
        <f t="shared" ref="AM2362" si="10713">20*LOG(((1+$AD$8)/$AD$8)/((AH2362+AH2365)^2+(AI2362+AI2365)^2)^0.5)</f>
        <v>-20.524893731003665</v>
      </c>
      <c r="AO2362" s="110">
        <f t="shared" ref="AO2362" si="10714">((AH2362^2+AI2362^2)^0.5)/((AH2365^2+AI2365^2)^0.5)</f>
        <v>5.9113093670376511</v>
      </c>
      <c r="AP2362" s="18"/>
      <c r="AQ2362" s="68"/>
      <c r="AR2362" s="68"/>
      <c r="AS2362" s="68"/>
      <c r="AT2362" s="68"/>
    </row>
    <row r="2363" spans="2:46" ht="18.600000000000001" customHeight="1" thickBot="1">
      <c r="D2363" s="69"/>
      <c r="G2363" s="70"/>
      <c r="I2363" s="69"/>
      <c r="L2363" s="70"/>
      <c r="N2363" s="69"/>
      <c r="Q2363" s="70"/>
      <c r="S2363" s="69"/>
      <c r="V2363" s="70"/>
      <c r="X2363" s="69"/>
      <c r="AA2363" s="70"/>
      <c r="AC2363" s="64"/>
      <c r="AD2363" s="23"/>
      <c r="AE2363" s="23"/>
      <c r="AF2363" s="71"/>
      <c r="AH2363" s="69"/>
      <c r="AK2363" s="70"/>
      <c r="AO2363" s="111"/>
      <c r="AP2363" s="18"/>
      <c r="AQ2363" s="68"/>
      <c r="AR2363" s="68"/>
      <c r="AS2363" s="68"/>
      <c r="AT2363" s="68"/>
    </row>
    <row r="2364" spans="2:46" ht="18.600000000000001" customHeight="1" thickBot="1">
      <c r="D2364" s="265" t="s">
        <v>11</v>
      </c>
      <c r="E2364" s="266"/>
      <c r="F2364" s="267" t="s">
        <v>84</v>
      </c>
      <c r="G2364" s="268"/>
      <c r="H2364" s="263"/>
      <c r="I2364" s="265" t="s">
        <v>85</v>
      </c>
      <c r="J2364" s="266"/>
      <c r="K2364" s="267" t="s">
        <v>86</v>
      </c>
      <c r="L2364" s="268"/>
      <c r="N2364" s="269" t="s">
        <v>12</v>
      </c>
      <c r="O2364" s="270"/>
      <c r="P2364" s="271" t="s">
        <v>13</v>
      </c>
      <c r="Q2364" s="272"/>
      <c r="S2364" s="265" t="s">
        <v>87</v>
      </c>
      <c r="T2364" s="266"/>
      <c r="U2364" s="267" t="s">
        <v>88</v>
      </c>
      <c r="V2364" s="268"/>
      <c r="W2364" s="10"/>
      <c r="X2364" s="269" t="s">
        <v>89</v>
      </c>
      <c r="Y2364" s="270"/>
      <c r="Z2364" s="271" t="s">
        <v>90</v>
      </c>
      <c r="AA2364" s="272"/>
      <c r="AB2364" s="10"/>
      <c r="AC2364" s="265" t="s">
        <v>14</v>
      </c>
      <c r="AD2364" s="266"/>
      <c r="AE2364" s="267" t="s">
        <v>15</v>
      </c>
      <c r="AF2364" s="268"/>
      <c r="AG2364" s="10"/>
      <c r="AH2364" s="269" t="s">
        <v>91</v>
      </c>
      <c r="AI2364" s="270"/>
      <c r="AJ2364" s="271" t="s">
        <v>92</v>
      </c>
      <c r="AK2364" s="272"/>
      <c r="AM2364" s="76" t="s">
        <v>16</v>
      </c>
      <c r="AO2364" s="112" t="s">
        <v>38</v>
      </c>
      <c r="AP2364" s="18"/>
      <c r="AQ2364" s="68"/>
      <c r="AR2364" s="68"/>
      <c r="AS2364" s="68"/>
      <c r="AT2364" s="68"/>
    </row>
    <row r="2365" spans="2:46" ht="18.600000000000001" customHeight="1" thickTop="1" thickBot="1">
      <c r="D2365" s="59">
        <v>0</v>
      </c>
      <c r="E2365" s="63">
        <v>0</v>
      </c>
      <c r="F2365" s="61">
        <v>1</v>
      </c>
      <c r="G2365" s="62">
        <v>0</v>
      </c>
      <c r="I2365" s="59">
        <v>0</v>
      </c>
      <c r="J2365" s="63">
        <f t="shared" ref="J2365" si="10715">IF(0=(1-$J$8*$K$8*$B2362^2),10^14,$B2362*$K$8/(1-$J$8*$K$8*$B2362^2))</f>
        <v>-0.5438176267882574</v>
      </c>
      <c r="K2365" s="61">
        <v>1</v>
      </c>
      <c r="L2365" s="62">
        <v>0</v>
      </c>
      <c r="N2365" s="59">
        <f t="shared" ref="N2365" si="10716">D2365*I2362+F2365*I2365-E2365*J2362-G2365*J2365</f>
        <v>0</v>
      </c>
      <c r="O2365" s="63">
        <f t="shared" ref="O2365" si="10717">(D2365*J2362+E2365*I2362+F2365*J2365+G2365*I2365)</f>
        <v>-0.5438176267882574</v>
      </c>
      <c r="P2365" s="61">
        <f t="shared" ref="P2365" si="10718">D2365*K2362+F2365*K2365-E2365*L2362-G2365*L2365</f>
        <v>1</v>
      </c>
      <c r="Q2365" s="62">
        <f t="shared" ref="Q2365" si="10719">(D2365*L2362+E2365*K2362+F2365*L2365+G2365*K2365)</f>
        <v>0</v>
      </c>
      <c r="S2365" s="59">
        <v>0</v>
      </c>
      <c r="T2365" s="63">
        <v>0</v>
      </c>
      <c r="U2365" s="61">
        <v>1</v>
      </c>
      <c r="V2365" s="62">
        <v>0</v>
      </c>
      <c r="X2365" s="59">
        <f t="shared" ref="X2365" si="10720">N2365*S2362+P2365*S2365-O2365*T2362-Q2365*T2365</f>
        <v>0</v>
      </c>
      <c r="Y2365" s="63">
        <f t="shared" ref="Y2365" si="10721">(N2365*T2362+O2365*S2362+P2365*T2365+Q2365*S2365)</f>
        <v>-0.5438176267882574</v>
      </c>
      <c r="Z2365" s="61">
        <f t="shared" ref="Z2365" si="10722">N2365*U2362+P2365*U2365-O2365*V2362-Q2365*V2365</f>
        <v>3.4938286491542074</v>
      </c>
      <c r="AA2365" s="62">
        <f t="shared" ref="AA2365" si="10723">(N2365*V2362+O2365*U2362+P2365*V2365+Q2365*U2365)</f>
        <v>0</v>
      </c>
      <c r="AB2365" s="10"/>
      <c r="AC2365" s="46">
        <f t="shared" ref="AC2365" si="10724">1/$AD$8</f>
        <v>1</v>
      </c>
      <c r="AD2365" s="77">
        <v>0</v>
      </c>
      <c r="AE2365" s="78">
        <v>1</v>
      </c>
      <c r="AF2365" s="79">
        <v>0</v>
      </c>
      <c r="AH2365" s="59">
        <f t="shared" ref="AH2365" si="10725">X2365*AC2362+Z2365*AC2365-Y2365*AD2362-AA2365*AD2365</f>
        <v>3.4938286491542074</v>
      </c>
      <c r="AI2365" s="63">
        <f t="shared" ref="AI2365" si="10726">(X2365*AD2362+Y2365*AC2362+Z2365*AD2365+AA2365*AC2365)</f>
        <v>-0.5438176267882574</v>
      </c>
      <c r="AJ2365" s="61">
        <f t="shared" ref="AJ2365" si="10727">X2365*AE2362+Z2365*AE2365-Y2365*AF2362-AA2365*AF2365</f>
        <v>3.4938286491542074</v>
      </c>
      <c r="AK2365" s="62">
        <f t="shared" ref="AK2365" si="10728">(X2365*AF2362+Y2365*AE2362+Z2365*AF2365+AA2365*AE2365)</f>
        <v>0</v>
      </c>
      <c r="AM2365" s="80">
        <f t="shared" ref="AM2365" si="10729">(180/PI())*ATAN(-1*(AI2362+AI2365)/(AH2362+AH2365))</f>
        <v>-70.798296144689232</v>
      </c>
      <c r="AO2365" s="113">
        <f t="shared" ref="AO2365" si="10730">20*LOG(((1-(10^(AM2362/20)^2)*(1-((1-AO2362)/(1+AO2362))^2))^0.5))</f>
        <v>-1.9092915356743251E-2</v>
      </c>
      <c r="AP2365" s="18"/>
      <c r="AQ2365" s="68"/>
      <c r="AR2365" s="68"/>
      <c r="AS2365" s="68"/>
      <c r="AT2365" s="68"/>
    </row>
    <row r="2366" spans="2:46" ht="18.600000000000001" customHeight="1"/>
    <row r="2367" spans="2:46" ht="18.600000000000001" customHeight="1" thickBot="1">
      <c r="D2367" s="10" t="s">
        <v>63</v>
      </c>
      <c r="E2367" s="10"/>
      <c r="F2367" s="10"/>
      <c r="G2367" s="10"/>
      <c r="H2367" s="10"/>
      <c r="I2367" s="10" t="s">
        <v>64</v>
      </c>
      <c r="J2367" s="10"/>
      <c r="K2367" s="10"/>
      <c r="L2367" s="10"/>
      <c r="M2367" s="55"/>
      <c r="N2367" s="55"/>
      <c r="O2367" s="54" t="s">
        <v>65</v>
      </c>
      <c r="P2367" s="55"/>
      <c r="Q2367" s="55"/>
      <c r="R2367" s="55"/>
      <c r="S2367" s="10"/>
      <c r="T2367" s="10" t="s">
        <v>66</v>
      </c>
      <c r="U2367" s="55"/>
      <c r="V2367" s="55"/>
      <c r="W2367" s="55"/>
      <c r="X2367" s="55"/>
      <c r="Y2367" s="54" t="s">
        <v>67</v>
      </c>
      <c r="Z2367" s="55"/>
      <c r="AA2367" s="55"/>
      <c r="AB2367" s="55"/>
      <c r="AC2367" s="54" t="s">
        <v>68</v>
      </c>
      <c r="AD2367" s="10"/>
      <c r="AE2367" s="10"/>
      <c r="AF2367" s="10"/>
      <c r="AG2367" s="10"/>
      <c r="AH2367" s="55"/>
      <c r="AI2367" s="54" t="s">
        <v>69</v>
      </c>
      <c r="AJ2367" s="55"/>
      <c r="AK2367" s="55"/>
    </row>
    <row r="2368" spans="2:46" ht="18.600000000000001" customHeight="1" thickBot="1">
      <c r="B2368" s="52"/>
      <c r="D2368" s="273" t="s">
        <v>70</v>
      </c>
      <c r="E2368" s="274"/>
      <c r="F2368" s="275" t="s">
        <v>71</v>
      </c>
      <c r="G2368" s="276"/>
      <c r="H2368" s="263"/>
      <c r="I2368" s="273" t="s">
        <v>72</v>
      </c>
      <c r="J2368" s="274"/>
      <c r="K2368" s="275" t="s">
        <v>73</v>
      </c>
      <c r="L2368" s="276"/>
      <c r="M2368" s="55"/>
      <c r="N2368" s="269" t="s">
        <v>74</v>
      </c>
      <c r="O2368" s="270"/>
      <c r="P2368" s="271" t="s">
        <v>75</v>
      </c>
      <c r="Q2368" s="272"/>
      <c r="R2368" s="55"/>
      <c r="S2368" s="273" t="s">
        <v>76</v>
      </c>
      <c r="T2368" s="274"/>
      <c r="U2368" s="275" t="s">
        <v>77</v>
      </c>
      <c r="V2368" s="276"/>
      <c r="W2368" s="10"/>
      <c r="X2368" s="269" t="s">
        <v>78</v>
      </c>
      <c r="Y2368" s="270"/>
      <c r="Z2368" s="271" t="s">
        <v>79</v>
      </c>
      <c r="AA2368" s="272"/>
      <c r="AB2368" s="10"/>
      <c r="AC2368" s="273" t="s">
        <v>80</v>
      </c>
      <c r="AD2368" s="274"/>
      <c r="AE2368" s="275" t="s">
        <v>81</v>
      </c>
      <c r="AF2368" s="276"/>
      <c r="AG2368" s="10"/>
      <c r="AH2368" s="269" t="s">
        <v>82</v>
      </c>
      <c r="AI2368" s="270"/>
      <c r="AJ2368" s="271" t="s">
        <v>83</v>
      </c>
      <c r="AK2368" s="272"/>
      <c r="AM2368" s="57" t="s">
        <v>10</v>
      </c>
      <c r="AO2368" s="109" t="s">
        <v>37</v>
      </c>
      <c r="AP2368" s="18"/>
      <c r="AQ2368" s="68"/>
      <c r="AR2368" s="68"/>
      <c r="AS2368" s="68"/>
      <c r="AT2368" s="68"/>
    </row>
    <row r="2369" spans="2:46" ht="18.600000000000001" customHeight="1" thickTop="1" thickBot="1">
      <c r="B2369" s="81">
        <v>6.78</v>
      </c>
      <c r="D2369" s="59">
        <v>1</v>
      </c>
      <c r="E2369" s="60">
        <v>0</v>
      </c>
      <c r="F2369" s="61">
        <v>0</v>
      </c>
      <c r="G2369" s="62">
        <f t="shared" ref="G2369" si="10731">$E$8*$B2369</f>
        <v>4.5993486000000008</v>
      </c>
      <c r="I2369" s="59">
        <v>1</v>
      </c>
      <c r="J2369" s="63">
        <v>0</v>
      </c>
      <c r="K2369" s="61">
        <v>0</v>
      </c>
      <c r="L2369" s="62">
        <v>0</v>
      </c>
      <c r="N2369" s="59">
        <f t="shared" ref="N2369" si="10732">D2369*I2369+F2369*I2372-E2369*J2369-G2369*J2372</f>
        <v>3.4923674892488918</v>
      </c>
      <c r="O2369" s="63">
        <f t="shared" ref="O2369" si="10733">(D2369*J2369+E2369*I2369+F2369*J2372+G2369*I2372)</f>
        <v>0</v>
      </c>
      <c r="P2369" s="61">
        <f t="shared" ref="P2369" si="10734">D2369*K2369+F2369*K2372-E2369*L2369-G2369*L2372</f>
        <v>0</v>
      </c>
      <c r="Q2369" s="62">
        <f t="shared" ref="Q2369" si="10735">(D2369*L2369+E2369*K2369+F2369*L2372+G2369*K2372)</f>
        <v>4.5993486000000008</v>
      </c>
      <c r="S2369" s="59">
        <v>1</v>
      </c>
      <c r="T2369" s="60">
        <v>0</v>
      </c>
      <c r="U2369" s="61">
        <v>0</v>
      </c>
      <c r="V2369" s="62">
        <f t="shared" ref="V2369" si="10736">$T$8*$B2369</f>
        <v>4.5993486000000008</v>
      </c>
      <c r="X2369" s="59">
        <f t="shared" ref="X2369" si="10737">N2369*S2369+P2369*S2372-O2369*T2369-Q2369*T2372</f>
        <v>3.4923674892488918</v>
      </c>
      <c r="Y2369" s="63">
        <f t="shared" ref="Y2369" si="10738">(N2369*T2369+O2369*S2369+P2369*T2372+Q2369*S2372)</f>
        <v>0</v>
      </c>
      <c r="Z2369" s="61">
        <f t="shared" ref="Z2369" si="10739">N2369*U2369+P2369*U2372-O2369*V2369-Q2369*V2372</f>
        <v>0</v>
      </c>
      <c r="AA2369" s="62">
        <f t="shared" ref="AA2369" si="10740">(N2369*V2369+O2369*U2369+P2369*V2372+Q2369*U2372)</f>
        <v>20.661964122362406</v>
      </c>
      <c r="AB2369" s="10"/>
      <c r="AC2369" s="64">
        <v>1</v>
      </c>
      <c r="AD2369" s="65">
        <v>0</v>
      </c>
      <c r="AE2369" s="23">
        <v>0</v>
      </c>
      <c r="AF2369" s="66">
        <v>0</v>
      </c>
      <c r="AH2369" s="59">
        <f t="shared" ref="AH2369" si="10741">X2369*AC2369+Z2369*AC2372-Y2369*AD2369-AA2369*AD2372</f>
        <v>3.4923674892488918</v>
      </c>
      <c r="AI2369" s="63">
        <f t="shared" ref="AI2369" si="10742">(X2369*AD2369+Y2369*AC2369+Z2369*AD2372+AA2369*AC2372)</f>
        <v>20.661964122362406</v>
      </c>
      <c r="AJ2369" s="61">
        <f t="shared" ref="AJ2369" si="10743">X2369*AE2369+Z2369*AE2372-Y2369*AF2369-AA2369*AF2372</f>
        <v>0</v>
      </c>
      <c r="AK2369" s="62">
        <f t="shared" ref="AK2369" si="10744">(X2369*AF2369+Y2369*AE2369+Z2369*AF2372+AA2369*AE2372)</f>
        <v>20.661964122362406</v>
      </c>
      <c r="AM2369" s="67">
        <f t="shared" ref="AM2369" si="10745">20*LOG(((1+$AD$8)/$AD$8)/((AH2369+AH2372)^2+(AI2369+AI2372)^2)^0.5)</f>
        <v>-20.546165719494589</v>
      </c>
      <c r="AO2369" s="110">
        <f t="shared" ref="AO2369" si="10746">((AH2369^2+AI2369^2)^0.5)/((AH2372^2+AI2372^2)^0.5)</f>
        <v>5.9292836186220477</v>
      </c>
      <c r="AP2369" s="18"/>
      <c r="AQ2369" s="68"/>
      <c r="AR2369" s="68"/>
      <c r="AS2369" s="68"/>
      <c r="AT2369" s="68"/>
    </row>
    <row r="2370" spans="2:46" ht="18.600000000000001" customHeight="1" thickBot="1">
      <c r="D2370" s="69"/>
      <c r="G2370" s="70"/>
      <c r="I2370" s="69"/>
      <c r="L2370" s="70"/>
      <c r="N2370" s="69"/>
      <c r="Q2370" s="70"/>
      <c r="S2370" s="69"/>
      <c r="V2370" s="70"/>
      <c r="X2370" s="69"/>
      <c r="AA2370" s="70"/>
      <c r="AC2370" s="64"/>
      <c r="AD2370" s="23"/>
      <c r="AE2370" s="23"/>
      <c r="AF2370" s="71"/>
      <c r="AH2370" s="69"/>
      <c r="AK2370" s="70"/>
      <c r="AO2370" s="111"/>
      <c r="AP2370" s="18"/>
      <c r="AQ2370" s="68"/>
      <c r="AR2370" s="68"/>
      <c r="AS2370" s="68"/>
      <c r="AT2370" s="68"/>
    </row>
    <row r="2371" spans="2:46" ht="18.600000000000001" customHeight="1" thickBot="1">
      <c r="D2371" s="265" t="s">
        <v>11</v>
      </c>
      <c r="E2371" s="266"/>
      <c r="F2371" s="267" t="s">
        <v>84</v>
      </c>
      <c r="G2371" s="268"/>
      <c r="H2371" s="263"/>
      <c r="I2371" s="265" t="s">
        <v>85</v>
      </c>
      <c r="J2371" s="266"/>
      <c r="K2371" s="267" t="s">
        <v>86</v>
      </c>
      <c r="L2371" s="268"/>
      <c r="N2371" s="269" t="s">
        <v>12</v>
      </c>
      <c r="O2371" s="270"/>
      <c r="P2371" s="271" t="s">
        <v>13</v>
      </c>
      <c r="Q2371" s="272"/>
      <c r="S2371" s="265" t="s">
        <v>87</v>
      </c>
      <c r="T2371" s="266"/>
      <c r="U2371" s="267" t="s">
        <v>88</v>
      </c>
      <c r="V2371" s="268"/>
      <c r="W2371" s="10"/>
      <c r="X2371" s="269" t="s">
        <v>89</v>
      </c>
      <c r="Y2371" s="270"/>
      <c r="Z2371" s="271" t="s">
        <v>90</v>
      </c>
      <c r="AA2371" s="272"/>
      <c r="AB2371" s="10"/>
      <c r="AC2371" s="265" t="s">
        <v>14</v>
      </c>
      <c r="AD2371" s="266"/>
      <c r="AE2371" s="267" t="s">
        <v>15</v>
      </c>
      <c r="AF2371" s="268"/>
      <c r="AG2371" s="10"/>
      <c r="AH2371" s="269" t="s">
        <v>91</v>
      </c>
      <c r="AI2371" s="270"/>
      <c r="AJ2371" s="271" t="s">
        <v>92</v>
      </c>
      <c r="AK2371" s="272"/>
      <c r="AM2371" s="76" t="s">
        <v>16</v>
      </c>
      <c r="AO2371" s="112" t="s">
        <v>38</v>
      </c>
      <c r="AP2371" s="18"/>
      <c r="AQ2371" s="68"/>
      <c r="AR2371" s="68"/>
      <c r="AS2371" s="68"/>
      <c r="AT2371" s="68"/>
    </row>
    <row r="2372" spans="2:46" ht="18.600000000000001" customHeight="1" thickTop="1" thickBot="1">
      <c r="D2372" s="59">
        <v>0</v>
      </c>
      <c r="E2372" s="63">
        <v>0</v>
      </c>
      <c r="F2372" s="61">
        <v>1</v>
      </c>
      <c r="G2372" s="62">
        <v>0</v>
      </c>
      <c r="I2372" s="59">
        <v>0</v>
      </c>
      <c r="J2372" s="63">
        <f t="shared" ref="J2372" si="10747">IF(0=(1-$J$8*$K$8*$B2369^2),10^14,$B2369*$K$8/(1-$J$8*$K$8*$B2369^2))</f>
        <v>-0.54189575655319788</v>
      </c>
      <c r="K2372" s="61">
        <v>1</v>
      </c>
      <c r="L2372" s="62">
        <v>0</v>
      </c>
      <c r="N2372" s="59">
        <f t="shared" ref="N2372" si="10748">D2372*I2369+F2372*I2372-E2372*J2369-G2372*J2372</f>
        <v>0</v>
      </c>
      <c r="O2372" s="63">
        <f t="shared" ref="O2372" si="10749">(D2372*J2369+E2372*I2369+F2372*J2372+G2372*I2372)</f>
        <v>-0.54189575655319788</v>
      </c>
      <c r="P2372" s="61">
        <f t="shared" ref="P2372" si="10750">D2372*K2369+F2372*K2372-E2372*L2369-G2372*L2372</f>
        <v>1</v>
      </c>
      <c r="Q2372" s="62">
        <f t="shared" ref="Q2372" si="10751">(D2372*L2369+E2372*K2369+F2372*L2372+G2372*K2372)</f>
        <v>0</v>
      </c>
      <c r="S2372" s="59">
        <v>0</v>
      </c>
      <c r="T2372" s="63">
        <v>0</v>
      </c>
      <c r="U2372" s="61">
        <v>1</v>
      </c>
      <c r="V2372" s="62">
        <v>0</v>
      </c>
      <c r="X2372" s="59">
        <f t="shared" ref="X2372" si="10752">N2372*S2369+P2372*S2372-O2372*T2369-Q2372*T2372</f>
        <v>0</v>
      </c>
      <c r="Y2372" s="63">
        <f t="shared" ref="Y2372" si="10753">(N2372*T2369+O2372*S2369+P2372*T2372+Q2372*S2372)</f>
        <v>-0.54189575655319788</v>
      </c>
      <c r="Z2372" s="61">
        <f t="shared" ref="Z2372" si="10754">N2372*U2369+P2372*U2372-O2372*V2369-Q2372*V2372</f>
        <v>3.4923674892488918</v>
      </c>
      <c r="AA2372" s="62">
        <f t="shared" ref="AA2372" si="10755">(N2372*V2369+O2372*U2369+P2372*V2372+Q2372*U2372)</f>
        <v>0</v>
      </c>
      <c r="AB2372" s="10"/>
      <c r="AC2372" s="46">
        <f t="shared" ref="AC2372" si="10756">1/$AD$8</f>
        <v>1</v>
      </c>
      <c r="AD2372" s="77">
        <v>0</v>
      </c>
      <c r="AE2372" s="78">
        <v>1</v>
      </c>
      <c r="AF2372" s="79">
        <v>0</v>
      </c>
      <c r="AH2372" s="59">
        <f t="shared" ref="AH2372" si="10757">X2372*AC2369+Z2372*AC2372-Y2372*AD2369-AA2372*AD2372</f>
        <v>3.4923674892488918</v>
      </c>
      <c r="AI2372" s="63">
        <f t="shared" ref="AI2372" si="10758">(X2372*AD2369+Y2372*AC2369+Z2372*AD2372+AA2372*AC2372)</f>
        <v>-0.54189575655319788</v>
      </c>
      <c r="AJ2372" s="61">
        <f t="shared" ref="AJ2372" si="10759">X2372*AE2369+Z2372*AE2372-Y2372*AF2369-AA2372*AF2372</f>
        <v>3.4923674892488918</v>
      </c>
      <c r="AK2372" s="62">
        <f t="shared" ref="AK2372" si="10760">(X2372*AF2369+Y2372*AE2369+Z2372*AF2372+AA2372*AE2372)</f>
        <v>0</v>
      </c>
      <c r="AM2372" s="80">
        <f t="shared" ref="AM2372" si="10761">(180/PI())*ATAN(-1*(AI2369+AI2372)/(AH2369+AH2372))</f>
        <v>-70.855420117316001</v>
      </c>
      <c r="AO2372" s="113">
        <f t="shared" ref="AO2372" si="10762">20*LOG(((1-(10^(AM2369/20)^2)*(1-((1-AO2369)/(1+AO2369))^2))^0.5))</f>
        <v>-1.8958363831917915E-2</v>
      </c>
      <c r="AP2372" s="18"/>
      <c r="AQ2372" s="68"/>
      <c r="AR2372" s="68"/>
      <c r="AS2372" s="68"/>
      <c r="AT2372" s="68"/>
    </row>
    <row r="2373" spans="2:46" ht="18.600000000000001" customHeight="1"/>
    <row r="2374" spans="2:46" ht="18.600000000000001" customHeight="1" thickBot="1">
      <c r="D2374" s="10" t="s">
        <v>63</v>
      </c>
      <c r="E2374" s="10"/>
      <c r="F2374" s="10"/>
      <c r="G2374" s="10"/>
      <c r="H2374" s="10"/>
      <c r="I2374" s="10" t="s">
        <v>64</v>
      </c>
      <c r="J2374" s="10"/>
      <c r="K2374" s="10"/>
      <c r="L2374" s="10"/>
      <c r="M2374" s="55"/>
      <c r="N2374" s="55"/>
      <c r="O2374" s="54" t="s">
        <v>65</v>
      </c>
      <c r="P2374" s="55"/>
      <c r="Q2374" s="55"/>
      <c r="R2374" s="55"/>
      <c r="S2374" s="10"/>
      <c r="T2374" s="10" t="s">
        <v>66</v>
      </c>
      <c r="U2374" s="55"/>
      <c r="V2374" s="55"/>
      <c r="W2374" s="55"/>
      <c r="X2374" s="55"/>
      <c r="Y2374" s="54" t="s">
        <v>67</v>
      </c>
      <c r="Z2374" s="55"/>
      <c r="AA2374" s="55"/>
      <c r="AB2374" s="55"/>
      <c r="AC2374" s="54" t="s">
        <v>68</v>
      </c>
      <c r="AD2374" s="10"/>
      <c r="AE2374" s="10"/>
      <c r="AF2374" s="10"/>
      <c r="AG2374" s="10"/>
      <c r="AH2374" s="55"/>
      <c r="AI2374" s="54" t="s">
        <v>69</v>
      </c>
      <c r="AJ2374" s="55"/>
      <c r="AK2374" s="55"/>
    </row>
    <row r="2375" spans="2:46" ht="18.600000000000001" customHeight="1" thickBot="1">
      <c r="B2375" s="52"/>
      <c r="D2375" s="273" t="s">
        <v>70</v>
      </c>
      <c r="E2375" s="274"/>
      <c r="F2375" s="275" t="s">
        <v>71</v>
      </c>
      <c r="G2375" s="276"/>
      <c r="H2375" s="263"/>
      <c r="I2375" s="273" t="s">
        <v>72</v>
      </c>
      <c r="J2375" s="274"/>
      <c r="K2375" s="275" t="s">
        <v>73</v>
      </c>
      <c r="L2375" s="276"/>
      <c r="M2375" s="55"/>
      <c r="N2375" s="269" t="s">
        <v>74</v>
      </c>
      <c r="O2375" s="270"/>
      <c r="P2375" s="271" t="s">
        <v>75</v>
      </c>
      <c r="Q2375" s="272"/>
      <c r="R2375" s="55"/>
      <c r="S2375" s="273" t="s">
        <v>76</v>
      </c>
      <c r="T2375" s="274"/>
      <c r="U2375" s="275" t="s">
        <v>77</v>
      </c>
      <c r="V2375" s="276"/>
      <c r="W2375" s="10"/>
      <c r="X2375" s="269" t="s">
        <v>78</v>
      </c>
      <c r="Y2375" s="270"/>
      <c r="Z2375" s="271" t="s">
        <v>79</v>
      </c>
      <c r="AA2375" s="272"/>
      <c r="AB2375" s="10"/>
      <c r="AC2375" s="273" t="s">
        <v>80</v>
      </c>
      <c r="AD2375" s="274"/>
      <c r="AE2375" s="275" t="s">
        <v>81</v>
      </c>
      <c r="AF2375" s="276"/>
      <c r="AG2375" s="10"/>
      <c r="AH2375" s="269" t="s">
        <v>82</v>
      </c>
      <c r="AI2375" s="270"/>
      <c r="AJ2375" s="271" t="s">
        <v>83</v>
      </c>
      <c r="AK2375" s="272"/>
      <c r="AM2375" s="57" t="s">
        <v>10</v>
      </c>
      <c r="AO2375" s="109" t="s">
        <v>37</v>
      </c>
      <c r="AP2375" s="18"/>
      <c r="AQ2375" s="68"/>
      <c r="AR2375" s="68"/>
      <c r="AS2375" s="68"/>
      <c r="AT2375" s="68"/>
    </row>
    <row r="2376" spans="2:46" ht="18.600000000000001" customHeight="1" thickTop="1" thickBot="1">
      <c r="B2376" s="81">
        <v>6.8</v>
      </c>
      <c r="D2376" s="59">
        <v>1</v>
      </c>
      <c r="E2376" s="60">
        <v>0</v>
      </c>
      <c r="F2376" s="61">
        <v>0</v>
      </c>
      <c r="G2376" s="62">
        <f t="shared" ref="G2376" si="10763">$E$8*$B2376</f>
        <v>4.6129160000000002</v>
      </c>
      <c r="I2376" s="59">
        <v>1</v>
      </c>
      <c r="J2376" s="63">
        <v>0</v>
      </c>
      <c r="K2376" s="61">
        <v>0</v>
      </c>
      <c r="L2376" s="62">
        <v>0</v>
      </c>
      <c r="N2376" s="59">
        <f t="shared" ref="N2376" si="10764">D2376*I2376+F2376*I2379-E2376*J2376-G2376*J2379</f>
        <v>3.4909208916366516</v>
      </c>
      <c r="O2376" s="63">
        <f t="shared" ref="O2376" si="10765">(D2376*J2376+E2376*I2376+F2376*J2379+G2376*I2379)</f>
        <v>0</v>
      </c>
      <c r="P2376" s="61">
        <f t="shared" ref="P2376" si="10766">D2376*K2376+F2376*K2379-E2376*L2376-G2376*L2379</f>
        <v>0</v>
      </c>
      <c r="Q2376" s="62">
        <f t="shared" ref="Q2376" si="10767">(D2376*L2376+E2376*K2376+F2376*L2379+G2376*K2379)</f>
        <v>4.6129160000000002</v>
      </c>
      <c r="S2376" s="59">
        <v>1</v>
      </c>
      <c r="T2376" s="60">
        <v>0</v>
      </c>
      <c r="U2376" s="61">
        <v>0</v>
      </c>
      <c r="V2376" s="62">
        <f t="shared" ref="V2376" si="10768">$T$8*$B2376</f>
        <v>4.6129160000000002</v>
      </c>
      <c r="X2376" s="59">
        <f t="shared" ref="X2376" si="10769">N2376*S2376+P2376*S2379-O2376*T2376-Q2376*T2379</f>
        <v>3.4909208916366516</v>
      </c>
      <c r="Y2376" s="63">
        <f t="shared" ref="Y2376" si="10770">(N2376*T2376+O2376*S2376+P2376*T2379+Q2376*S2379)</f>
        <v>0</v>
      </c>
      <c r="Z2376" s="61">
        <f t="shared" ref="Z2376" si="10771">N2376*U2376+P2376*U2379-O2376*V2376-Q2376*V2379</f>
        <v>0</v>
      </c>
      <c r="AA2376" s="62">
        <f t="shared" ref="AA2376" si="10772">(N2376*V2376+O2376*U2376+P2376*V2379+Q2376*U2379)</f>
        <v>20.716240835764978</v>
      </c>
      <c r="AB2376" s="10"/>
      <c r="AC2376" s="64">
        <v>1</v>
      </c>
      <c r="AD2376" s="65">
        <v>0</v>
      </c>
      <c r="AE2376" s="23">
        <v>0</v>
      </c>
      <c r="AF2376" s="66">
        <v>0</v>
      </c>
      <c r="AH2376" s="59">
        <f t="shared" ref="AH2376" si="10773">X2376*AC2376+Z2376*AC2379-Y2376*AD2376-AA2376*AD2379</f>
        <v>3.4909208916366516</v>
      </c>
      <c r="AI2376" s="63">
        <f t="shared" ref="AI2376" si="10774">(X2376*AD2376+Y2376*AC2376+Z2376*AD2379+AA2376*AC2379)</f>
        <v>20.716240835764978</v>
      </c>
      <c r="AJ2376" s="61">
        <f t="shared" ref="AJ2376" si="10775">X2376*AE2376+Z2376*AE2379-Y2376*AF2376-AA2376*AF2379</f>
        <v>0</v>
      </c>
      <c r="AK2376" s="62">
        <f t="shared" ref="AK2376" si="10776">(X2376*AF2376+Y2376*AE2376+Z2376*AF2379+AA2376*AE2379)</f>
        <v>20.716240835764978</v>
      </c>
      <c r="AM2376" s="67">
        <f t="shared" ref="AM2376" si="10777">20*LOG(((1+$AD$8)/$AD$8)/((AH2376+AH2379)^2+(AI2376+AI2379)^2)^0.5)</f>
        <v>-20.567403207822302</v>
      </c>
      <c r="AO2376" s="110">
        <f t="shared" ref="AO2376" si="10778">((AH2376^2+AI2376^2)^0.5)/((AH2379^2+AI2379^2)^0.5)</f>
        <v>5.9472561326656397</v>
      </c>
      <c r="AP2376" s="18"/>
      <c r="AQ2376" s="68"/>
      <c r="AR2376" s="68"/>
      <c r="AS2376" s="68"/>
      <c r="AT2376" s="68"/>
    </row>
    <row r="2377" spans="2:46" ht="18.600000000000001" customHeight="1" thickBot="1">
      <c r="D2377" s="69"/>
      <c r="G2377" s="70"/>
      <c r="I2377" s="69"/>
      <c r="L2377" s="70"/>
      <c r="N2377" s="69"/>
      <c r="Q2377" s="70"/>
      <c r="S2377" s="69"/>
      <c r="V2377" s="70"/>
      <c r="X2377" s="69"/>
      <c r="AA2377" s="70"/>
      <c r="AC2377" s="64"/>
      <c r="AD2377" s="23"/>
      <c r="AE2377" s="23"/>
      <c r="AF2377" s="71"/>
      <c r="AH2377" s="69"/>
      <c r="AK2377" s="70"/>
      <c r="AO2377" s="111"/>
      <c r="AP2377" s="18"/>
      <c r="AQ2377" s="68"/>
      <c r="AR2377" s="68"/>
      <c r="AS2377" s="68"/>
      <c r="AT2377" s="68"/>
    </row>
    <row r="2378" spans="2:46" ht="18.600000000000001" customHeight="1" thickBot="1">
      <c r="D2378" s="265" t="s">
        <v>11</v>
      </c>
      <c r="E2378" s="266"/>
      <c r="F2378" s="267" t="s">
        <v>84</v>
      </c>
      <c r="G2378" s="268"/>
      <c r="H2378" s="263"/>
      <c r="I2378" s="265" t="s">
        <v>85</v>
      </c>
      <c r="J2378" s="266"/>
      <c r="K2378" s="267" t="s">
        <v>86</v>
      </c>
      <c r="L2378" s="268"/>
      <c r="N2378" s="269" t="s">
        <v>12</v>
      </c>
      <c r="O2378" s="270"/>
      <c r="P2378" s="271" t="s">
        <v>13</v>
      </c>
      <c r="Q2378" s="272"/>
      <c r="S2378" s="265" t="s">
        <v>87</v>
      </c>
      <c r="T2378" s="266"/>
      <c r="U2378" s="267" t="s">
        <v>88</v>
      </c>
      <c r="V2378" s="268"/>
      <c r="W2378" s="10"/>
      <c r="X2378" s="269" t="s">
        <v>89</v>
      </c>
      <c r="Y2378" s="270"/>
      <c r="Z2378" s="271" t="s">
        <v>90</v>
      </c>
      <c r="AA2378" s="272"/>
      <c r="AB2378" s="10"/>
      <c r="AC2378" s="265" t="s">
        <v>14</v>
      </c>
      <c r="AD2378" s="266"/>
      <c r="AE2378" s="267" t="s">
        <v>15</v>
      </c>
      <c r="AF2378" s="268"/>
      <c r="AG2378" s="10"/>
      <c r="AH2378" s="269" t="s">
        <v>91</v>
      </c>
      <c r="AI2378" s="270"/>
      <c r="AJ2378" s="271" t="s">
        <v>92</v>
      </c>
      <c r="AK2378" s="272"/>
      <c r="AM2378" s="76" t="s">
        <v>16</v>
      </c>
      <c r="AO2378" s="112" t="s">
        <v>38</v>
      </c>
      <c r="AP2378" s="18"/>
      <c r="AQ2378" s="68"/>
      <c r="AR2378" s="68"/>
      <c r="AS2378" s="68"/>
      <c r="AT2378" s="68"/>
    </row>
    <row r="2379" spans="2:46" ht="18.600000000000001" customHeight="1" thickTop="1" thickBot="1">
      <c r="D2379" s="59">
        <v>0</v>
      </c>
      <c r="E2379" s="63">
        <v>0</v>
      </c>
      <c r="F2379" s="61">
        <v>1</v>
      </c>
      <c r="G2379" s="62">
        <v>0</v>
      </c>
      <c r="I2379" s="59">
        <v>0</v>
      </c>
      <c r="J2379" s="63">
        <f t="shared" ref="J2379" si="10779">IF(0=(1-$J$8*$K$8*$B2376^2),10^14,$B2376*$K$8/(1-$J$8*$K$8*$B2376^2))</f>
        <v>-0.53998834828916276</v>
      </c>
      <c r="K2379" s="61">
        <v>1</v>
      </c>
      <c r="L2379" s="62">
        <v>0</v>
      </c>
      <c r="N2379" s="59">
        <f t="shared" ref="N2379" si="10780">D2379*I2376+F2379*I2379-E2379*J2376-G2379*J2379</f>
        <v>0</v>
      </c>
      <c r="O2379" s="63">
        <f t="shared" ref="O2379" si="10781">(D2379*J2376+E2379*I2376+F2379*J2379+G2379*I2379)</f>
        <v>-0.53998834828916276</v>
      </c>
      <c r="P2379" s="61">
        <f t="shared" ref="P2379" si="10782">D2379*K2376+F2379*K2379-E2379*L2376-G2379*L2379</f>
        <v>1</v>
      </c>
      <c r="Q2379" s="62">
        <f t="shared" ref="Q2379" si="10783">(D2379*L2376+E2379*K2376+F2379*L2379+G2379*K2379)</f>
        <v>0</v>
      </c>
      <c r="S2379" s="59">
        <v>0</v>
      </c>
      <c r="T2379" s="63">
        <v>0</v>
      </c>
      <c r="U2379" s="61">
        <v>1</v>
      </c>
      <c r="V2379" s="62">
        <v>0</v>
      </c>
      <c r="X2379" s="59">
        <f t="shared" ref="X2379" si="10784">N2379*S2376+P2379*S2379-O2379*T2376-Q2379*T2379</f>
        <v>0</v>
      </c>
      <c r="Y2379" s="63">
        <f t="shared" ref="Y2379" si="10785">(N2379*T2376+O2379*S2376+P2379*T2379+Q2379*S2379)</f>
        <v>-0.53998834828916276</v>
      </c>
      <c r="Z2379" s="61">
        <f t="shared" ref="Z2379" si="10786">N2379*U2376+P2379*U2379-O2379*V2376-Q2379*V2379</f>
        <v>3.4909208916366516</v>
      </c>
      <c r="AA2379" s="62">
        <f t="shared" ref="AA2379" si="10787">(N2379*V2376+O2379*U2376+P2379*V2379+Q2379*U2379)</f>
        <v>0</v>
      </c>
      <c r="AB2379" s="10"/>
      <c r="AC2379" s="46">
        <f t="shared" ref="AC2379" si="10788">1/$AD$8</f>
        <v>1</v>
      </c>
      <c r="AD2379" s="77">
        <v>0</v>
      </c>
      <c r="AE2379" s="78">
        <v>1</v>
      </c>
      <c r="AF2379" s="79">
        <v>0</v>
      </c>
      <c r="AH2379" s="59">
        <f t="shared" ref="AH2379" si="10789">X2379*AC2376+Z2379*AC2379-Y2379*AD2376-AA2379*AD2379</f>
        <v>3.4909208916366516</v>
      </c>
      <c r="AI2379" s="63">
        <f t="shared" ref="AI2379" si="10790">(X2379*AD2376+Y2379*AC2376+Z2379*AD2379+AA2379*AC2379)</f>
        <v>-0.53998834828916276</v>
      </c>
      <c r="AJ2379" s="61">
        <f t="shared" ref="AJ2379" si="10791">X2379*AE2376+Z2379*AE2379-Y2379*AF2376-AA2379*AF2379</f>
        <v>3.4909208916366516</v>
      </c>
      <c r="AK2379" s="62">
        <f t="shared" ref="AK2379" si="10792">(X2379*AF2376+Y2379*AE2376+Z2379*AF2379+AA2379*AE2379)</f>
        <v>0</v>
      </c>
      <c r="AM2379" s="80">
        <f t="shared" ref="AM2379" si="10793">(180/PI())*ATAN(-1*(AI2376+AI2379)/(AH2376+AH2379))</f>
        <v>-70.912202864407845</v>
      </c>
      <c r="AO2379" s="113">
        <f t="shared" ref="AO2379" si="10794">20*LOG(((1-(10^(AM2376/20)^2)*(1-((1-AO2376)/(1+AO2376))^2))^0.5))</f>
        <v>-1.8824996879640708E-2</v>
      </c>
      <c r="AP2379" s="18"/>
      <c r="AQ2379" s="68"/>
      <c r="AR2379" s="68"/>
      <c r="AS2379" s="68"/>
      <c r="AT2379" s="68"/>
    </row>
    <row r="2380" spans="2:46" ht="18.600000000000001" customHeight="1"/>
    <row r="2381" spans="2:46" ht="18.600000000000001" customHeight="1" thickBot="1">
      <c r="D2381" s="10" t="s">
        <v>63</v>
      </c>
      <c r="E2381" s="10"/>
      <c r="F2381" s="10"/>
      <c r="G2381" s="10"/>
      <c r="H2381" s="10"/>
      <c r="I2381" s="10" t="s">
        <v>64</v>
      </c>
      <c r="J2381" s="10"/>
      <c r="K2381" s="10"/>
      <c r="L2381" s="10"/>
      <c r="M2381" s="55"/>
      <c r="N2381" s="55"/>
      <c r="O2381" s="54" t="s">
        <v>65</v>
      </c>
      <c r="P2381" s="55"/>
      <c r="Q2381" s="55"/>
      <c r="R2381" s="55"/>
      <c r="S2381" s="10"/>
      <c r="T2381" s="10" t="s">
        <v>66</v>
      </c>
      <c r="U2381" s="55"/>
      <c r="V2381" s="55"/>
      <c r="W2381" s="55"/>
      <c r="X2381" s="55"/>
      <c r="Y2381" s="54" t="s">
        <v>67</v>
      </c>
      <c r="Z2381" s="55"/>
      <c r="AA2381" s="55"/>
      <c r="AB2381" s="55"/>
      <c r="AC2381" s="54" t="s">
        <v>68</v>
      </c>
      <c r="AD2381" s="10"/>
      <c r="AE2381" s="10"/>
      <c r="AF2381" s="10"/>
      <c r="AG2381" s="10"/>
      <c r="AH2381" s="55"/>
      <c r="AI2381" s="54" t="s">
        <v>69</v>
      </c>
      <c r="AJ2381" s="55"/>
      <c r="AK2381" s="55"/>
    </row>
    <row r="2382" spans="2:46" ht="18.600000000000001" customHeight="1" thickBot="1">
      <c r="B2382" s="52"/>
      <c r="D2382" s="273" t="s">
        <v>70</v>
      </c>
      <c r="E2382" s="274"/>
      <c r="F2382" s="275" t="s">
        <v>71</v>
      </c>
      <c r="G2382" s="276"/>
      <c r="H2382" s="263"/>
      <c r="I2382" s="273" t="s">
        <v>72</v>
      </c>
      <c r="J2382" s="274"/>
      <c r="K2382" s="275" t="s">
        <v>73</v>
      </c>
      <c r="L2382" s="276"/>
      <c r="M2382" s="55"/>
      <c r="N2382" s="269" t="s">
        <v>74</v>
      </c>
      <c r="O2382" s="270"/>
      <c r="P2382" s="271" t="s">
        <v>75</v>
      </c>
      <c r="Q2382" s="272"/>
      <c r="R2382" s="55"/>
      <c r="S2382" s="273" t="s">
        <v>76</v>
      </c>
      <c r="T2382" s="274"/>
      <c r="U2382" s="275" t="s">
        <v>77</v>
      </c>
      <c r="V2382" s="276"/>
      <c r="W2382" s="10"/>
      <c r="X2382" s="269" t="s">
        <v>78</v>
      </c>
      <c r="Y2382" s="270"/>
      <c r="Z2382" s="271" t="s">
        <v>79</v>
      </c>
      <c r="AA2382" s="272"/>
      <c r="AB2382" s="10"/>
      <c r="AC2382" s="273" t="s">
        <v>80</v>
      </c>
      <c r="AD2382" s="274"/>
      <c r="AE2382" s="275" t="s">
        <v>81</v>
      </c>
      <c r="AF2382" s="276"/>
      <c r="AG2382" s="10"/>
      <c r="AH2382" s="269" t="s">
        <v>82</v>
      </c>
      <c r="AI2382" s="270"/>
      <c r="AJ2382" s="271" t="s">
        <v>83</v>
      </c>
      <c r="AK2382" s="272"/>
      <c r="AM2382" s="57" t="s">
        <v>10</v>
      </c>
      <c r="AO2382" s="109" t="s">
        <v>37</v>
      </c>
      <c r="AP2382" s="18"/>
      <c r="AQ2382" s="68"/>
      <c r="AR2382" s="68"/>
      <c r="AS2382" s="68"/>
      <c r="AT2382" s="68"/>
    </row>
    <row r="2383" spans="2:46" ht="18.600000000000001" customHeight="1" thickTop="1" thickBot="1">
      <c r="B2383" s="81">
        <v>6.82</v>
      </c>
      <c r="D2383" s="59">
        <v>1</v>
      </c>
      <c r="E2383" s="60">
        <v>0</v>
      </c>
      <c r="F2383" s="61">
        <v>0</v>
      </c>
      <c r="G2383" s="62">
        <f t="shared" ref="G2383" si="10795">$E$8*$B2383</f>
        <v>4.6264834000000006</v>
      </c>
      <c r="I2383" s="59">
        <v>1</v>
      </c>
      <c r="J2383" s="63">
        <v>0</v>
      </c>
      <c r="K2383" s="61">
        <v>0</v>
      </c>
      <c r="L2383" s="62">
        <v>0</v>
      </c>
      <c r="N2383" s="59">
        <f t="shared" ref="N2383" si="10796">D2383*I2383+F2383*I2386-E2383*J2383-G2383*J2386</f>
        <v>3.4894886582464824</v>
      </c>
      <c r="O2383" s="63">
        <f t="shared" ref="O2383" si="10797">(D2383*J2383+E2383*I2383+F2383*J2386+G2383*I2386)</f>
        <v>0</v>
      </c>
      <c r="P2383" s="61">
        <f t="shared" ref="P2383" si="10798">D2383*K2383+F2383*K2386-E2383*L2383-G2383*L2386</f>
        <v>0</v>
      </c>
      <c r="Q2383" s="62">
        <f t="shared" ref="Q2383" si="10799">(D2383*L2383+E2383*K2383+F2383*L2386+G2383*K2386)</f>
        <v>4.6264834000000006</v>
      </c>
      <c r="S2383" s="59">
        <v>1</v>
      </c>
      <c r="T2383" s="60">
        <v>0</v>
      </c>
      <c r="U2383" s="61">
        <v>0</v>
      </c>
      <c r="V2383" s="62">
        <f t="shared" ref="V2383" si="10800">$T$8*$B2383</f>
        <v>4.6264834000000006</v>
      </c>
      <c r="X2383" s="59">
        <f t="shared" ref="X2383" si="10801">N2383*S2383+P2383*S2386-O2383*T2383-Q2383*T2386</f>
        <v>3.4894886582464824</v>
      </c>
      <c r="Y2383" s="63">
        <f t="shared" ref="Y2383" si="10802">(N2383*T2383+O2383*S2383+P2383*T2386+Q2383*S2386)</f>
        <v>0</v>
      </c>
      <c r="Z2383" s="61">
        <f t="shared" ref="Z2383" si="10803">N2383*U2383+P2383*U2386-O2383*V2383-Q2383*V2386</f>
        <v>0</v>
      </c>
      <c r="AA2383" s="62">
        <f t="shared" ref="AA2383" si="10804">(N2383*V2383+O2383*U2383+P2383*V2386+Q2383*U2386)</f>
        <v>20.770544751865629</v>
      </c>
      <c r="AB2383" s="10"/>
      <c r="AC2383" s="64">
        <v>1</v>
      </c>
      <c r="AD2383" s="65">
        <v>0</v>
      </c>
      <c r="AE2383" s="23">
        <v>0</v>
      </c>
      <c r="AF2383" s="66">
        <v>0</v>
      </c>
      <c r="AH2383" s="59">
        <f t="shared" ref="AH2383" si="10805">X2383*AC2383+Z2383*AC2386-Y2383*AD2383-AA2383*AD2386</f>
        <v>3.4894886582464824</v>
      </c>
      <c r="AI2383" s="63">
        <f t="shared" ref="AI2383" si="10806">(X2383*AD2383+Y2383*AC2383+Z2383*AD2386+AA2383*AC2386)</f>
        <v>20.770544751865629</v>
      </c>
      <c r="AJ2383" s="61">
        <f t="shared" ref="AJ2383" si="10807">X2383*AE2383+Z2383*AE2386-Y2383*AF2383-AA2383*AF2386</f>
        <v>0</v>
      </c>
      <c r="AK2383" s="62">
        <f t="shared" ref="AK2383" si="10808">(X2383*AF2383+Y2383*AE2383+Z2383*AF2386+AA2383*AE2386)</f>
        <v>20.770544751865629</v>
      </c>
      <c r="AM2383" s="67">
        <f t="shared" ref="AM2383" si="10809">20*LOG(((1+$AD$8)/$AD$8)/((AH2383+AH2386)^2+(AI2383+AI2386)^2)^0.5)</f>
        <v>-20.58860611987695</v>
      </c>
      <c r="AO2383" s="110">
        <f t="shared" ref="AO2383" si="10810">((AH2383^2+AI2383^2)^0.5)/((AH2386^2+AI2386^2)^0.5)</f>
        <v>5.965226927258243</v>
      </c>
      <c r="AP2383" s="18"/>
      <c r="AQ2383" s="68"/>
      <c r="AR2383" s="68"/>
      <c r="AS2383" s="68"/>
      <c r="AT2383" s="68"/>
    </row>
    <row r="2384" spans="2:46" ht="18.600000000000001" customHeight="1" thickBot="1">
      <c r="D2384" s="69"/>
      <c r="G2384" s="70"/>
      <c r="I2384" s="69"/>
      <c r="L2384" s="70"/>
      <c r="N2384" s="69"/>
      <c r="Q2384" s="70"/>
      <c r="S2384" s="69"/>
      <c r="V2384" s="70"/>
      <c r="X2384" s="69"/>
      <c r="AA2384" s="70"/>
      <c r="AC2384" s="64"/>
      <c r="AD2384" s="23"/>
      <c r="AE2384" s="23"/>
      <c r="AF2384" s="71"/>
      <c r="AH2384" s="69"/>
      <c r="AK2384" s="70"/>
      <c r="AO2384" s="111"/>
      <c r="AP2384" s="18"/>
      <c r="AQ2384" s="68"/>
      <c r="AR2384" s="68"/>
      <c r="AS2384" s="68"/>
      <c r="AT2384" s="68"/>
    </row>
    <row r="2385" spans="2:46" ht="18.600000000000001" customHeight="1" thickBot="1">
      <c r="D2385" s="265" t="s">
        <v>11</v>
      </c>
      <c r="E2385" s="266"/>
      <c r="F2385" s="267" t="s">
        <v>84</v>
      </c>
      <c r="G2385" s="268"/>
      <c r="H2385" s="263"/>
      <c r="I2385" s="265" t="s">
        <v>85</v>
      </c>
      <c r="J2385" s="266"/>
      <c r="K2385" s="267" t="s">
        <v>86</v>
      </c>
      <c r="L2385" s="268"/>
      <c r="N2385" s="269" t="s">
        <v>12</v>
      </c>
      <c r="O2385" s="270"/>
      <c r="P2385" s="271" t="s">
        <v>13</v>
      </c>
      <c r="Q2385" s="272"/>
      <c r="S2385" s="265" t="s">
        <v>87</v>
      </c>
      <c r="T2385" s="266"/>
      <c r="U2385" s="267" t="s">
        <v>88</v>
      </c>
      <c r="V2385" s="268"/>
      <c r="W2385" s="10"/>
      <c r="X2385" s="269" t="s">
        <v>89</v>
      </c>
      <c r="Y2385" s="270"/>
      <c r="Z2385" s="271" t="s">
        <v>90</v>
      </c>
      <c r="AA2385" s="272"/>
      <c r="AB2385" s="10"/>
      <c r="AC2385" s="265" t="s">
        <v>14</v>
      </c>
      <c r="AD2385" s="266"/>
      <c r="AE2385" s="267" t="s">
        <v>15</v>
      </c>
      <c r="AF2385" s="268"/>
      <c r="AG2385" s="10"/>
      <c r="AH2385" s="269" t="s">
        <v>91</v>
      </c>
      <c r="AI2385" s="270"/>
      <c r="AJ2385" s="271" t="s">
        <v>92</v>
      </c>
      <c r="AK2385" s="272"/>
      <c r="AM2385" s="76" t="s">
        <v>16</v>
      </c>
      <c r="AO2385" s="112" t="s">
        <v>38</v>
      </c>
      <c r="AP2385" s="18"/>
      <c r="AQ2385" s="68"/>
      <c r="AR2385" s="68"/>
      <c r="AS2385" s="68"/>
      <c r="AT2385" s="68"/>
    </row>
    <row r="2386" spans="2:46" ht="18.600000000000001" customHeight="1" thickTop="1" thickBot="1">
      <c r="D2386" s="59">
        <v>0</v>
      </c>
      <c r="E2386" s="63">
        <v>0</v>
      </c>
      <c r="F2386" s="61">
        <v>1</v>
      </c>
      <c r="G2386" s="62">
        <v>0</v>
      </c>
      <c r="I2386" s="59">
        <v>0</v>
      </c>
      <c r="J2386" s="63">
        <f t="shared" ref="J2386" si="10811">IF(0=(1-$J$8*$K$8*$B2383^2),10^14,$B2383*$K$8/(1-$J$8*$K$8*$B2383^2))</f>
        <v>-0.53809523195230358</v>
      </c>
      <c r="K2386" s="61">
        <v>1</v>
      </c>
      <c r="L2386" s="62">
        <v>0</v>
      </c>
      <c r="N2386" s="59">
        <f t="shared" ref="N2386" si="10812">D2386*I2383+F2386*I2386-E2386*J2383-G2386*J2386</f>
        <v>0</v>
      </c>
      <c r="O2386" s="63">
        <f t="shared" ref="O2386" si="10813">(D2386*J2383+E2386*I2383+F2386*J2386+G2386*I2386)</f>
        <v>-0.53809523195230358</v>
      </c>
      <c r="P2386" s="61">
        <f t="shared" ref="P2386" si="10814">D2386*K2383+F2386*K2386-E2386*L2383-G2386*L2386</f>
        <v>1</v>
      </c>
      <c r="Q2386" s="62">
        <f t="shared" ref="Q2386" si="10815">(D2386*L2383+E2386*K2383+F2386*L2386+G2386*K2386)</f>
        <v>0</v>
      </c>
      <c r="S2386" s="59">
        <v>0</v>
      </c>
      <c r="T2386" s="63">
        <v>0</v>
      </c>
      <c r="U2386" s="61">
        <v>1</v>
      </c>
      <c r="V2386" s="62">
        <v>0</v>
      </c>
      <c r="X2386" s="59">
        <f t="shared" ref="X2386" si="10816">N2386*S2383+P2386*S2386-O2386*T2383-Q2386*T2386</f>
        <v>0</v>
      </c>
      <c r="Y2386" s="63">
        <f t="shared" ref="Y2386" si="10817">(N2386*T2383+O2386*S2383+P2386*T2386+Q2386*S2386)</f>
        <v>-0.53809523195230358</v>
      </c>
      <c r="Z2386" s="61">
        <f t="shared" ref="Z2386" si="10818">N2386*U2383+P2386*U2386-O2386*V2383-Q2386*V2386</f>
        <v>3.4894886582464824</v>
      </c>
      <c r="AA2386" s="62">
        <f t="shared" ref="AA2386" si="10819">(N2386*V2383+O2386*U2383+P2386*V2386+Q2386*U2386)</f>
        <v>0</v>
      </c>
      <c r="AB2386" s="10"/>
      <c r="AC2386" s="46">
        <f t="shared" ref="AC2386" si="10820">1/$AD$8</f>
        <v>1</v>
      </c>
      <c r="AD2386" s="77">
        <v>0</v>
      </c>
      <c r="AE2386" s="78">
        <v>1</v>
      </c>
      <c r="AF2386" s="79">
        <v>0</v>
      </c>
      <c r="AH2386" s="59">
        <f t="shared" ref="AH2386" si="10821">X2386*AC2383+Z2386*AC2386-Y2386*AD2383-AA2386*AD2386</f>
        <v>3.4894886582464824</v>
      </c>
      <c r="AI2386" s="63">
        <f t="shared" ref="AI2386" si="10822">(X2386*AD2383+Y2386*AC2383+Z2386*AD2386+AA2386*AC2386)</f>
        <v>-0.53809523195230358</v>
      </c>
      <c r="AJ2386" s="61">
        <f t="shared" ref="AJ2386" si="10823">X2386*AE2383+Z2386*AE2386-Y2386*AF2383-AA2386*AF2386</f>
        <v>3.4894886582464824</v>
      </c>
      <c r="AK2386" s="62">
        <f t="shared" ref="AK2386" si="10824">(X2386*AF2383+Y2386*AE2383+Z2386*AF2386+AA2386*AE2386)</f>
        <v>0</v>
      </c>
      <c r="AM2386" s="80">
        <f t="shared" ref="AM2386" si="10825">(180/PI())*ATAN(-1*(AI2383+AI2386)/(AH2383+AH2386))</f>
        <v>-70.968647462900833</v>
      </c>
      <c r="AO2386" s="113">
        <f t="shared" ref="AO2386" si="10826">20*LOG(((1-(10^(AM2383/20)^2)*(1-((1-AO2383)/(1+AO2383))^2))^0.5))</f>
        <v>-1.8692802805304016E-2</v>
      </c>
      <c r="AP2386" s="18"/>
      <c r="AQ2386" s="68"/>
      <c r="AR2386" s="68"/>
      <c r="AS2386" s="68"/>
      <c r="AT2386" s="68"/>
    </row>
    <row r="2387" spans="2:46" ht="18.600000000000001" customHeight="1"/>
    <row r="2388" spans="2:46" ht="18.600000000000001" customHeight="1" thickBot="1">
      <c r="D2388" s="10" t="s">
        <v>63</v>
      </c>
      <c r="E2388" s="10"/>
      <c r="F2388" s="10"/>
      <c r="G2388" s="10"/>
      <c r="H2388" s="10"/>
      <c r="I2388" s="10" t="s">
        <v>64</v>
      </c>
      <c r="J2388" s="10"/>
      <c r="K2388" s="10"/>
      <c r="L2388" s="10"/>
      <c r="M2388" s="55"/>
      <c r="N2388" s="55"/>
      <c r="O2388" s="54" t="s">
        <v>65</v>
      </c>
      <c r="P2388" s="55"/>
      <c r="Q2388" s="55"/>
      <c r="R2388" s="55"/>
      <c r="S2388" s="10"/>
      <c r="T2388" s="10" t="s">
        <v>66</v>
      </c>
      <c r="U2388" s="55"/>
      <c r="V2388" s="55"/>
      <c r="W2388" s="55"/>
      <c r="X2388" s="55"/>
      <c r="Y2388" s="54" t="s">
        <v>67</v>
      </c>
      <c r="Z2388" s="55"/>
      <c r="AA2388" s="55"/>
      <c r="AB2388" s="55"/>
      <c r="AC2388" s="54" t="s">
        <v>68</v>
      </c>
      <c r="AD2388" s="10"/>
      <c r="AE2388" s="10"/>
      <c r="AF2388" s="10"/>
      <c r="AG2388" s="10"/>
      <c r="AH2388" s="55"/>
      <c r="AI2388" s="54" t="s">
        <v>69</v>
      </c>
      <c r="AJ2388" s="55"/>
      <c r="AK2388" s="55"/>
    </row>
    <row r="2389" spans="2:46" ht="18.600000000000001" customHeight="1" thickBot="1">
      <c r="B2389" s="52"/>
      <c r="D2389" s="273" t="s">
        <v>70</v>
      </c>
      <c r="E2389" s="274"/>
      <c r="F2389" s="275" t="s">
        <v>71</v>
      </c>
      <c r="G2389" s="276"/>
      <c r="H2389" s="263"/>
      <c r="I2389" s="273" t="s">
        <v>72</v>
      </c>
      <c r="J2389" s="274"/>
      <c r="K2389" s="275" t="s">
        <v>73</v>
      </c>
      <c r="L2389" s="276"/>
      <c r="M2389" s="55"/>
      <c r="N2389" s="269" t="s">
        <v>74</v>
      </c>
      <c r="O2389" s="270"/>
      <c r="P2389" s="271" t="s">
        <v>75</v>
      </c>
      <c r="Q2389" s="272"/>
      <c r="R2389" s="55"/>
      <c r="S2389" s="273" t="s">
        <v>76</v>
      </c>
      <c r="T2389" s="274"/>
      <c r="U2389" s="275" t="s">
        <v>77</v>
      </c>
      <c r="V2389" s="276"/>
      <c r="W2389" s="10"/>
      <c r="X2389" s="269" t="s">
        <v>78</v>
      </c>
      <c r="Y2389" s="270"/>
      <c r="Z2389" s="271" t="s">
        <v>79</v>
      </c>
      <c r="AA2389" s="272"/>
      <c r="AB2389" s="10"/>
      <c r="AC2389" s="273" t="s">
        <v>80</v>
      </c>
      <c r="AD2389" s="274"/>
      <c r="AE2389" s="275" t="s">
        <v>81</v>
      </c>
      <c r="AF2389" s="276"/>
      <c r="AG2389" s="10"/>
      <c r="AH2389" s="269" t="s">
        <v>82</v>
      </c>
      <c r="AI2389" s="270"/>
      <c r="AJ2389" s="271" t="s">
        <v>83</v>
      </c>
      <c r="AK2389" s="272"/>
      <c r="AM2389" s="57" t="s">
        <v>10</v>
      </c>
      <c r="AO2389" s="109" t="s">
        <v>37</v>
      </c>
      <c r="AP2389" s="18"/>
      <c r="AQ2389" s="68"/>
      <c r="AR2389" s="68"/>
      <c r="AS2389" s="68"/>
      <c r="AT2389" s="68"/>
    </row>
    <row r="2390" spans="2:46" ht="18.600000000000001" customHeight="1" thickTop="1" thickBot="1">
      <c r="B2390" s="81">
        <v>6.84</v>
      </c>
      <c r="D2390" s="59">
        <v>1</v>
      </c>
      <c r="E2390" s="60">
        <v>0</v>
      </c>
      <c r="F2390" s="61">
        <v>0</v>
      </c>
      <c r="G2390" s="62">
        <f t="shared" ref="G2390" si="10827">$E$8*$B2390</f>
        <v>4.6400508</v>
      </c>
      <c r="I2390" s="59">
        <v>1</v>
      </c>
      <c r="J2390" s="63">
        <v>0</v>
      </c>
      <c r="K2390" s="61">
        <v>0</v>
      </c>
      <c r="L2390" s="62">
        <v>0</v>
      </c>
      <c r="N2390" s="59">
        <f t="shared" ref="N2390" si="10828">D2390*I2390+F2390*I2393-E2390*J2390-G2390*J2393</f>
        <v>3.4880705944435966</v>
      </c>
      <c r="O2390" s="63">
        <f t="shared" ref="O2390" si="10829">(D2390*J2390+E2390*I2390+F2390*J2393+G2390*I2393)</f>
        <v>0</v>
      </c>
      <c r="P2390" s="61">
        <f t="shared" ref="P2390" si="10830">D2390*K2390+F2390*K2393-E2390*L2390-G2390*L2393</f>
        <v>0</v>
      </c>
      <c r="Q2390" s="62">
        <f t="shared" ref="Q2390" si="10831">(D2390*L2390+E2390*K2390+F2390*L2393+G2390*K2393)</f>
        <v>4.6400508</v>
      </c>
      <c r="S2390" s="59">
        <v>1</v>
      </c>
      <c r="T2390" s="60">
        <v>0</v>
      </c>
      <c r="U2390" s="61">
        <v>0</v>
      </c>
      <c r="V2390" s="62">
        <f t="shared" ref="V2390" si="10832">$T$8*$B2390</f>
        <v>4.6400508</v>
      </c>
      <c r="X2390" s="59">
        <f t="shared" ref="X2390" si="10833">N2390*S2390+P2390*S2393-O2390*T2390-Q2390*T2393</f>
        <v>3.4880705944435966</v>
      </c>
      <c r="Y2390" s="63">
        <f t="shared" ref="Y2390" si="10834">(N2390*T2390+O2390*S2390+P2390*T2393+Q2390*S2393)</f>
        <v>0</v>
      </c>
      <c r="Z2390" s="61">
        <f t="shared" ref="Z2390" si="10835">N2390*U2390+P2390*U2393-O2390*V2390-Q2390*V2393</f>
        <v>0</v>
      </c>
      <c r="AA2390" s="62">
        <f t="shared" ref="AA2390" si="10836">(N2390*V2390+O2390*U2390+P2390*V2393+Q2390*U2393)</f>
        <v>20.824875552204485</v>
      </c>
      <c r="AB2390" s="10"/>
      <c r="AC2390" s="64">
        <v>1</v>
      </c>
      <c r="AD2390" s="65">
        <v>0</v>
      </c>
      <c r="AE2390" s="23">
        <v>0</v>
      </c>
      <c r="AF2390" s="66">
        <v>0</v>
      </c>
      <c r="AH2390" s="59">
        <f t="shared" ref="AH2390" si="10837">X2390*AC2390+Z2390*AC2393-Y2390*AD2390-AA2390*AD2393</f>
        <v>3.4880705944435966</v>
      </c>
      <c r="AI2390" s="63">
        <f t="shared" ref="AI2390" si="10838">(X2390*AD2390+Y2390*AC2390+Z2390*AD2393+AA2390*AC2393)</f>
        <v>20.824875552204485</v>
      </c>
      <c r="AJ2390" s="61">
        <f t="shared" ref="AJ2390" si="10839">X2390*AE2390+Z2390*AE2393-Y2390*AF2390-AA2390*AF2393</f>
        <v>0</v>
      </c>
      <c r="AK2390" s="62">
        <f t="shared" ref="AK2390" si="10840">(X2390*AF2390+Y2390*AE2390+Z2390*AF2393+AA2390*AE2393)</f>
        <v>20.824875552204485</v>
      </c>
      <c r="AM2390" s="67">
        <f t="shared" ref="AM2390" si="10841">20*LOG(((1+$AD$8)/$AD$8)/((AH2390+AH2393)^2+(AI2390+AI2393)^2)^0.5)</f>
        <v>-20.609774383996786</v>
      </c>
      <c r="AO2390" s="110">
        <f t="shared" ref="AO2390" si="10842">((AH2390^2+AI2390^2)^0.5)/((AH2393^2+AI2393^2)^0.5)</f>
        <v>5.983196020236317</v>
      </c>
      <c r="AP2390" s="18"/>
      <c r="AQ2390" s="68"/>
      <c r="AR2390" s="68"/>
      <c r="AS2390" s="68"/>
      <c r="AT2390" s="68"/>
    </row>
    <row r="2391" spans="2:46" ht="18.600000000000001" customHeight="1" thickBot="1">
      <c r="D2391" s="69"/>
      <c r="G2391" s="70"/>
      <c r="I2391" s="69"/>
      <c r="L2391" s="70"/>
      <c r="N2391" s="69"/>
      <c r="Q2391" s="70"/>
      <c r="S2391" s="69"/>
      <c r="V2391" s="70"/>
      <c r="X2391" s="69"/>
      <c r="AA2391" s="70"/>
      <c r="AC2391" s="64"/>
      <c r="AD2391" s="23"/>
      <c r="AE2391" s="23"/>
      <c r="AF2391" s="71"/>
      <c r="AH2391" s="69"/>
      <c r="AK2391" s="70"/>
      <c r="AO2391" s="111"/>
      <c r="AP2391" s="18"/>
      <c r="AQ2391" s="68"/>
      <c r="AR2391" s="68"/>
      <c r="AS2391" s="68"/>
      <c r="AT2391" s="68"/>
    </row>
    <row r="2392" spans="2:46" ht="18.600000000000001" customHeight="1" thickBot="1">
      <c r="D2392" s="265" t="s">
        <v>11</v>
      </c>
      <c r="E2392" s="266"/>
      <c r="F2392" s="267" t="s">
        <v>84</v>
      </c>
      <c r="G2392" s="268"/>
      <c r="H2392" s="263"/>
      <c r="I2392" s="265" t="s">
        <v>85</v>
      </c>
      <c r="J2392" s="266"/>
      <c r="K2392" s="267" t="s">
        <v>86</v>
      </c>
      <c r="L2392" s="268"/>
      <c r="N2392" s="269" t="s">
        <v>12</v>
      </c>
      <c r="O2392" s="270"/>
      <c r="P2392" s="271" t="s">
        <v>13</v>
      </c>
      <c r="Q2392" s="272"/>
      <c r="S2392" s="265" t="s">
        <v>87</v>
      </c>
      <c r="T2392" s="266"/>
      <c r="U2392" s="267" t="s">
        <v>88</v>
      </c>
      <c r="V2392" s="268"/>
      <c r="W2392" s="10"/>
      <c r="X2392" s="269" t="s">
        <v>89</v>
      </c>
      <c r="Y2392" s="270"/>
      <c r="Z2392" s="271" t="s">
        <v>90</v>
      </c>
      <c r="AA2392" s="272"/>
      <c r="AB2392" s="10"/>
      <c r="AC2392" s="265" t="s">
        <v>14</v>
      </c>
      <c r="AD2392" s="266"/>
      <c r="AE2392" s="267" t="s">
        <v>15</v>
      </c>
      <c r="AF2392" s="268"/>
      <c r="AG2392" s="10"/>
      <c r="AH2392" s="269" t="s">
        <v>91</v>
      </c>
      <c r="AI2392" s="270"/>
      <c r="AJ2392" s="271" t="s">
        <v>92</v>
      </c>
      <c r="AK2392" s="272"/>
      <c r="AM2392" s="76" t="s">
        <v>16</v>
      </c>
      <c r="AO2392" s="112" t="s">
        <v>38</v>
      </c>
      <c r="AP2392" s="18"/>
      <c r="AQ2392" s="68"/>
      <c r="AR2392" s="68"/>
      <c r="AS2392" s="68"/>
      <c r="AT2392" s="68"/>
    </row>
    <row r="2393" spans="2:46" ht="18.600000000000001" customHeight="1" thickTop="1" thickBot="1">
      <c r="D2393" s="59">
        <v>0</v>
      </c>
      <c r="E2393" s="63">
        <v>0</v>
      </c>
      <c r="F2393" s="61">
        <v>1</v>
      </c>
      <c r="G2393" s="62">
        <v>0</v>
      </c>
      <c r="I2393" s="59">
        <v>0</v>
      </c>
      <c r="J2393" s="63">
        <f t="shared" ref="J2393" si="10843">IF(0=(1-$J$8*$K$8*$B2390^2),10^14,$B2390*$K$8/(1-$J$8*$K$8*$B2390^2))</f>
        <v>-0.53621624022814507</v>
      </c>
      <c r="K2393" s="61">
        <v>1</v>
      </c>
      <c r="L2393" s="62">
        <v>0</v>
      </c>
      <c r="N2393" s="59">
        <f t="shared" ref="N2393" si="10844">D2393*I2390+F2393*I2393-E2393*J2390-G2393*J2393</f>
        <v>0</v>
      </c>
      <c r="O2393" s="63">
        <f t="shared" ref="O2393" si="10845">(D2393*J2390+E2393*I2390+F2393*J2393+G2393*I2393)</f>
        <v>-0.53621624022814507</v>
      </c>
      <c r="P2393" s="61">
        <f t="shared" ref="P2393" si="10846">D2393*K2390+F2393*K2393-E2393*L2390-G2393*L2393</f>
        <v>1</v>
      </c>
      <c r="Q2393" s="62">
        <f t="shared" ref="Q2393" si="10847">(D2393*L2390+E2393*K2390+F2393*L2393+G2393*K2393)</f>
        <v>0</v>
      </c>
      <c r="S2393" s="59">
        <v>0</v>
      </c>
      <c r="T2393" s="63">
        <v>0</v>
      </c>
      <c r="U2393" s="61">
        <v>1</v>
      </c>
      <c r="V2393" s="62">
        <v>0</v>
      </c>
      <c r="X2393" s="59">
        <f t="shared" ref="X2393" si="10848">N2393*S2390+P2393*S2393-O2393*T2390-Q2393*T2393</f>
        <v>0</v>
      </c>
      <c r="Y2393" s="63">
        <f t="shared" ref="Y2393" si="10849">(N2393*T2390+O2393*S2390+P2393*T2393+Q2393*S2393)</f>
        <v>-0.53621624022814507</v>
      </c>
      <c r="Z2393" s="61">
        <f t="shared" ref="Z2393" si="10850">N2393*U2390+P2393*U2393-O2393*V2390-Q2393*V2393</f>
        <v>3.4880705944435966</v>
      </c>
      <c r="AA2393" s="62">
        <f t="shared" ref="AA2393" si="10851">(N2393*V2390+O2393*U2390+P2393*V2393+Q2393*U2393)</f>
        <v>0</v>
      </c>
      <c r="AB2393" s="10"/>
      <c r="AC2393" s="46">
        <f t="shared" ref="AC2393" si="10852">1/$AD$8</f>
        <v>1</v>
      </c>
      <c r="AD2393" s="77">
        <v>0</v>
      </c>
      <c r="AE2393" s="78">
        <v>1</v>
      </c>
      <c r="AF2393" s="79">
        <v>0</v>
      </c>
      <c r="AH2393" s="59">
        <f t="shared" ref="AH2393" si="10853">X2393*AC2390+Z2393*AC2393-Y2393*AD2390-AA2393*AD2393</f>
        <v>3.4880705944435966</v>
      </c>
      <c r="AI2393" s="63">
        <f t="shared" ref="AI2393" si="10854">(X2393*AD2390+Y2393*AC2390+Z2393*AD2393+AA2393*AC2393)</f>
        <v>-0.53621624022814507</v>
      </c>
      <c r="AJ2393" s="61">
        <f t="shared" ref="AJ2393" si="10855">X2393*AE2390+Z2393*AE2393-Y2393*AF2390-AA2393*AF2393</f>
        <v>3.4880705944435966</v>
      </c>
      <c r="AK2393" s="62">
        <f t="shared" ref="AK2393" si="10856">(X2393*AF2390+Y2393*AE2390+Z2393*AF2393+AA2393*AE2393)</f>
        <v>0</v>
      </c>
      <c r="AM2393" s="80">
        <f t="shared" ref="AM2393" si="10857">(180/PI())*ATAN(-1*(AI2390+AI2393)/(AH2390+AH2393))</f>
        <v>-71.024756952403251</v>
      </c>
      <c r="AO2393" s="113">
        <f t="shared" ref="AO2393" si="10858">20*LOG(((1-(10^(AM2390/20)^2)*(1-((1-AO2390)/(1+AO2390))^2))^0.5))</f>
        <v>-1.8561770023970948E-2</v>
      </c>
      <c r="AP2393" s="18"/>
      <c r="AQ2393" s="68"/>
      <c r="AR2393" s="68"/>
      <c r="AS2393" s="68"/>
      <c r="AT2393" s="68"/>
    </row>
    <row r="2394" spans="2:46" ht="18.600000000000001" customHeight="1"/>
    <row r="2395" spans="2:46" ht="18.600000000000001" customHeight="1" thickBot="1">
      <c r="D2395" s="10" t="s">
        <v>63</v>
      </c>
      <c r="E2395" s="10"/>
      <c r="F2395" s="10"/>
      <c r="G2395" s="10"/>
      <c r="H2395" s="10"/>
      <c r="I2395" s="10" t="s">
        <v>64</v>
      </c>
      <c r="J2395" s="10"/>
      <c r="K2395" s="10"/>
      <c r="L2395" s="10"/>
      <c r="M2395" s="55"/>
      <c r="N2395" s="55"/>
      <c r="O2395" s="54" t="s">
        <v>65</v>
      </c>
      <c r="P2395" s="55"/>
      <c r="Q2395" s="55"/>
      <c r="R2395" s="55"/>
      <c r="S2395" s="10"/>
      <c r="T2395" s="10" t="s">
        <v>66</v>
      </c>
      <c r="U2395" s="55"/>
      <c r="V2395" s="55"/>
      <c r="W2395" s="55"/>
      <c r="X2395" s="55"/>
      <c r="Y2395" s="54" t="s">
        <v>67</v>
      </c>
      <c r="Z2395" s="55"/>
      <c r="AA2395" s="55"/>
      <c r="AB2395" s="55"/>
      <c r="AC2395" s="54" t="s">
        <v>68</v>
      </c>
      <c r="AD2395" s="10"/>
      <c r="AE2395" s="10"/>
      <c r="AF2395" s="10"/>
      <c r="AG2395" s="10"/>
      <c r="AH2395" s="55"/>
      <c r="AI2395" s="54" t="s">
        <v>69</v>
      </c>
      <c r="AJ2395" s="55"/>
      <c r="AK2395" s="55"/>
    </row>
    <row r="2396" spans="2:46" ht="18.600000000000001" customHeight="1" thickBot="1">
      <c r="B2396" s="52"/>
      <c r="D2396" s="273" t="s">
        <v>70</v>
      </c>
      <c r="E2396" s="274"/>
      <c r="F2396" s="275" t="s">
        <v>71</v>
      </c>
      <c r="G2396" s="276"/>
      <c r="H2396" s="263"/>
      <c r="I2396" s="273" t="s">
        <v>72</v>
      </c>
      <c r="J2396" s="274"/>
      <c r="K2396" s="275" t="s">
        <v>73</v>
      </c>
      <c r="L2396" s="276"/>
      <c r="M2396" s="55"/>
      <c r="N2396" s="269" t="s">
        <v>74</v>
      </c>
      <c r="O2396" s="270"/>
      <c r="P2396" s="271" t="s">
        <v>75</v>
      </c>
      <c r="Q2396" s="272"/>
      <c r="R2396" s="55"/>
      <c r="S2396" s="273" t="s">
        <v>76</v>
      </c>
      <c r="T2396" s="274"/>
      <c r="U2396" s="275" t="s">
        <v>77</v>
      </c>
      <c r="V2396" s="276"/>
      <c r="W2396" s="10"/>
      <c r="X2396" s="269" t="s">
        <v>78</v>
      </c>
      <c r="Y2396" s="270"/>
      <c r="Z2396" s="271" t="s">
        <v>79</v>
      </c>
      <c r="AA2396" s="272"/>
      <c r="AB2396" s="10"/>
      <c r="AC2396" s="273" t="s">
        <v>80</v>
      </c>
      <c r="AD2396" s="274"/>
      <c r="AE2396" s="275" t="s">
        <v>81</v>
      </c>
      <c r="AF2396" s="276"/>
      <c r="AG2396" s="10"/>
      <c r="AH2396" s="269" t="s">
        <v>82</v>
      </c>
      <c r="AI2396" s="270"/>
      <c r="AJ2396" s="271" t="s">
        <v>83</v>
      </c>
      <c r="AK2396" s="272"/>
      <c r="AM2396" s="57" t="s">
        <v>10</v>
      </c>
      <c r="AO2396" s="109" t="s">
        <v>37</v>
      </c>
      <c r="AP2396" s="18"/>
      <c r="AQ2396" s="68"/>
      <c r="AR2396" s="68"/>
      <c r="AS2396" s="68"/>
      <c r="AT2396" s="68"/>
    </row>
    <row r="2397" spans="2:46" ht="18.600000000000001" customHeight="1" thickTop="1" thickBot="1">
      <c r="B2397" s="81">
        <v>6.86</v>
      </c>
      <c r="D2397" s="59">
        <v>1</v>
      </c>
      <c r="E2397" s="60">
        <v>0</v>
      </c>
      <c r="F2397" s="61">
        <v>0</v>
      </c>
      <c r="G2397" s="62">
        <f t="shared" ref="G2397" si="10859">$E$8*$B2397</f>
        <v>4.6536182000000004</v>
      </c>
      <c r="I2397" s="59">
        <v>1</v>
      </c>
      <c r="J2397" s="63">
        <v>0</v>
      </c>
      <c r="K2397" s="61">
        <v>0</v>
      </c>
      <c r="L2397" s="62">
        <v>0</v>
      </c>
      <c r="N2397" s="59">
        <f t="shared" ref="N2397" si="10860">D2397*I2397+F2397*I2400-E2397*J2397-G2397*J2400</f>
        <v>3.4866665089566635</v>
      </c>
      <c r="O2397" s="63">
        <f t="shared" ref="O2397" si="10861">(D2397*J2397+E2397*I2397+F2397*J2400+G2397*I2400)</f>
        <v>0</v>
      </c>
      <c r="P2397" s="61">
        <f t="shared" ref="P2397" si="10862">D2397*K2397+F2397*K2400-E2397*L2397-G2397*L2400</f>
        <v>0</v>
      </c>
      <c r="Q2397" s="62">
        <f t="shared" ref="Q2397" si="10863">(D2397*L2397+E2397*K2397+F2397*L2400+G2397*K2400)</f>
        <v>4.6536182000000004</v>
      </c>
      <c r="S2397" s="59">
        <v>1</v>
      </c>
      <c r="T2397" s="60">
        <v>0</v>
      </c>
      <c r="U2397" s="61">
        <v>0</v>
      </c>
      <c r="V2397" s="62">
        <f t="shared" ref="V2397" si="10864">$T$8*$B2397</f>
        <v>4.6536182000000004</v>
      </c>
      <c r="X2397" s="59">
        <f t="shared" ref="X2397" si="10865">N2397*S2397+P2397*S2400-O2397*T2397-Q2397*T2400</f>
        <v>3.4866665089566635</v>
      </c>
      <c r="Y2397" s="63">
        <f t="shared" ref="Y2397" si="10866">(N2397*T2397+O2397*S2397+P2397*T2400+Q2397*S2400)</f>
        <v>0</v>
      </c>
      <c r="Z2397" s="61">
        <f t="shared" ref="Z2397" si="10867">N2397*U2397+P2397*U2400-O2397*V2397-Q2397*V2400</f>
        <v>0</v>
      </c>
      <c r="AA2397" s="62">
        <f t="shared" ref="AA2397" si="10868">(N2397*V2397+O2397*U2397+P2397*V2400+Q2397*U2400)</f>
        <v>20.879232923411195</v>
      </c>
      <c r="AB2397" s="10"/>
      <c r="AC2397" s="64">
        <v>1</v>
      </c>
      <c r="AD2397" s="65">
        <v>0</v>
      </c>
      <c r="AE2397" s="23">
        <v>0</v>
      </c>
      <c r="AF2397" s="66">
        <v>0</v>
      </c>
      <c r="AH2397" s="59">
        <f t="shared" ref="AH2397" si="10869">X2397*AC2397+Z2397*AC2400-Y2397*AD2397-AA2397*AD2400</f>
        <v>3.4866665089566635</v>
      </c>
      <c r="AI2397" s="63">
        <f t="shared" ref="AI2397" si="10870">(X2397*AD2397+Y2397*AC2397+Z2397*AD2400+AA2397*AC2400)</f>
        <v>20.879232923411195</v>
      </c>
      <c r="AJ2397" s="61">
        <f t="shared" ref="AJ2397" si="10871">X2397*AE2397+Z2397*AE2400-Y2397*AF2397-AA2397*AF2400</f>
        <v>0</v>
      </c>
      <c r="AK2397" s="62">
        <f t="shared" ref="AK2397" si="10872">(X2397*AF2397+Y2397*AE2397+Z2397*AF2400+AA2397*AE2400)</f>
        <v>20.879232923411195</v>
      </c>
      <c r="AM2397" s="67">
        <f t="shared" ref="AM2397" si="10873">20*LOG(((1+$AD$8)/$AD$8)/((AH2397+AH2400)^2+(AI2397+AI2400)^2)^0.5)</f>
        <v>-20.630907932850615</v>
      </c>
      <c r="AO2397" s="110">
        <f t="shared" ref="AO2397" si="10874">((AH2397^2+AI2397^2)^0.5)/((AH2400^2+AI2400^2)^0.5)</f>
        <v>6.0011634291873976</v>
      </c>
      <c r="AP2397" s="18"/>
      <c r="AQ2397" s="68"/>
      <c r="AR2397" s="68"/>
      <c r="AS2397" s="68"/>
      <c r="AT2397" s="68"/>
    </row>
    <row r="2398" spans="2:46" ht="18.600000000000001" customHeight="1" thickBot="1">
      <c r="D2398" s="69"/>
      <c r="G2398" s="70"/>
      <c r="I2398" s="69"/>
      <c r="L2398" s="70"/>
      <c r="N2398" s="69"/>
      <c r="Q2398" s="70"/>
      <c r="S2398" s="69"/>
      <c r="V2398" s="70"/>
      <c r="X2398" s="69"/>
      <c r="AA2398" s="70"/>
      <c r="AC2398" s="64"/>
      <c r="AD2398" s="23"/>
      <c r="AE2398" s="23"/>
      <c r="AF2398" s="71"/>
      <c r="AH2398" s="69"/>
      <c r="AK2398" s="70"/>
      <c r="AO2398" s="111"/>
      <c r="AP2398" s="18"/>
      <c r="AQ2398" s="68"/>
      <c r="AR2398" s="68"/>
      <c r="AS2398" s="68"/>
      <c r="AT2398" s="68"/>
    </row>
    <row r="2399" spans="2:46" ht="18.600000000000001" customHeight="1" thickBot="1">
      <c r="D2399" s="265" t="s">
        <v>11</v>
      </c>
      <c r="E2399" s="266"/>
      <c r="F2399" s="267" t="s">
        <v>84</v>
      </c>
      <c r="G2399" s="268"/>
      <c r="H2399" s="263"/>
      <c r="I2399" s="265" t="s">
        <v>85</v>
      </c>
      <c r="J2399" s="266"/>
      <c r="K2399" s="267" t="s">
        <v>86</v>
      </c>
      <c r="L2399" s="268"/>
      <c r="N2399" s="269" t="s">
        <v>12</v>
      </c>
      <c r="O2399" s="270"/>
      <c r="P2399" s="271" t="s">
        <v>13</v>
      </c>
      <c r="Q2399" s="272"/>
      <c r="S2399" s="265" t="s">
        <v>87</v>
      </c>
      <c r="T2399" s="266"/>
      <c r="U2399" s="267" t="s">
        <v>88</v>
      </c>
      <c r="V2399" s="268"/>
      <c r="W2399" s="10"/>
      <c r="X2399" s="269" t="s">
        <v>89</v>
      </c>
      <c r="Y2399" s="270"/>
      <c r="Z2399" s="271" t="s">
        <v>90</v>
      </c>
      <c r="AA2399" s="272"/>
      <c r="AB2399" s="10"/>
      <c r="AC2399" s="265" t="s">
        <v>14</v>
      </c>
      <c r="AD2399" s="266"/>
      <c r="AE2399" s="267" t="s">
        <v>15</v>
      </c>
      <c r="AF2399" s="268"/>
      <c r="AG2399" s="10"/>
      <c r="AH2399" s="269" t="s">
        <v>91</v>
      </c>
      <c r="AI2399" s="270"/>
      <c r="AJ2399" s="271" t="s">
        <v>92</v>
      </c>
      <c r="AK2399" s="272"/>
      <c r="AM2399" s="76" t="s">
        <v>16</v>
      </c>
      <c r="AO2399" s="112" t="s">
        <v>38</v>
      </c>
      <c r="AP2399" s="18"/>
      <c r="AQ2399" s="68"/>
      <c r="AR2399" s="68"/>
      <c r="AS2399" s="68"/>
      <c r="AT2399" s="68"/>
    </row>
    <row r="2400" spans="2:46" ht="18.600000000000001" customHeight="1" thickTop="1" thickBot="1">
      <c r="D2400" s="59">
        <v>0</v>
      </c>
      <c r="E2400" s="63">
        <v>0</v>
      </c>
      <c r="F2400" s="61">
        <v>1</v>
      </c>
      <c r="G2400" s="62">
        <v>0</v>
      </c>
      <c r="I2400" s="59">
        <v>0</v>
      </c>
      <c r="J2400" s="63">
        <f t="shared" ref="J2400" si="10875">IF(0=(1-$J$8*$K$8*$B2397^2),10^14,$B2397*$K$8/(1-$J$8*$K$8*$B2397^2))</f>
        <v>-0.53435120847616235</v>
      </c>
      <c r="K2400" s="61">
        <v>1</v>
      </c>
      <c r="L2400" s="62">
        <v>0</v>
      </c>
      <c r="N2400" s="59">
        <f t="shared" ref="N2400" si="10876">D2400*I2397+F2400*I2400-E2400*J2397-G2400*J2400</f>
        <v>0</v>
      </c>
      <c r="O2400" s="63">
        <f t="shared" ref="O2400" si="10877">(D2400*J2397+E2400*I2397+F2400*J2400+G2400*I2400)</f>
        <v>-0.53435120847616235</v>
      </c>
      <c r="P2400" s="61">
        <f t="shared" ref="P2400" si="10878">D2400*K2397+F2400*K2400-E2400*L2397-G2400*L2400</f>
        <v>1</v>
      </c>
      <c r="Q2400" s="62">
        <f t="shared" ref="Q2400" si="10879">(D2400*L2397+E2400*K2397+F2400*L2400+G2400*K2400)</f>
        <v>0</v>
      </c>
      <c r="S2400" s="59">
        <v>0</v>
      </c>
      <c r="T2400" s="63">
        <v>0</v>
      </c>
      <c r="U2400" s="61">
        <v>1</v>
      </c>
      <c r="V2400" s="62">
        <v>0</v>
      </c>
      <c r="X2400" s="59">
        <f t="shared" ref="X2400" si="10880">N2400*S2397+P2400*S2400-O2400*T2397-Q2400*T2400</f>
        <v>0</v>
      </c>
      <c r="Y2400" s="63">
        <f t="shared" ref="Y2400" si="10881">(N2400*T2397+O2400*S2397+P2400*T2400+Q2400*S2400)</f>
        <v>-0.53435120847616235</v>
      </c>
      <c r="Z2400" s="61">
        <f t="shared" ref="Z2400" si="10882">N2400*U2397+P2400*U2400-O2400*V2397-Q2400*V2400</f>
        <v>3.4866665089566635</v>
      </c>
      <c r="AA2400" s="62">
        <f t="shared" ref="AA2400" si="10883">(N2400*V2397+O2400*U2397+P2400*V2400+Q2400*U2400)</f>
        <v>0</v>
      </c>
      <c r="AB2400" s="10"/>
      <c r="AC2400" s="46">
        <f t="shared" ref="AC2400" si="10884">1/$AD$8</f>
        <v>1</v>
      </c>
      <c r="AD2400" s="77">
        <v>0</v>
      </c>
      <c r="AE2400" s="78">
        <v>1</v>
      </c>
      <c r="AF2400" s="79">
        <v>0</v>
      </c>
      <c r="AH2400" s="59">
        <f t="shared" ref="AH2400" si="10885">X2400*AC2397+Z2400*AC2400-Y2400*AD2397-AA2400*AD2400</f>
        <v>3.4866665089566635</v>
      </c>
      <c r="AI2400" s="63">
        <f t="shared" ref="AI2400" si="10886">(X2400*AD2397+Y2400*AC2397+Z2400*AD2400+AA2400*AC2400)</f>
        <v>-0.53435120847616235</v>
      </c>
      <c r="AJ2400" s="61">
        <f t="shared" ref="AJ2400" si="10887">X2400*AE2397+Z2400*AE2400-Y2400*AF2397-AA2400*AF2400</f>
        <v>3.4866665089566635</v>
      </c>
      <c r="AK2400" s="62">
        <f t="shared" ref="AK2400" si="10888">(X2400*AF2397+Y2400*AE2397+Z2400*AF2400+AA2400*AE2400)</f>
        <v>0</v>
      </c>
      <c r="AM2400" s="80">
        <f t="shared" ref="AM2400" si="10889">(180/PI())*ATAN(-1*(AI2397+AI2400)/(AH2397+AH2400))</f>
        <v>-71.080534335768263</v>
      </c>
      <c r="AO2400" s="113">
        <f t="shared" ref="AO2400" si="10890">20*LOG(((1-(10^(AM2397/20)^2)*(1-((1-AO2397)/(1+AO2397))^2))^0.5))</f>
        <v>-1.8431887059981361E-2</v>
      </c>
      <c r="AP2400" s="18"/>
      <c r="AQ2400" s="68"/>
      <c r="AR2400" s="68"/>
      <c r="AS2400" s="68"/>
      <c r="AT2400" s="68"/>
    </row>
    <row r="2401" spans="2:46" ht="18.600000000000001" customHeight="1"/>
    <row r="2402" spans="2:46" ht="18.600000000000001" customHeight="1" thickBot="1">
      <c r="D2402" s="10" t="s">
        <v>63</v>
      </c>
      <c r="E2402" s="10"/>
      <c r="F2402" s="10"/>
      <c r="G2402" s="10"/>
      <c r="H2402" s="10"/>
      <c r="I2402" s="10" t="s">
        <v>64</v>
      </c>
      <c r="J2402" s="10"/>
      <c r="K2402" s="10"/>
      <c r="L2402" s="10"/>
      <c r="M2402" s="55"/>
      <c r="N2402" s="55"/>
      <c r="O2402" s="54" t="s">
        <v>65</v>
      </c>
      <c r="P2402" s="55"/>
      <c r="Q2402" s="55"/>
      <c r="R2402" s="55"/>
      <c r="S2402" s="10"/>
      <c r="T2402" s="10" t="s">
        <v>66</v>
      </c>
      <c r="U2402" s="55"/>
      <c r="V2402" s="55"/>
      <c r="W2402" s="55"/>
      <c r="X2402" s="55"/>
      <c r="Y2402" s="54" t="s">
        <v>67</v>
      </c>
      <c r="Z2402" s="55"/>
      <c r="AA2402" s="55"/>
      <c r="AB2402" s="55"/>
      <c r="AC2402" s="54" t="s">
        <v>68</v>
      </c>
      <c r="AD2402" s="10"/>
      <c r="AE2402" s="10"/>
      <c r="AF2402" s="10"/>
      <c r="AG2402" s="10"/>
      <c r="AH2402" s="55"/>
      <c r="AI2402" s="54" t="s">
        <v>69</v>
      </c>
      <c r="AJ2402" s="55"/>
      <c r="AK2402" s="55"/>
    </row>
    <row r="2403" spans="2:46" ht="18.600000000000001" customHeight="1" thickBot="1">
      <c r="B2403" s="52"/>
      <c r="D2403" s="273" t="s">
        <v>70</v>
      </c>
      <c r="E2403" s="274"/>
      <c r="F2403" s="275" t="s">
        <v>71</v>
      </c>
      <c r="G2403" s="276"/>
      <c r="H2403" s="263"/>
      <c r="I2403" s="273" t="s">
        <v>72</v>
      </c>
      <c r="J2403" s="274"/>
      <c r="K2403" s="275" t="s">
        <v>73</v>
      </c>
      <c r="L2403" s="276"/>
      <c r="M2403" s="55"/>
      <c r="N2403" s="269" t="s">
        <v>74</v>
      </c>
      <c r="O2403" s="270"/>
      <c r="P2403" s="271" t="s">
        <v>75</v>
      </c>
      <c r="Q2403" s="272"/>
      <c r="R2403" s="55"/>
      <c r="S2403" s="273" t="s">
        <v>76</v>
      </c>
      <c r="T2403" s="274"/>
      <c r="U2403" s="275" t="s">
        <v>77</v>
      </c>
      <c r="V2403" s="276"/>
      <c r="W2403" s="10"/>
      <c r="X2403" s="269" t="s">
        <v>78</v>
      </c>
      <c r="Y2403" s="270"/>
      <c r="Z2403" s="271" t="s">
        <v>79</v>
      </c>
      <c r="AA2403" s="272"/>
      <c r="AB2403" s="10"/>
      <c r="AC2403" s="273" t="s">
        <v>80</v>
      </c>
      <c r="AD2403" s="274"/>
      <c r="AE2403" s="275" t="s">
        <v>81</v>
      </c>
      <c r="AF2403" s="276"/>
      <c r="AG2403" s="10"/>
      <c r="AH2403" s="269" t="s">
        <v>82</v>
      </c>
      <c r="AI2403" s="270"/>
      <c r="AJ2403" s="271" t="s">
        <v>83</v>
      </c>
      <c r="AK2403" s="272"/>
      <c r="AM2403" s="57" t="s">
        <v>10</v>
      </c>
      <c r="AO2403" s="109" t="s">
        <v>37</v>
      </c>
      <c r="AP2403" s="18"/>
      <c r="AQ2403" s="68"/>
      <c r="AR2403" s="68"/>
      <c r="AS2403" s="68"/>
      <c r="AT2403" s="68"/>
    </row>
    <row r="2404" spans="2:46" ht="18.600000000000001" customHeight="1" thickTop="1" thickBot="1">
      <c r="B2404" s="81">
        <v>6.88</v>
      </c>
      <c r="D2404" s="59">
        <v>1</v>
      </c>
      <c r="E2404" s="60">
        <v>0</v>
      </c>
      <c r="F2404" s="61">
        <v>0</v>
      </c>
      <c r="G2404" s="62">
        <f t="shared" ref="G2404" si="10891">$E$8*$B2404</f>
        <v>4.6671855999999998</v>
      </c>
      <c r="I2404" s="59">
        <v>1</v>
      </c>
      <c r="J2404" s="63">
        <v>0</v>
      </c>
      <c r="K2404" s="61">
        <v>0</v>
      </c>
      <c r="L2404" s="62">
        <v>0</v>
      </c>
      <c r="N2404" s="59">
        <f t="shared" ref="N2404" si="10892">D2404*I2404+F2404*I2407-E2404*J2404-G2404*J2407</f>
        <v>3.4852762138068751</v>
      </c>
      <c r="O2404" s="63">
        <f t="shared" ref="O2404" si="10893">(D2404*J2404+E2404*I2404+F2404*J2407+G2404*I2407)</f>
        <v>0</v>
      </c>
      <c r="P2404" s="61">
        <f t="shared" ref="P2404" si="10894">D2404*K2404+F2404*K2407-E2404*L2404-G2404*L2407</f>
        <v>0</v>
      </c>
      <c r="Q2404" s="62">
        <f t="shared" ref="Q2404" si="10895">(D2404*L2404+E2404*K2404+F2404*L2407+G2404*K2407)</f>
        <v>4.6671855999999998</v>
      </c>
      <c r="S2404" s="59">
        <v>1</v>
      </c>
      <c r="T2404" s="60">
        <v>0</v>
      </c>
      <c r="U2404" s="61">
        <v>0</v>
      </c>
      <c r="V2404" s="62">
        <f t="shared" ref="V2404" si="10896">$T$8*$B2404</f>
        <v>4.6671855999999998</v>
      </c>
      <c r="X2404" s="59">
        <f t="shared" ref="X2404" si="10897">N2404*S2404+P2404*S2407-O2404*T2404-Q2404*T2407</f>
        <v>3.4852762138068751</v>
      </c>
      <c r="Y2404" s="63">
        <f t="shared" ref="Y2404" si="10898">(N2404*T2404+O2404*S2404+P2404*T2407+Q2404*S2407)</f>
        <v>0</v>
      </c>
      <c r="Z2404" s="61">
        <f t="shared" ref="Z2404" si="10899">N2404*U2404+P2404*U2407-O2404*V2404-Q2404*V2407</f>
        <v>0</v>
      </c>
      <c r="AA2404" s="62">
        <f t="shared" ref="AA2404" si="10900">(N2404*V2404+O2404*U2404+P2404*V2407+Q2404*U2407)</f>
        <v>20.933616557101967</v>
      </c>
      <c r="AB2404" s="10"/>
      <c r="AC2404" s="64">
        <v>1</v>
      </c>
      <c r="AD2404" s="65">
        <v>0</v>
      </c>
      <c r="AE2404" s="23">
        <v>0</v>
      </c>
      <c r="AF2404" s="66">
        <v>0</v>
      </c>
      <c r="AH2404" s="59">
        <f t="shared" ref="AH2404" si="10901">X2404*AC2404+Z2404*AC2407-Y2404*AD2404-AA2404*AD2407</f>
        <v>3.4852762138068751</v>
      </c>
      <c r="AI2404" s="63">
        <f t="shared" ref="AI2404" si="10902">(X2404*AD2404+Y2404*AC2404+Z2404*AD2407+AA2404*AC2407)</f>
        <v>20.933616557101967</v>
      </c>
      <c r="AJ2404" s="61">
        <f t="shared" ref="AJ2404" si="10903">X2404*AE2404+Z2404*AE2407-Y2404*AF2404-AA2404*AF2407</f>
        <v>0</v>
      </c>
      <c r="AK2404" s="62">
        <f t="shared" ref="AK2404" si="10904">(X2404*AF2404+Y2404*AE2404+Z2404*AF2407+AA2404*AE2407)</f>
        <v>20.933616557101967</v>
      </c>
      <c r="AM2404" s="67">
        <f t="shared" ref="AM2404" si="10905">20*LOG(((1+$AD$8)/$AD$8)/((AH2404+AH2407)^2+(AI2404+AI2407)^2)^0.5)</f>
        <v>-20.652006703323277</v>
      </c>
      <c r="AO2404" s="110">
        <f t="shared" ref="AO2404" si="10906">((AH2404^2+AI2404^2)^0.5)/((AH2407^2+AI2407^2)^0.5)</f>
        <v>6.0191291714544466</v>
      </c>
      <c r="AP2404" s="18"/>
      <c r="AQ2404" s="68"/>
      <c r="AR2404" s="68"/>
      <c r="AS2404" s="68"/>
      <c r="AT2404" s="68"/>
    </row>
    <row r="2405" spans="2:46" ht="18.600000000000001" customHeight="1" thickBot="1">
      <c r="D2405" s="69"/>
      <c r="G2405" s="70"/>
      <c r="I2405" s="69"/>
      <c r="L2405" s="70"/>
      <c r="N2405" s="69"/>
      <c r="Q2405" s="70"/>
      <c r="S2405" s="69"/>
      <c r="V2405" s="70"/>
      <c r="X2405" s="69"/>
      <c r="AA2405" s="70"/>
      <c r="AC2405" s="64"/>
      <c r="AD2405" s="23"/>
      <c r="AE2405" s="23"/>
      <c r="AF2405" s="71"/>
      <c r="AH2405" s="69"/>
      <c r="AK2405" s="70"/>
      <c r="AO2405" s="111"/>
      <c r="AP2405" s="18"/>
      <c r="AQ2405" s="68"/>
      <c r="AR2405" s="68"/>
      <c r="AS2405" s="68"/>
      <c r="AT2405" s="68"/>
    </row>
    <row r="2406" spans="2:46" ht="18.600000000000001" customHeight="1" thickBot="1">
      <c r="D2406" s="265" t="s">
        <v>11</v>
      </c>
      <c r="E2406" s="266"/>
      <c r="F2406" s="267" t="s">
        <v>84</v>
      </c>
      <c r="G2406" s="268"/>
      <c r="H2406" s="263"/>
      <c r="I2406" s="265" t="s">
        <v>85</v>
      </c>
      <c r="J2406" s="266"/>
      <c r="K2406" s="267" t="s">
        <v>86</v>
      </c>
      <c r="L2406" s="268"/>
      <c r="N2406" s="269" t="s">
        <v>12</v>
      </c>
      <c r="O2406" s="270"/>
      <c r="P2406" s="271" t="s">
        <v>13</v>
      </c>
      <c r="Q2406" s="272"/>
      <c r="S2406" s="265" t="s">
        <v>87</v>
      </c>
      <c r="T2406" s="266"/>
      <c r="U2406" s="267" t="s">
        <v>88</v>
      </c>
      <c r="V2406" s="268"/>
      <c r="W2406" s="10"/>
      <c r="X2406" s="269" t="s">
        <v>89</v>
      </c>
      <c r="Y2406" s="270"/>
      <c r="Z2406" s="271" t="s">
        <v>90</v>
      </c>
      <c r="AA2406" s="272"/>
      <c r="AB2406" s="10"/>
      <c r="AC2406" s="265" t="s">
        <v>14</v>
      </c>
      <c r="AD2406" s="266"/>
      <c r="AE2406" s="267" t="s">
        <v>15</v>
      </c>
      <c r="AF2406" s="268"/>
      <c r="AG2406" s="10"/>
      <c r="AH2406" s="269" t="s">
        <v>91</v>
      </c>
      <c r="AI2406" s="270"/>
      <c r="AJ2406" s="271" t="s">
        <v>92</v>
      </c>
      <c r="AK2406" s="272"/>
      <c r="AM2406" s="76" t="s">
        <v>16</v>
      </c>
      <c r="AO2406" s="112" t="s">
        <v>38</v>
      </c>
      <c r="AP2406" s="18"/>
      <c r="AQ2406" s="68"/>
      <c r="AR2406" s="68"/>
      <c r="AS2406" s="68"/>
      <c r="AT2406" s="68"/>
    </row>
    <row r="2407" spans="2:46" ht="18.600000000000001" customHeight="1" thickTop="1" thickBot="1">
      <c r="D2407" s="59">
        <v>0</v>
      </c>
      <c r="E2407" s="63">
        <v>0</v>
      </c>
      <c r="F2407" s="61">
        <v>1</v>
      </c>
      <c r="G2407" s="62">
        <v>0</v>
      </c>
      <c r="I2407" s="59">
        <v>0</v>
      </c>
      <c r="J2407" s="63">
        <f t="shared" ref="J2407" si="10907">IF(0=(1-$J$8*$K$8*$B2404^2),10^14,$B2404*$K$8/(1-$J$8*$K$8*$B2404^2))</f>
        <v>-0.53249997467571786</v>
      </c>
      <c r="K2407" s="61">
        <v>1</v>
      </c>
      <c r="L2407" s="62">
        <v>0</v>
      </c>
      <c r="N2407" s="59">
        <f t="shared" ref="N2407" si="10908">D2407*I2404+F2407*I2407-E2407*J2404-G2407*J2407</f>
        <v>0</v>
      </c>
      <c r="O2407" s="63">
        <f t="shared" ref="O2407" si="10909">(D2407*J2404+E2407*I2404+F2407*J2407+G2407*I2407)</f>
        <v>-0.53249997467571786</v>
      </c>
      <c r="P2407" s="61">
        <f t="shared" ref="P2407" si="10910">D2407*K2404+F2407*K2407-E2407*L2404-G2407*L2407</f>
        <v>1</v>
      </c>
      <c r="Q2407" s="62">
        <f t="shared" ref="Q2407" si="10911">(D2407*L2404+E2407*K2404+F2407*L2407+G2407*K2407)</f>
        <v>0</v>
      </c>
      <c r="S2407" s="59">
        <v>0</v>
      </c>
      <c r="T2407" s="63">
        <v>0</v>
      </c>
      <c r="U2407" s="61">
        <v>1</v>
      </c>
      <c r="V2407" s="62">
        <v>0</v>
      </c>
      <c r="X2407" s="59">
        <f t="shared" ref="X2407" si="10912">N2407*S2404+P2407*S2407-O2407*T2404-Q2407*T2407</f>
        <v>0</v>
      </c>
      <c r="Y2407" s="63">
        <f t="shared" ref="Y2407" si="10913">(N2407*T2404+O2407*S2404+P2407*T2407+Q2407*S2407)</f>
        <v>-0.53249997467571786</v>
      </c>
      <c r="Z2407" s="61">
        <f t="shared" ref="Z2407" si="10914">N2407*U2404+P2407*U2407-O2407*V2404-Q2407*V2407</f>
        <v>3.4852762138068751</v>
      </c>
      <c r="AA2407" s="62">
        <f t="shared" ref="AA2407" si="10915">(N2407*V2404+O2407*U2404+P2407*V2407+Q2407*U2407)</f>
        <v>0</v>
      </c>
      <c r="AB2407" s="10"/>
      <c r="AC2407" s="46">
        <f t="shared" ref="AC2407" si="10916">1/$AD$8</f>
        <v>1</v>
      </c>
      <c r="AD2407" s="77">
        <v>0</v>
      </c>
      <c r="AE2407" s="78">
        <v>1</v>
      </c>
      <c r="AF2407" s="79">
        <v>0</v>
      </c>
      <c r="AH2407" s="59">
        <f t="shared" ref="AH2407" si="10917">X2407*AC2404+Z2407*AC2407-Y2407*AD2404-AA2407*AD2407</f>
        <v>3.4852762138068751</v>
      </c>
      <c r="AI2407" s="63">
        <f t="shared" ref="AI2407" si="10918">(X2407*AD2404+Y2407*AC2404+Z2407*AD2407+AA2407*AC2407)</f>
        <v>-0.53249997467571786</v>
      </c>
      <c r="AJ2407" s="61">
        <f t="shared" ref="AJ2407" si="10919">X2407*AE2404+Z2407*AE2407-Y2407*AF2404-AA2407*AF2407</f>
        <v>3.4852762138068751</v>
      </c>
      <c r="AK2407" s="62">
        <f t="shared" ref="AK2407" si="10920">(X2407*AF2404+Y2407*AE2404+Z2407*AF2407+AA2407*AE2407)</f>
        <v>0</v>
      </c>
      <c r="AM2407" s="80">
        <f t="shared" ref="AM2407" si="10921">(180/PI())*ATAN(-1*(AI2404+AI2407)/(AH2404+AH2407))</f>
        <v>-71.135982579655689</v>
      </c>
      <c r="AO2407" s="113">
        <f t="shared" ref="AO2407" si="10922">20*LOG(((1-(10^(AM2404/20)^2)*(1-((1-AO2404)/(1+AO2404))^2))^0.5))</f>
        <v>-1.8303142546527387E-2</v>
      </c>
      <c r="AP2407" s="18"/>
      <c r="AQ2407" s="68"/>
      <c r="AR2407" s="68"/>
      <c r="AS2407" s="68"/>
      <c r="AT2407" s="68"/>
    </row>
    <row r="2408" spans="2:46" ht="18.600000000000001" customHeight="1"/>
    <row r="2409" spans="2:46" ht="18.600000000000001" customHeight="1" thickBot="1">
      <c r="D2409" s="10" t="s">
        <v>63</v>
      </c>
      <c r="E2409" s="10"/>
      <c r="F2409" s="10"/>
      <c r="G2409" s="10"/>
      <c r="H2409" s="10"/>
      <c r="I2409" s="10" t="s">
        <v>64</v>
      </c>
      <c r="J2409" s="10"/>
      <c r="K2409" s="10"/>
      <c r="L2409" s="10"/>
      <c r="M2409" s="55"/>
      <c r="N2409" s="55"/>
      <c r="O2409" s="54" t="s">
        <v>65</v>
      </c>
      <c r="P2409" s="55"/>
      <c r="Q2409" s="55"/>
      <c r="R2409" s="55"/>
      <c r="S2409" s="10"/>
      <c r="T2409" s="10" t="s">
        <v>66</v>
      </c>
      <c r="U2409" s="55"/>
      <c r="V2409" s="55"/>
      <c r="W2409" s="55"/>
      <c r="X2409" s="55"/>
      <c r="Y2409" s="54" t="s">
        <v>67</v>
      </c>
      <c r="Z2409" s="55"/>
      <c r="AA2409" s="55"/>
      <c r="AB2409" s="55"/>
      <c r="AC2409" s="54" t="s">
        <v>68</v>
      </c>
      <c r="AD2409" s="10"/>
      <c r="AE2409" s="10"/>
      <c r="AF2409" s="10"/>
      <c r="AG2409" s="10"/>
      <c r="AH2409" s="55"/>
      <c r="AI2409" s="54" t="s">
        <v>69</v>
      </c>
      <c r="AJ2409" s="55"/>
      <c r="AK2409" s="55"/>
    </row>
    <row r="2410" spans="2:46" ht="18.600000000000001" customHeight="1" thickBot="1">
      <c r="B2410" s="52"/>
      <c r="D2410" s="273" t="s">
        <v>70</v>
      </c>
      <c r="E2410" s="274"/>
      <c r="F2410" s="275" t="s">
        <v>71</v>
      </c>
      <c r="G2410" s="276"/>
      <c r="H2410" s="263"/>
      <c r="I2410" s="273" t="s">
        <v>72</v>
      </c>
      <c r="J2410" s="274"/>
      <c r="K2410" s="275" t="s">
        <v>73</v>
      </c>
      <c r="L2410" s="276"/>
      <c r="M2410" s="55"/>
      <c r="N2410" s="269" t="s">
        <v>74</v>
      </c>
      <c r="O2410" s="270"/>
      <c r="P2410" s="271" t="s">
        <v>75</v>
      </c>
      <c r="Q2410" s="272"/>
      <c r="R2410" s="55"/>
      <c r="S2410" s="273" t="s">
        <v>76</v>
      </c>
      <c r="T2410" s="274"/>
      <c r="U2410" s="275" t="s">
        <v>77</v>
      </c>
      <c r="V2410" s="276"/>
      <c r="W2410" s="10"/>
      <c r="X2410" s="269" t="s">
        <v>78</v>
      </c>
      <c r="Y2410" s="270"/>
      <c r="Z2410" s="271" t="s">
        <v>79</v>
      </c>
      <c r="AA2410" s="272"/>
      <c r="AB2410" s="10"/>
      <c r="AC2410" s="273" t="s">
        <v>80</v>
      </c>
      <c r="AD2410" s="274"/>
      <c r="AE2410" s="275" t="s">
        <v>81</v>
      </c>
      <c r="AF2410" s="276"/>
      <c r="AG2410" s="10"/>
      <c r="AH2410" s="269" t="s">
        <v>82</v>
      </c>
      <c r="AI2410" s="270"/>
      <c r="AJ2410" s="271" t="s">
        <v>83</v>
      </c>
      <c r="AK2410" s="272"/>
      <c r="AM2410" s="57" t="s">
        <v>10</v>
      </c>
      <c r="AO2410" s="109" t="s">
        <v>37</v>
      </c>
      <c r="AP2410" s="18"/>
      <c r="AQ2410" s="68"/>
      <c r="AR2410" s="68"/>
      <c r="AS2410" s="68"/>
      <c r="AT2410" s="68"/>
    </row>
    <row r="2411" spans="2:46" ht="18.600000000000001" customHeight="1" thickTop="1" thickBot="1">
      <c r="B2411" s="81">
        <v>6.9</v>
      </c>
      <c r="D2411" s="59">
        <v>1</v>
      </c>
      <c r="E2411" s="60">
        <v>0</v>
      </c>
      <c r="F2411" s="61">
        <v>0</v>
      </c>
      <c r="G2411" s="62">
        <f t="shared" ref="G2411" si="10923">$E$8*$B2411</f>
        <v>4.6807530000000002</v>
      </c>
      <c r="I2411" s="59">
        <v>1</v>
      </c>
      <c r="J2411" s="63">
        <v>0</v>
      </c>
      <c r="K2411" s="61">
        <v>0</v>
      </c>
      <c r="L2411" s="62">
        <v>0</v>
      </c>
      <c r="N2411" s="59">
        <f t="shared" ref="N2411" si="10924">D2411*I2411+F2411*I2414-E2411*J2411-G2411*J2414</f>
        <v>3.4838995242387774</v>
      </c>
      <c r="O2411" s="63">
        <f t="shared" ref="O2411" si="10925">(D2411*J2411+E2411*I2411+F2411*J2414+G2411*I2414)</f>
        <v>0</v>
      </c>
      <c r="P2411" s="61">
        <f t="shared" ref="P2411" si="10926">D2411*K2411+F2411*K2414-E2411*L2411-G2411*L2414</f>
        <v>0</v>
      </c>
      <c r="Q2411" s="62">
        <f t="shared" ref="Q2411" si="10927">(D2411*L2411+E2411*K2411+F2411*L2414+G2411*K2414)</f>
        <v>4.6807530000000002</v>
      </c>
      <c r="S2411" s="59">
        <v>1</v>
      </c>
      <c r="T2411" s="60">
        <v>0</v>
      </c>
      <c r="U2411" s="61">
        <v>0</v>
      </c>
      <c r="V2411" s="62">
        <f t="shared" ref="V2411" si="10928">$T$8*$B2411</f>
        <v>4.6807530000000002</v>
      </c>
      <c r="X2411" s="59">
        <f t="shared" ref="X2411" si="10929">N2411*S2411+P2411*S2414-O2411*T2411-Q2411*T2414</f>
        <v>3.4838995242387774</v>
      </c>
      <c r="Y2411" s="63">
        <f t="shared" ref="Y2411" si="10930">(N2411*T2411+O2411*S2411+P2411*T2414+Q2411*S2414)</f>
        <v>0</v>
      </c>
      <c r="Z2411" s="61">
        <f t="shared" ref="Z2411" si="10931">N2411*U2411+P2411*U2414-O2411*V2411-Q2411*V2414</f>
        <v>0</v>
      </c>
      <c r="AA2411" s="62">
        <f t="shared" ref="AA2411" si="10932">(N2411*V2411+O2411*U2411+P2411*V2414+Q2411*U2414)</f>
        <v>20.98802614977923</v>
      </c>
      <c r="AB2411" s="10"/>
      <c r="AC2411" s="64">
        <v>1</v>
      </c>
      <c r="AD2411" s="65">
        <v>0</v>
      </c>
      <c r="AE2411" s="23">
        <v>0</v>
      </c>
      <c r="AF2411" s="66">
        <v>0</v>
      </c>
      <c r="AH2411" s="59">
        <f t="shared" ref="AH2411" si="10933">X2411*AC2411+Z2411*AC2414-Y2411*AD2411-AA2411*AD2414</f>
        <v>3.4838995242387774</v>
      </c>
      <c r="AI2411" s="63">
        <f t="shared" ref="AI2411" si="10934">(X2411*AD2411+Y2411*AC2411+Z2411*AD2414+AA2411*AC2414)</f>
        <v>20.98802614977923</v>
      </c>
      <c r="AJ2411" s="61">
        <f t="shared" ref="AJ2411" si="10935">X2411*AE2411+Z2411*AE2414-Y2411*AF2411-AA2411*AF2414</f>
        <v>0</v>
      </c>
      <c r="AK2411" s="62">
        <f t="shared" ref="AK2411" si="10936">(X2411*AF2411+Y2411*AE2411+Z2411*AF2414+AA2411*AE2414)</f>
        <v>20.98802614977923</v>
      </c>
      <c r="AM2411" s="67">
        <f t="shared" ref="AM2411" si="10937">20*LOG(((1+$AD$8)/$AD$8)/((AH2411+AH2414)^2+(AI2411+AI2414)^2)^0.5)</f>
        <v>-20.673070636404244</v>
      </c>
      <c r="AO2411" s="110">
        <f t="shared" ref="AO2411" si="10938">((AH2411^2+AI2411^2)^0.5)/((AH2414^2+AI2414^2)^0.5)</f>
        <v>6.0370932641401147</v>
      </c>
      <c r="AP2411" s="18"/>
      <c r="AQ2411" s="68"/>
      <c r="AR2411" s="68"/>
      <c r="AS2411" s="68"/>
      <c r="AT2411" s="68"/>
    </row>
    <row r="2412" spans="2:46" ht="18.600000000000001" customHeight="1" thickBot="1">
      <c r="D2412" s="69"/>
      <c r="G2412" s="70"/>
      <c r="I2412" s="69"/>
      <c r="L2412" s="70"/>
      <c r="N2412" s="69"/>
      <c r="Q2412" s="70"/>
      <c r="S2412" s="69"/>
      <c r="V2412" s="70"/>
      <c r="X2412" s="69"/>
      <c r="AA2412" s="70"/>
      <c r="AC2412" s="64"/>
      <c r="AD2412" s="23"/>
      <c r="AE2412" s="23"/>
      <c r="AF2412" s="71"/>
      <c r="AH2412" s="69"/>
      <c r="AK2412" s="70"/>
      <c r="AO2412" s="111"/>
      <c r="AP2412" s="18"/>
      <c r="AQ2412" s="68"/>
      <c r="AR2412" s="68"/>
      <c r="AS2412" s="68"/>
      <c r="AT2412" s="68"/>
    </row>
    <row r="2413" spans="2:46" ht="18.600000000000001" customHeight="1" thickBot="1">
      <c r="D2413" s="265" t="s">
        <v>11</v>
      </c>
      <c r="E2413" s="266"/>
      <c r="F2413" s="267" t="s">
        <v>84</v>
      </c>
      <c r="G2413" s="268"/>
      <c r="H2413" s="263"/>
      <c r="I2413" s="265" t="s">
        <v>85</v>
      </c>
      <c r="J2413" s="266"/>
      <c r="K2413" s="267" t="s">
        <v>86</v>
      </c>
      <c r="L2413" s="268"/>
      <c r="N2413" s="269" t="s">
        <v>12</v>
      </c>
      <c r="O2413" s="270"/>
      <c r="P2413" s="271" t="s">
        <v>13</v>
      </c>
      <c r="Q2413" s="272"/>
      <c r="S2413" s="265" t="s">
        <v>87</v>
      </c>
      <c r="T2413" s="266"/>
      <c r="U2413" s="267" t="s">
        <v>88</v>
      </c>
      <c r="V2413" s="268"/>
      <c r="W2413" s="10"/>
      <c r="X2413" s="269" t="s">
        <v>89</v>
      </c>
      <c r="Y2413" s="270"/>
      <c r="Z2413" s="271" t="s">
        <v>90</v>
      </c>
      <c r="AA2413" s="272"/>
      <c r="AB2413" s="10"/>
      <c r="AC2413" s="265" t="s">
        <v>14</v>
      </c>
      <c r="AD2413" s="266"/>
      <c r="AE2413" s="267" t="s">
        <v>15</v>
      </c>
      <c r="AF2413" s="268"/>
      <c r="AG2413" s="10"/>
      <c r="AH2413" s="269" t="s">
        <v>91</v>
      </c>
      <c r="AI2413" s="270"/>
      <c r="AJ2413" s="271" t="s">
        <v>92</v>
      </c>
      <c r="AK2413" s="272"/>
      <c r="AM2413" s="76" t="s">
        <v>16</v>
      </c>
      <c r="AO2413" s="112" t="s">
        <v>38</v>
      </c>
      <c r="AP2413" s="18"/>
      <c r="AQ2413" s="68"/>
      <c r="AR2413" s="68"/>
      <c r="AS2413" s="68"/>
      <c r="AT2413" s="68"/>
    </row>
    <row r="2414" spans="2:46" ht="18.600000000000001" customHeight="1" thickTop="1" thickBot="1">
      <c r="D2414" s="59">
        <v>0</v>
      </c>
      <c r="E2414" s="63">
        <v>0</v>
      </c>
      <c r="F2414" s="61">
        <v>1</v>
      </c>
      <c r="G2414" s="62">
        <v>0</v>
      </c>
      <c r="I2414" s="59">
        <v>0</v>
      </c>
      <c r="J2414" s="63">
        <f t="shared" ref="J2414" si="10939">IF(0=(1-$J$8*$K$8*$B2411^2),10^14,$B2411*$K$8/(1-$J$8*$K$8*$B2411^2))</f>
        <v>-0.53066237937331395</v>
      </c>
      <c r="K2414" s="61">
        <v>1</v>
      </c>
      <c r="L2414" s="62">
        <v>0</v>
      </c>
      <c r="N2414" s="59">
        <f t="shared" ref="N2414" si="10940">D2414*I2411+F2414*I2414-E2414*J2411-G2414*J2414</f>
        <v>0</v>
      </c>
      <c r="O2414" s="63">
        <f t="shared" ref="O2414" si="10941">(D2414*J2411+E2414*I2411+F2414*J2414+G2414*I2414)</f>
        <v>-0.53066237937331395</v>
      </c>
      <c r="P2414" s="61">
        <f t="shared" ref="P2414" si="10942">D2414*K2411+F2414*K2414-E2414*L2411-G2414*L2414</f>
        <v>1</v>
      </c>
      <c r="Q2414" s="62">
        <f t="shared" ref="Q2414" si="10943">(D2414*L2411+E2414*K2411+F2414*L2414+G2414*K2414)</f>
        <v>0</v>
      </c>
      <c r="S2414" s="59">
        <v>0</v>
      </c>
      <c r="T2414" s="63">
        <v>0</v>
      </c>
      <c r="U2414" s="61">
        <v>1</v>
      </c>
      <c r="V2414" s="62">
        <v>0</v>
      </c>
      <c r="X2414" s="59">
        <f t="shared" ref="X2414" si="10944">N2414*S2411+P2414*S2414-O2414*T2411-Q2414*T2414</f>
        <v>0</v>
      </c>
      <c r="Y2414" s="63">
        <f t="shared" ref="Y2414" si="10945">(N2414*T2411+O2414*S2411+P2414*T2414+Q2414*S2414)</f>
        <v>-0.53066237937331395</v>
      </c>
      <c r="Z2414" s="61">
        <f t="shared" ref="Z2414" si="10946">N2414*U2411+P2414*U2414-O2414*V2411-Q2414*V2414</f>
        <v>3.4838995242387774</v>
      </c>
      <c r="AA2414" s="62">
        <f t="shared" ref="AA2414" si="10947">(N2414*V2411+O2414*U2411+P2414*V2414+Q2414*U2414)</f>
        <v>0</v>
      </c>
      <c r="AB2414" s="10"/>
      <c r="AC2414" s="46">
        <f t="shared" ref="AC2414" si="10948">1/$AD$8</f>
        <v>1</v>
      </c>
      <c r="AD2414" s="77">
        <v>0</v>
      </c>
      <c r="AE2414" s="78">
        <v>1</v>
      </c>
      <c r="AF2414" s="79">
        <v>0</v>
      </c>
      <c r="AH2414" s="59">
        <f t="shared" ref="AH2414" si="10949">X2414*AC2411+Z2414*AC2414-Y2414*AD2411-AA2414*AD2414</f>
        <v>3.4838995242387774</v>
      </c>
      <c r="AI2414" s="63">
        <f t="shared" ref="AI2414" si="10950">(X2414*AD2411+Y2414*AC2411+Z2414*AD2414+AA2414*AC2414)</f>
        <v>-0.53066237937331395</v>
      </c>
      <c r="AJ2414" s="61">
        <f t="shared" ref="AJ2414" si="10951">X2414*AE2411+Z2414*AE2414-Y2414*AF2411-AA2414*AF2414</f>
        <v>3.4838995242387774</v>
      </c>
      <c r="AK2414" s="62">
        <f t="shared" ref="AK2414" si="10952">(X2414*AF2411+Y2414*AE2411+Z2414*AF2414+AA2414*AE2414)</f>
        <v>0</v>
      </c>
      <c r="AM2414" s="80">
        <f t="shared" ref="AM2414" si="10953">(180/PI())*ATAN(-1*(AI2411+AI2414)/(AH2411+AH2414))</f>
        <v>-71.191104615083546</v>
      </c>
      <c r="AO2414" s="113">
        <f t="shared" ref="AO2414" si="10954">20*LOG(((1-(10^(AM2411/20)^2)*(1-((1-AO2411)/(1+AO2411))^2))^0.5))</f>
        <v>-1.8175525225201286E-2</v>
      </c>
      <c r="AP2414" s="18"/>
      <c r="AQ2414" s="68"/>
      <c r="AR2414" s="68"/>
      <c r="AS2414" s="68"/>
      <c r="AT2414" s="68"/>
    </row>
    <row r="2415" spans="2:46" ht="18.600000000000001" customHeight="1"/>
    <row r="2416" spans="2:46" ht="18.600000000000001" customHeight="1" thickBot="1">
      <c r="D2416" s="10" t="s">
        <v>63</v>
      </c>
      <c r="E2416" s="10"/>
      <c r="F2416" s="10"/>
      <c r="G2416" s="10"/>
      <c r="H2416" s="10"/>
      <c r="I2416" s="10" t="s">
        <v>64</v>
      </c>
      <c r="J2416" s="10"/>
      <c r="K2416" s="10"/>
      <c r="L2416" s="10"/>
      <c r="M2416" s="55"/>
      <c r="N2416" s="55"/>
      <c r="O2416" s="54" t="s">
        <v>65</v>
      </c>
      <c r="P2416" s="55"/>
      <c r="Q2416" s="55"/>
      <c r="R2416" s="55"/>
      <c r="S2416" s="10"/>
      <c r="T2416" s="10" t="s">
        <v>66</v>
      </c>
      <c r="U2416" s="55"/>
      <c r="V2416" s="55"/>
      <c r="W2416" s="55"/>
      <c r="X2416" s="55"/>
      <c r="Y2416" s="54" t="s">
        <v>67</v>
      </c>
      <c r="Z2416" s="55"/>
      <c r="AA2416" s="55"/>
      <c r="AB2416" s="55"/>
      <c r="AC2416" s="54" t="s">
        <v>68</v>
      </c>
      <c r="AD2416" s="10"/>
      <c r="AE2416" s="10"/>
      <c r="AF2416" s="10"/>
      <c r="AG2416" s="10"/>
      <c r="AH2416" s="55"/>
      <c r="AI2416" s="54" t="s">
        <v>69</v>
      </c>
      <c r="AJ2416" s="55"/>
      <c r="AK2416" s="55"/>
    </row>
    <row r="2417" spans="2:46" ht="18.600000000000001" customHeight="1" thickBot="1">
      <c r="B2417" s="52"/>
      <c r="D2417" s="273" t="s">
        <v>70</v>
      </c>
      <c r="E2417" s="274"/>
      <c r="F2417" s="275" t="s">
        <v>71</v>
      </c>
      <c r="G2417" s="276"/>
      <c r="H2417" s="263"/>
      <c r="I2417" s="273" t="s">
        <v>72</v>
      </c>
      <c r="J2417" s="274"/>
      <c r="K2417" s="275" t="s">
        <v>73</v>
      </c>
      <c r="L2417" s="276"/>
      <c r="M2417" s="55"/>
      <c r="N2417" s="269" t="s">
        <v>74</v>
      </c>
      <c r="O2417" s="270"/>
      <c r="P2417" s="271" t="s">
        <v>75</v>
      </c>
      <c r="Q2417" s="272"/>
      <c r="R2417" s="55"/>
      <c r="S2417" s="273" t="s">
        <v>76</v>
      </c>
      <c r="T2417" s="274"/>
      <c r="U2417" s="275" t="s">
        <v>77</v>
      </c>
      <c r="V2417" s="276"/>
      <c r="W2417" s="10"/>
      <c r="X2417" s="269" t="s">
        <v>78</v>
      </c>
      <c r="Y2417" s="270"/>
      <c r="Z2417" s="271" t="s">
        <v>79</v>
      </c>
      <c r="AA2417" s="272"/>
      <c r="AB2417" s="10"/>
      <c r="AC2417" s="273" t="s">
        <v>80</v>
      </c>
      <c r="AD2417" s="274"/>
      <c r="AE2417" s="275" t="s">
        <v>81</v>
      </c>
      <c r="AF2417" s="276"/>
      <c r="AG2417" s="10"/>
      <c r="AH2417" s="269" t="s">
        <v>82</v>
      </c>
      <c r="AI2417" s="270"/>
      <c r="AJ2417" s="271" t="s">
        <v>83</v>
      </c>
      <c r="AK2417" s="272"/>
      <c r="AM2417" s="57" t="s">
        <v>10</v>
      </c>
      <c r="AO2417" s="109" t="s">
        <v>37</v>
      </c>
      <c r="AP2417" s="18"/>
      <c r="AQ2417" s="68"/>
      <c r="AR2417" s="68"/>
      <c r="AS2417" s="68"/>
      <c r="AT2417" s="68"/>
    </row>
    <row r="2418" spans="2:46" ht="18.600000000000001" customHeight="1" thickTop="1" thickBot="1">
      <c r="B2418" s="81">
        <v>6.92</v>
      </c>
      <c r="D2418" s="59">
        <v>1</v>
      </c>
      <c r="E2418" s="60">
        <v>0</v>
      </c>
      <c r="F2418" s="61">
        <v>0</v>
      </c>
      <c r="G2418" s="62">
        <f t="shared" ref="G2418" si="10955">$E$8*$B2418</f>
        <v>4.6943204000000005</v>
      </c>
      <c r="I2418" s="59">
        <v>1</v>
      </c>
      <c r="J2418" s="63">
        <v>0</v>
      </c>
      <c r="K2418" s="61">
        <v>0</v>
      </c>
      <c r="L2418" s="62">
        <v>0</v>
      </c>
      <c r="N2418" s="59">
        <f t="shared" ref="N2418" si="10956">D2418*I2418+F2418*I2421-E2418*J2418-G2418*J2421</f>
        <v>3.4825362586528255</v>
      </c>
      <c r="O2418" s="63">
        <f t="shared" ref="O2418" si="10957">(D2418*J2418+E2418*I2418+F2418*J2421+G2418*I2421)</f>
        <v>0</v>
      </c>
      <c r="P2418" s="61">
        <f t="shared" ref="P2418" si="10958">D2418*K2418+F2418*K2421-E2418*L2418-G2418*L2421</f>
        <v>0</v>
      </c>
      <c r="Q2418" s="62">
        <f t="shared" ref="Q2418" si="10959">(D2418*L2418+E2418*K2418+F2418*L2421+G2418*K2421)</f>
        <v>4.6943204000000005</v>
      </c>
      <c r="S2418" s="59">
        <v>1</v>
      </c>
      <c r="T2418" s="60">
        <v>0</v>
      </c>
      <c r="U2418" s="61">
        <v>0</v>
      </c>
      <c r="V2418" s="62">
        <f t="shared" ref="V2418" si="10960">$T$8*$B2418</f>
        <v>4.6943204000000005</v>
      </c>
      <c r="X2418" s="59">
        <f t="shared" ref="X2418" si="10961">N2418*S2418+P2418*S2421-O2418*T2418-Q2418*T2421</f>
        <v>3.4825362586528255</v>
      </c>
      <c r="Y2418" s="63">
        <f t="shared" ref="Y2418" si="10962">(N2418*T2418+O2418*S2418+P2418*T2421+Q2418*S2421)</f>
        <v>0</v>
      </c>
      <c r="Z2418" s="61">
        <f t="shared" ref="Z2418" si="10963">N2418*U2418+P2418*U2421-O2418*V2418-Q2418*V2421</f>
        <v>0</v>
      </c>
      <c r="AA2418" s="62">
        <f t="shared" ref="AA2418" si="10964">(N2418*V2418+O2418*U2418+P2418*V2421+Q2418*U2421)</f>
        <v>21.042461402733636</v>
      </c>
      <c r="AB2418" s="10"/>
      <c r="AC2418" s="64">
        <v>1</v>
      </c>
      <c r="AD2418" s="65">
        <v>0</v>
      </c>
      <c r="AE2418" s="23">
        <v>0</v>
      </c>
      <c r="AF2418" s="66">
        <v>0</v>
      </c>
      <c r="AH2418" s="59">
        <f t="shared" ref="AH2418" si="10965">X2418*AC2418+Z2418*AC2421-Y2418*AD2418-AA2418*AD2421</f>
        <v>3.4825362586528255</v>
      </c>
      <c r="AI2418" s="63">
        <f t="shared" ref="AI2418" si="10966">(X2418*AD2418+Y2418*AC2418+Z2418*AD2421+AA2418*AC2421)</f>
        <v>21.042461402733636</v>
      </c>
      <c r="AJ2418" s="61">
        <f t="shared" ref="AJ2418" si="10967">X2418*AE2418+Z2418*AE2421-Y2418*AF2418-AA2418*AF2421</f>
        <v>0</v>
      </c>
      <c r="AK2418" s="62">
        <f t="shared" ref="AK2418" si="10968">(X2418*AF2418+Y2418*AE2418+Z2418*AF2421+AA2418*AE2421)</f>
        <v>21.042461402733636</v>
      </c>
      <c r="AM2418" s="67">
        <f t="shared" ref="AM2418" si="10969">20*LOG(((1+$AD$8)/$AD$8)/((AH2418+AH2421)^2+(AI2418+AI2421)^2)^0.5)</f>
        <v>-20.694099677079084</v>
      </c>
      <c r="AO2418" s="110">
        <f t="shared" ref="AO2418" si="10970">((AH2418^2+AI2418^2)^0.5)/((AH2421^2+AI2421^2)^0.5)</f>
        <v>6.0550557241109022</v>
      </c>
      <c r="AP2418" s="18"/>
      <c r="AQ2418" s="68"/>
      <c r="AR2418" s="68"/>
      <c r="AS2418" s="68"/>
      <c r="AT2418" s="68"/>
    </row>
    <row r="2419" spans="2:46" ht="18.600000000000001" customHeight="1" thickBot="1">
      <c r="D2419" s="69"/>
      <c r="G2419" s="70"/>
      <c r="I2419" s="69"/>
      <c r="L2419" s="70"/>
      <c r="N2419" s="69"/>
      <c r="Q2419" s="70"/>
      <c r="S2419" s="69"/>
      <c r="V2419" s="70"/>
      <c r="X2419" s="69"/>
      <c r="AA2419" s="70"/>
      <c r="AC2419" s="64"/>
      <c r="AD2419" s="23"/>
      <c r="AE2419" s="23"/>
      <c r="AF2419" s="71"/>
      <c r="AH2419" s="69"/>
      <c r="AK2419" s="70"/>
      <c r="AO2419" s="111"/>
      <c r="AP2419" s="18"/>
      <c r="AQ2419" s="68"/>
      <c r="AR2419" s="68"/>
      <c r="AS2419" s="68"/>
      <c r="AT2419" s="68"/>
    </row>
    <row r="2420" spans="2:46" ht="18.600000000000001" customHeight="1" thickBot="1">
      <c r="D2420" s="265" t="s">
        <v>11</v>
      </c>
      <c r="E2420" s="266"/>
      <c r="F2420" s="267" t="s">
        <v>84</v>
      </c>
      <c r="G2420" s="268"/>
      <c r="H2420" s="263"/>
      <c r="I2420" s="265" t="s">
        <v>85</v>
      </c>
      <c r="J2420" s="266"/>
      <c r="K2420" s="267" t="s">
        <v>86</v>
      </c>
      <c r="L2420" s="268"/>
      <c r="N2420" s="269" t="s">
        <v>12</v>
      </c>
      <c r="O2420" s="270"/>
      <c r="P2420" s="271" t="s">
        <v>13</v>
      </c>
      <c r="Q2420" s="272"/>
      <c r="S2420" s="265" t="s">
        <v>87</v>
      </c>
      <c r="T2420" s="266"/>
      <c r="U2420" s="267" t="s">
        <v>88</v>
      </c>
      <c r="V2420" s="268"/>
      <c r="W2420" s="10"/>
      <c r="X2420" s="269" t="s">
        <v>89</v>
      </c>
      <c r="Y2420" s="270"/>
      <c r="Z2420" s="271" t="s">
        <v>90</v>
      </c>
      <c r="AA2420" s="272"/>
      <c r="AB2420" s="10"/>
      <c r="AC2420" s="265" t="s">
        <v>14</v>
      </c>
      <c r="AD2420" s="266"/>
      <c r="AE2420" s="267" t="s">
        <v>15</v>
      </c>
      <c r="AF2420" s="268"/>
      <c r="AG2420" s="10"/>
      <c r="AH2420" s="269" t="s">
        <v>91</v>
      </c>
      <c r="AI2420" s="270"/>
      <c r="AJ2420" s="271" t="s">
        <v>92</v>
      </c>
      <c r="AK2420" s="272"/>
      <c r="AM2420" s="76" t="s">
        <v>16</v>
      </c>
      <c r="AO2420" s="112" t="s">
        <v>38</v>
      </c>
      <c r="AP2420" s="18"/>
      <c r="AQ2420" s="68"/>
      <c r="AR2420" s="68"/>
      <c r="AS2420" s="68"/>
      <c r="AT2420" s="68"/>
    </row>
    <row r="2421" spans="2:46" ht="18.600000000000001" customHeight="1" thickTop="1" thickBot="1">
      <c r="D2421" s="59">
        <v>0</v>
      </c>
      <c r="E2421" s="63">
        <v>0</v>
      </c>
      <c r="F2421" s="61">
        <v>1</v>
      </c>
      <c r="G2421" s="62">
        <v>0</v>
      </c>
      <c r="I2421" s="59">
        <v>0</v>
      </c>
      <c r="J2421" s="63">
        <f t="shared" ref="J2421" si="10971">IF(0=(1-$J$8*$K$8*$B2418^2),10^14,$B2418*$K$8/(1-$J$8*$K$8*$B2418^2))</f>
        <v>-0.52883826563112846</v>
      </c>
      <c r="K2421" s="61">
        <v>1</v>
      </c>
      <c r="L2421" s="62">
        <v>0</v>
      </c>
      <c r="N2421" s="59">
        <f t="shared" ref="N2421" si="10972">D2421*I2418+F2421*I2421-E2421*J2418-G2421*J2421</f>
        <v>0</v>
      </c>
      <c r="O2421" s="63">
        <f t="shared" ref="O2421" si="10973">(D2421*J2418+E2421*I2418+F2421*J2421+G2421*I2421)</f>
        <v>-0.52883826563112846</v>
      </c>
      <c r="P2421" s="61">
        <f t="shared" ref="P2421" si="10974">D2421*K2418+F2421*K2421-E2421*L2418-G2421*L2421</f>
        <v>1</v>
      </c>
      <c r="Q2421" s="62">
        <f t="shared" ref="Q2421" si="10975">(D2421*L2418+E2421*K2418+F2421*L2421+G2421*K2421)</f>
        <v>0</v>
      </c>
      <c r="S2421" s="59">
        <v>0</v>
      </c>
      <c r="T2421" s="63">
        <v>0</v>
      </c>
      <c r="U2421" s="61">
        <v>1</v>
      </c>
      <c r="V2421" s="62">
        <v>0</v>
      </c>
      <c r="X2421" s="59">
        <f t="shared" ref="X2421" si="10976">N2421*S2418+P2421*S2421-O2421*T2418-Q2421*T2421</f>
        <v>0</v>
      </c>
      <c r="Y2421" s="63">
        <f t="shared" ref="Y2421" si="10977">(N2421*T2418+O2421*S2418+P2421*T2421+Q2421*S2421)</f>
        <v>-0.52883826563112846</v>
      </c>
      <c r="Z2421" s="61">
        <f t="shared" ref="Z2421" si="10978">N2421*U2418+P2421*U2421-O2421*V2418-Q2421*V2421</f>
        <v>3.4825362586528255</v>
      </c>
      <c r="AA2421" s="62">
        <f t="shared" ref="AA2421" si="10979">(N2421*V2418+O2421*U2418+P2421*V2421+Q2421*U2421)</f>
        <v>0</v>
      </c>
      <c r="AB2421" s="10"/>
      <c r="AC2421" s="46">
        <f t="shared" ref="AC2421" si="10980">1/$AD$8</f>
        <v>1</v>
      </c>
      <c r="AD2421" s="77">
        <v>0</v>
      </c>
      <c r="AE2421" s="78">
        <v>1</v>
      </c>
      <c r="AF2421" s="79">
        <v>0</v>
      </c>
      <c r="AH2421" s="59">
        <f t="shared" ref="AH2421" si="10981">X2421*AC2418+Z2421*AC2421-Y2421*AD2418-AA2421*AD2421</f>
        <v>3.4825362586528255</v>
      </c>
      <c r="AI2421" s="63">
        <f t="shared" ref="AI2421" si="10982">(X2421*AD2418+Y2421*AC2418+Z2421*AD2421+AA2421*AC2421)</f>
        <v>-0.52883826563112846</v>
      </c>
      <c r="AJ2421" s="61">
        <f t="shared" ref="AJ2421" si="10983">X2421*AE2418+Z2421*AE2421-Y2421*AF2418-AA2421*AF2421</f>
        <v>3.4825362586528255</v>
      </c>
      <c r="AK2421" s="62">
        <f t="shared" ref="AK2421" si="10984">(X2421*AF2418+Y2421*AE2418+Z2421*AF2421+AA2421*AE2421)</f>
        <v>0</v>
      </c>
      <c r="AM2421" s="80">
        <f t="shared" ref="AM2421" si="10985">(180/PI())*ATAN(-1*(AI2418+AI2421)/(AH2418+AH2421))</f>
        <v>-71.24590333796931</v>
      </c>
      <c r="AO2421" s="113">
        <f t="shared" ref="AO2421" si="10986">20*LOG(((1-(10^(AM2418/20)^2)*(1-((1-AO2418)/(1+AO2418))^2))^0.5))</f>
        <v>-1.8049023945515767E-2</v>
      </c>
      <c r="AP2421" s="18"/>
      <c r="AQ2421" s="68"/>
      <c r="AR2421" s="68"/>
      <c r="AS2421" s="68"/>
      <c r="AT2421" s="68"/>
    </row>
    <row r="2422" spans="2:46" ht="18.600000000000001" customHeight="1"/>
    <row r="2423" spans="2:46" ht="18.600000000000001" customHeight="1" thickBot="1">
      <c r="D2423" s="10" t="s">
        <v>63</v>
      </c>
      <c r="E2423" s="10"/>
      <c r="F2423" s="10"/>
      <c r="G2423" s="10"/>
      <c r="H2423" s="10"/>
      <c r="I2423" s="10" t="s">
        <v>64</v>
      </c>
      <c r="J2423" s="10"/>
      <c r="K2423" s="10"/>
      <c r="L2423" s="10"/>
      <c r="M2423" s="55"/>
      <c r="N2423" s="55"/>
      <c r="O2423" s="54" t="s">
        <v>65</v>
      </c>
      <c r="P2423" s="55"/>
      <c r="Q2423" s="55"/>
      <c r="R2423" s="55"/>
      <c r="S2423" s="10"/>
      <c r="T2423" s="10" t="s">
        <v>66</v>
      </c>
      <c r="U2423" s="55"/>
      <c r="V2423" s="55"/>
      <c r="W2423" s="55"/>
      <c r="X2423" s="55"/>
      <c r="Y2423" s="54" t="s">
        <v>67</v>
      </c>
      <c r="Z2423" s="55"/>
      <c r="AA2423" s="55"/>
      <c r="AB2423" s="55"/>
      <c r="AC2423" s="54" t="s">
        <v>68</v>
      </c>
      <c r="AD2423" s="10"/>
      <c r="AE2423" s="10"/>
      <c r="AF2423" s="10"/>
      <c r="AG2423" s="10"/>
      <c r="AH2423" s="55"/>
      <c r="AI2423" s="54" t="s">
        <v>69</v>
      </c>
      <c r="AJ2423" s="55"/>
      <c r="AK2423" s="55"/>
    </row>
    <row r="2424" spans="2:46" ht="18.600000000000001" customHeight="1" thickBot="1">
      <c r="B2424" s="52"/>
      <c r="D2424" s="273" t="s">
        <v>70</v>
      </c>
      <c r="E2424" s="274"/>
      <c r="F2424" s="275" t="s">
        <v>71</v>
      </c>
      <c r="G2424" s="276"/>
      <c r="H2424" s="263"/>
      <c r="I2424" s="273" t="s">
        <v>72</v>
      </c>
      <c r="J2424" s="274"/>
      <c r="K2424" s="275" t="s">
        <v>73</v>
      </c>
      <c r="L2424" s="276"/>
      <c r="M2424" s="55"/>
      <c r="N2424" s="269" t="s">
        <v>74</v>
      </c>
      <c r="O2424" s="270"/>
      <c r="P2424" s="271" t="s">
        <v>75</v>
      </c>
      <c r="Q2424" s="272"/>
      <c r="R2424" s="55"/>
      <c r="S2424" s="273" t="s">
        <v>76</v>
      </c>
      <c r="T2424" s="274"/>
      <c r="U2424" s="275" t="s">
        <v>77</v>
      </c>
      <c r="V2424" s="276"/>
      <c r="W2424" s="10"/>
      <c r="X2424" s="269" t="s">
        <v>78</v>
      </c>
      <c r="Y2424" s="270"/>
      <c r="Z2424" s="271" t="s">
        <v>79</v>
      </c>
      <c r="AA2424" s="272"/>
      <c r="AB2424" s="10"/>
      <c r="AC2424" s="273" t="s">
        <v>80</v>
      </c>
      <c r="AD2424" s="274"/>
      <c r="AE2424" s="275" t="s">
        <v>81</v>
      </c>
      <c r="AF2424" s="276"/>
      <c r="AG2424" s="10"/>
      <c r="AH2424" s="269" t="s">
        <v>82</v>
      </c>
      <c r="AI2424" s="270"/>
      <c r="AJ2424" s="271" t="s">
        <v>83</v>
      </c>
      <c r="AK2424" s="272"/>
      <c r="AM2424" s="57" t="s">
        <v>10</v>
      </c>
      <c r="AO2424" s="109" t="s">
        <v>37</v>
      </c>
      <c r="AP2424" s="18"/>
      <c r="AQ2424" s="68"/>
      <c r="AR2424" s="68"/>
      <c r="AS2424" s="68"/>
      <c r="AT2424" s="68"/>
    </row>
    <row r="2425" spans="2:46" ht="18.600000000000001" customHeight="1" thickTop="1" thickBot="1">
      <c r="B2425" s="81">
        <v>6.94</v>
      </c>
      <c r="D2425" s="59">
        <v>1</v>
      </c>
      <c r="E2425" s="60">
        <v>0</v>
      </c>
      <c r="F2425" s="61">
        <v>0</v>
      </c>
      <c r="G2425" s="62">
        <f t="shared" ref="G2425" si="10987">$E$8*$B2425</f>
        <v>4.7078878000000008</v>
      </c>
      <c r="I2425" s="59">
        <v>1</v>
      </c>
      <c r="J2425" s="63">
        <v>0</v>
      </c>
      <c r="K2425" s="61">
        <v>0</v>
      </c>
      <c r="L2425" s="62">
        <v>0</v>
      </c>
      <c r="N2425" s="59">
        <f t="shared" ref="N2425" si="10988">D2425*I2425+F2425*I2428-E2425*J2425-G2425*J2428</f>
        <v>3.4811862385396024</v>
      </c>
      <c r="O2425" s="63">
        <f t="shared" ref="O2425" si="10989">(D2425*J2425+E2425*I2425+F2425*J2428+G2425*I2428)</f>
        <v>0</v>
      </c>
      <c r="P2425" s="61">
        <f t="shared" ref="P2425" si="10990">D2425*K2425+F2425*K2428-E2425*L2425-G2425*L2428</f>
        <v>0</v>
      </c>
      <c r="Q2425" s="62">
        <f t="shared" ref="Q2425" si="10991">(D2425*L2425+E2425*K2425+F2425*L2428+G2425*K2428)</f>
        <v>4.7078878000000008</v>
      </c>
      <c r="S2425" s="59">
        <v>1</v>
      </c>
      <c r="T2425" s="60">
        <v>0</v>
      </c>
      <c r="U2425" s="61">
        <v>0</v>
      </c>
      <c r="V2425" s="62">
        <f t="shared" ref="V2425" si="10992">$T$8*$B2425</f>
        <v>4.7078878000000008</v>
      </c>
      <c r="X2425" s="59">
        <f t="shared" ref="X2425" si="10993">N2425*S2425+P2425*S2428-O2425*T2425-Q2425*T2428</f>
        <v>3.4811862385396024</v>
      </c>
      <c r="Y2425" s="63">
        <f t="shared" ref="Y2425" si="10994">(N2425*T2425+O2425*S2425+P2425*T2428+Q2425*S2428)</f>
        <v>0</v>
      </c>
      <c r="Z2425" s="61">
        <f t="shared" ref="Z2425" si="10995">N2425*U2425+P2425*U2428-O2425*V2425-Q2425*V2428</f>
        <v>0</v>
      </c>
      <c r="AA2425" s="62">
        <f t="shared" ref="AA2425" si="10996">(N2425*V2425+O2425*U2425+P2425*V2428+Q2425*U2428)</f>
        <v>21.09692202194849</v>
      </c>
      <c r="AB2425" s="10"/>
      <c r="AC2425" s="64">
        <v>1</v>
      </c>
      <c r="AD2425" s="65">
        <v>0</v>
      </c>
      <c r="AE2425" s="23">
        <v>0</v>
      </c>
      <c r="AF2425" s="66">
        <v>0</v>
      </c>
      <c r="AH2425" s="59">
        <f t="shared" ref="AH2425" si="10997">X2425*AC2425+Z2425*AC2428-Y2425*AD2425-AA2425*AD2428</f>
        <v>3.4811862385396024</v>
      </c>
      <c r="AI2425" s="63">
        <f t="shared" ref="AI2425" si="10998">(X2425*AD2425+Y2425*AC2425+Z2425*AD2428+AA2425*AC2428)</f>
        <v>21.09692202194849</v>
      </c>
      <c r="AJ2425" s="61">
        <f t="shared" ref="AJ2425" si="10999">X2425*AE2425+Z2425*AE2428-Y2425*AF2425-AA2425*AF2428</f>
        <v>0</v>
      </c>
      <c r="AK2425" s="62">
        <f t="shared" ref="AK2425" si="11000">(X2425*AF2425+Y2425*AE2425+Z2425*AF2428+AA2425*AE2428)</f>
        <v>21.09692202194849</v>
      </c>
      <c r="AM2425" s="67">
        <f t="shared" ref="AM2425" si="11001">20*LOG(((1+$AD$8)/$AD$8)/((AH2425+AH2428)^2+(AI2425+AI2428)^2)^0.5)</f>
        <v>-20.715093774223799</v>
      </c>
      <c r="AO2425" s="110">
        <f t="shared" ref="AO2425" si="11002">((AH2425^2+AI2425^2)^0.5)/((AH2428^2+AI2428^2)^0.5)</f>
        <v>6.0730165680012398</v>
      </c>
      <c r="AP2425" s="18"/>
      <c r="AQ2425" s="68"/>
      <c r="AR2425" s="68"/>
      <c r="AS2425" s="68"/>
      <c r="AT2425" s="68"/>
    </row>
    <row r="2426" spans="2:46" ht="18.600000000000001" customHeight="1" thickBot="1">
      <c r="D2426" s="69"/>
      <c r="G2426" s="70"/>
      <c r="I2426" s="69"/>
      <c r="L2426" s="70"/>
      <c r="N2426" s="69"/>
      <c r="Q2426" s="70"/>
      <c r="S2426" s="69"/>
      <c r="V2426" s="70"/>
      <c r="X2426" s="69"/>
      <c r="AA2426" s="70"/>
      <c r="AC2426" s="64"/>
      <c r="AD2426" s="23"/>
      <c r="AE2426" s="23"/>
      <c r="AF2426" s="71"/>
      <c r="AH2426" s="69"/>
      <c r="AK2426" s="70"/>
      <c r="AO2426" s="111"/>
      <c r="AP2426" s="18"/>
      <c r="AQ2426" s="68"/>
      <c r="AR2426" s="68"/>
      <c r="AS2426" s="68"/>
      <c r="AT2426" s="68"/>
    </row>
    <row r="2427" spans="2:46" ht="18.600000000000001" customHeight="1" thickBot="1">
      <c r="D2427" s="265" t="s">
        <v>11</v>
      </c>
      <c r="E2427" s="266"/>
      <c r="F2427" s="267" t="s">
        <v>84</v>
      </c>
      <c r="G2427" s="268"/>
      <c r="H2427" s="263"/>
      <c r="I2427" s="265" t="s">
        <v>85</v>
      </c>
      <c r="J2427" s="266"/>
      <c r="K2427" s="267" t="s">
        <v>86</v>
      </c>
      <c r="L2427" s="268"/>
      <c r="N2427" s="269" t="s">
        <v>12</v>
      </c>
      <c r="O2427" s="270"/>
      <c r="P2427" s="271" t="s">
        <v>13</v>
      </c>
      <c r="Q2427" s="272"/>
      <c r="S2427" s="265" t="s">
        <v>87</v>
      </c>
      <c r="T2427" s="266"/>
      <c r="U2427" s="267" t="s">
        <v>88</v>
      </c>
      <c r="V2427" s="268"/>
      <c r="W2427" s="10"/>
      <c r="X2427" s="269" t="s">
        <v>89</v>
      </c>
      <c r="Y2427" s="270"/>
      <c r="Z2427" s="271" t="s">
        <v>90</v>
      </c>
      <c r="AA2427" s="272"/>
      <c r="AB2427" s="10"/>
      <c r="AC2427" s="265" t="s">
        <v>14</v>
      </c>
      <c r="AD2427" s="266"/>
      <c r="AE2427" s="267" t="s">
        <v>15</v>
      </c>
      <c r="AF2427" s="268"/>
      <c r="AG2427" s="10"/>
      <c r="AH2427" s="269" t="s">
        <v>91</v>
      </c>
      <c r="AI2427" s="270"/>
      <c r="AJ2427" s="271" t="s">
        <v>92</v>
      </c>
      <c r="AK2427" s="272"/>
      <c r="AM2427" s="76" t="s">
        <v>16</v>
      </c>
      <c r="AO2427" s="112" t="s">
        <v>38</v>
      </c>
      <c r="AP2427" s="18"/>
      <c r="AQ2427" s="68"/>
      <c r="AR2427" s="68"/>
      <c r="AS2427" s="68"/>
      <c r="AT2427" s="68"/>
    </row>
    <row r="2428" spans="2:46" ht="18.600000000000001" customHeight="1" thickTop="1" thickBot="1">
      <c r="D2428" s="59">
        <v>0</v>
      </c>
      <c r="E2428" s="63">
        <v>0</v>
      </c>
      <c r="F2428" s="61">
        <v>1</v>
      </c>
      <c r="G2428" s="62">
        <v>0</v>
      </c>
      <c r="I2428" s="59">
        <v>0</v>
      </c>
      <c r="J2428" s="63">
        <f t="shared" ref="J2428" si="11003">IF(0=(1-$J$8*$K$8*$B2425^2),10^14,$B2425*$K$8/(1-$J$8*$K$8*$B2425^2))</f>
        <v>-0.52702747897679336</v>
      </c>
      <c r="K2428" s="61">
        <v>1</v>
      </c>
      <c r="L2428" s="62">
        <v>0</v>
      </c>
      <c r="N2428" s="59">
        <f t="shared" ref="N2428" si="11004">D2428*I2425+F2428*I2428-E2428*J2425-G2428*J2428</f>
        <v>0</v>
      </c>
      <c r="O2428" s="63">
        <f t="shared" ref="O2428" si="11005">(D2428*J2425+E2428*I2425+F2428*J2428+G2428*I2428)</f>
        <v>-0.52702747897679336</v>
      </c>
      <c r="P2428" s="61">
        <f t="shared" ref="P2428" si="11006">D2428*K2425+F2428*K2428-E2428*L2425-G2428*L2428</f>
        <v>1</v>
      </c>
      <c r="Q2428" s="62">
        <f t="shared" ref="Q2428" si="11007">(D2428*L2425+E2428*K2425+F2428*L2428+G2428*K2428)</f>
        <v>0</v>
      </c>
      <c r="S2428" s="59">
        <v>0</v>
      </c>
      <c r="T2428" s="63">
        <v>0</v>
      </c>
      <c r="U2428" s="61">
        <v>1</v>
      </c>
      <c r="V2428" s="62">
        <v>0</v>
      </c>
      <c r="X2428" s="59">
        <f t="shared" ref="X2428" si="11008">N2428*S2425+P2428*S2428-O2428*T2425-Q2428*T2428</f>
        <v>0</v>
      </c>
      <c r="Y2428" s="63">
        <f t="shared" ref="Y2428" si="11009">(N2428*T2425+O2428*S2425+P2428*T2428+Q2428*S2428)</f>
        <v>-0.52702747897679336</v>
      </c>
      <c r="Z2428" s="61">
        <f t="shared" ref="Z2428" si="11010">N2428*U2425+P2428*U2428-O2428*V2425-Q2428*V2428</f>
        <v>3.4811862385396024</v>
      </c>
      <c r="AA2428" s="62">
        <f t="shared" ref="AA2428" si="11011">(N2428*V2425+O2428*U2425+P2428*V2428+Q2428*U2428)</f>
        <v>0</v>
      </c>
      <c r="AB2428" s="10"/>
      <c r="AC2428" s="46">
        <f t="shared" ref="AC2428" si="11012">1/$AD$8</f>
        <v>1</v>
      </c>
      <c r="AD2428" s="77">
        <v>0</v>
      </c>
      <c r="AE2428" s="78">
        <v>1</v>
      </c>
      <c r="AF2428" s="79">
        <v>0</v>
      </c>
      <c r="AH2428" s="59">
        <f t="shared" ref="AH2428" si="11013">X2428*AC2425+Z2428*AC2428-Y2428*AD2425-AA2428*AD2428</f>
        <v>3.4811862385396024</v>
      </c>
      <c r="AI2428" s="63">
        <f t="shared" ref="AI2428" si="11014">(X2428*AD2425+Y2428*AC2425+Z2428*AD2428+AA2428*AC2428)</f>
        <v>-0.52702747897679336</v>
      </c>
      <c r="AJ2428" s="61">
        <f t="shared" ref="AJ2428" si="11015">X2428*AE2425+Z2428*AE2428-Y2428*AF2425-AA2428*AF2428</f>
        <v>3.4811862385396024</v>
      </c>
      <c r="AK2428" s="62">
        <f t="shared" ref="AK2428" si="11016">(X2428*AF2425+Y2428*AE2425+Z2428*AF2428+AA2428*AE2428)</f>
        <v>0</v>
      </c>
      <c r="AM2428" s="80">
        <f t="shared" ref="AM2428" si="11017">(180/PI())*ATAN(-1*(AI2425+AI2428)/(AH2425+AH2428))</f>
        <v>-71.300381609661017</v>
      </c>
      <c r="AO2428" s="113">
        <f t="shared" ref="AO2428" si="11018">20*LOG(((1-(10^(AM2425/20)^2)*(1-((1-AO2425)/(1+AO2425))^2))^0.5))</f>
        <v>-1.7923627664400435E-2</v>
      </c>
      <c r="AP2428" s="18"/>
      <c r="AQ2428" s="68"/>
      <c r="AR2428" s="68"/>
      <c r="AS2428" s="68"/>
      <c r="AT2428" s="68"/>
    </row>
    <row r="2429" spans="2:46" ht="18.600000000000001" customHeight="1"/>
    <row r="2430" spans="2:46" ht="18.600000000000001" customHeight="1" thickBot="1">
      <c r="D2430" s="10" t="s">
        <v>63</v>
      </c>
      <c r="E2430" s="10"/>
      <c r="F2430" s="10"/>
      <c r="G2430" s="10"/>
      <c r="H2430" s="10"/>
      <c r="I2430" s="10" t="s">
        <v>64</v>
      </c>
      <c r="J2430" s="10"/>
      <c r="K2430" s="10"/>
      <c r="L2430" s="10"/>
      <c r="M2430" s="55"/>
      <c r="N2430" s="55"/>
      <c r="O2430" s="54" t="s">
        <v>65</v>
      </c>
      <c r="P2430" s="55"/>
      <c r="Q2430" s="55"/>
      <c r="R2430" s="55"/>
      <c r="S2430" s="10"/>
      <c r="T2430" s="10" t="s">
        <v>66</v>
      </c>
      <c r="U2430" s="55"/>
      <c r="V2430" s="55"/>
      <c r="W2430" s="55"/>
      <c r="X2430" s="55"/>
      <c r="Y2430" s="54" t="s">
        <v>67</v>
      </c>
      <c r="Z2430" s="55"/>
      <c r="AA2430" s="55"/>
      <c r="AB2430" s="55"/>
      <c r="AC2430" s="54" t="s">
        <v>68</v>
      </c>
      <c r="AD2430" s="10"/>
      <c r="AE2430" s="10"/>
      <c r="AF2430" s="10"/>
      <c r="AG2430" s="10"/>
      <c r="AH2430" s="55"/>
      <c r="AI2430" s="54" t="s">
        <v>69</v>
      </c>
      <c r="AJ2430" s="55"/>
      <c r="AK2430" s="55"/>
    </row>
    <row r="2431" spans="2:46" ht="18.600000000000001" customHeight="1" thickBot="1">
      <c r="B2431" s="52"/>
      <c r="D2431" s="273" t="s">
        <v>70</v>
      </c>
      <c r="E2431" s="274"/>
      <c r="F2431" s="275" t="s">
        <v>71</v>
      </c>
      <c r="G2431" s="276"/>
      <c r="H2431" s="263"/>
      <c r="I2431" s="273" t="s">
        <v>72</v>
      </c>
      <c r="J2431" s="274"/>
      <c r="K2431" s="275" t="s">
        <v>73</v>
      </c>
      <c r="L2431" s="276"/>
      <c r="M2431" s="55"/>
      <c r="N2431" s="269" t="s">
        <v>74</v>
      </c>
      <c r="O2431" s="270"/>
      <c r="P2431" s="271" t="s">
        <v>75</v>
      </c>
      <c r="Q2431" s="272"/>
      <c r="R2431" s="55"/>
      <c r="S2431" s="273" t="s">
        <v>76</v>
      </c>
      <c r="T2431" s="274"/>
      <c r="U2431" s="275" t="s">
        <v>77</v>
      </c>
      <c r="V2431" s="276"/>
      <c r="W2431" s="10"/>
      <c r="X2431" s="269" t="s">
        <v>78</v>
      </c>
      <c r="Y2431" s="270"/>
      <c r="Z2431" s="271" t="s">
        <v>79</v>
      </c>
      <c r="AA2431" s="272"/>
      <c r="AB2431" s="10"/>
      <c r="AC2431" s="273" t="s">
        <v>80</v>
      </c>
      <c r="AD2431" s="274"/>
      <c r="AE2431" s="275" t="s">
        <v>81</v>
      </c>
      <c r="AF2431" s="276"/>
      <c r="AG2431" s="10"/>
      <c r="AH2431" s="269" t="s">
        <v>82</v>
      </c>
      <c r="AI2431" s="270"/>
      <c r="AJ2431" s="271" t="s">
        <v>83</v>
      </c>
      <c r="AK2431" s="272"/>
      <c r="AM2431" s="57" t="s">
        <v>10</v>
      </c>
      <c r="AO2431" s="109" t="s">
        <v>37</v>
      </c>
      <c r="AP2431" s="18"/>
      <c r="AQ2431" s="68"/>
      <c r="AR2431" s="68"/>
      <c r="AS2431" s="68"/>
      <c r="AT2431" s="68"/>
    </row>
    <row r="2432" spans="2:46" ht="18.600000000000001" customHeight="1" thickTop="1" thickBot="1">
      <c r="B2432" s="81">
        <v>6.96</v>
      </c>
      <c r="D2432" s="59">
        <v>1</v>
      </c>
      <c r="E2432" s="60">
        <v>0</v>
      </c>
      <c r="F2432" s="61">
        <v>0</v>
      </c>
      <c r="G2432" s="62">
        <f t="shared" ref="G2432" si="11019">$E$8*$B2432</f>
        <v>4.7214552000000003</v>
      </c>
      <c r="I2432" s="59">
        <v>1</v>
      </c>
      <c r="J2432" s="63">
        <v>0</v>
      </c>
      <c r="K2432" s="61">
        <v>0</v>
      </c>
      <c r="L2432" s="62">
        <v>0</v>
      </c>
      <c r="N2432" s="59">
        <f t="shared" ref="N2432" si="11020">D2432*I2432+F2432*I2435-E2432*J2432-G2432*J2435</f>
        <v>3.4798492884156662</v>
      </c>
      <c r="O2432" s="63">
        <f t="shared" ref="O2432" si="11021">(D2432*J2432+E2432*I2432+F2432*J2435+G2432*I2435)</f>
        <v>0</v>
      </c>
      <c r="P2432" s="61">
        <f t="shared" ref="P2432" si="11022">D2432*K2432+F2432*K2435-E2432*L2432-G2432*L2435</f>
        <v>0</v>
      </c>
      <c r="Q2432" s="62">
        <f t="shared" ref="Q2432" si="11023">(D2432*L2432+E2432*K2432+F2432*L2435+G2432*K2435)</f>
        <v>4.7214552000000003</v>
      </c>
      <c r="S2432" s="59">
        <v>1</v>
      </c>
      <c r="T2432" s="60">
        <v>0</v>
      </c>
      <c r="U2432" s="61">
        <v>0</v>
      </c>
      <c r="V2432" s="62">
        <f t="shared" ref="V2432" si="11024">$T$8*$B2432</f>
        <v>4.7214552000000003</v>
      </c>
      <c r="X2432" s="59">
        <f t="shared" ref="X2432" si="11025">N2432*S2432+P2432*S2435-O2432*T2432-Q2432*T2435</f>
        <v>3.4798492884156662</v>
      </c>
      <c r="Y2432" s="63">
        <f t="shared" ref="Y2432" si="11026">(N2432*T2432+O2432*S2432+P2432*T2435+Q2432*S2435)</f>
        <v>0</v>
      </c>
      <c r="Z2432" s="61">
        <f t="shared" ref="Z2432" si="11027">N2432*U2432+P2432*U2435-O2432*V2432-Q2432*V2435</f>
        <v>0</v>
      </c>
      <c r="AA2432" s="62">
        <f t="shared" ref="AA2432" si="11028">(N2432*V2432+O2432*U2432+P2432*V2435+Q2432*U2435)</f>
        <v>21.15140771800645</v>
      </c>
      <c r="AB2432" s="10"/>
      <c r="AC2432" s="64">
        <v>1</v>
      </c>
      <c r="AD2432" s="65">
        <v>0</v>
      </c>
      <c r="AE2432" s="23">
        <v>0</v>
      </c>
      <c r="AF2432" s="66">
        <v>0</v>
      </c>
      <c r="AH2432" s="59">
        <f t="shared" ref="AH2432" si="11029">X2432*AC2432+Z2432*AC2435-Y2432*AD2432-AA2432*AD2435</f>
        <v>3.4798492884156662</v>
      </c>
      <c r="AI2432" s="63">
        <f t="shared" ref="AI2432" si="11030">(X2432*AD2432+Y2432*AC2432+Z2432*AD2435+AA2432*AC2435)</f>
        <v>21.15140771800645</v>
      </c>
      <c r="AJ2432" s="61">
        <f t="shared" ref="AJ2432" si="11031">X2432*AE2432+Z2432*AE2435-Y2432*AF2432-AA2432*AF2435</f>
        <v>0</v>
      </c>
      <c r="AK2432" s="62">
        <f t="shared" ref="AK2432" si="11032">(X2432*AF2432+Y2432*AE2432+Z2432*AF2435+AA2432*AE2435)</f>
        <v>21.15140771800645</v>
      </c>
      <c r="AM2432" s="67">
        <f t="shared" ref="AM2432" si="11033">20*LOG(((1+$AD$8)/$AD$8)/((AH2432+AH2435)^2+(AI2432+AI2435)^2)^0.5)</f>
        <v>-20.736052880501909</v>
      </c>
      <c r="AO2432" s="110">
        <f t="shared" ref="AO2432" si="11034">((AH2432^2+AI2432^2)^0.5)/((AH2435^2+AI2435^2)^0.5)</f>
        <v>6.09097581221749</v>
      </c>
      <c r="AP2432" s="18"/>
      <c r="AQ2432" s="68"/>
      <c r="AR2432" s="68"/>
      <c r="AS2432" s="68"/>
      <c r="AT2432" s="68"/>
    </row>
    <row r="2433" spans="2:46" ht="18.600000000000001" customHeight="1" thickBot="1">
      <c r="D2433" s="69"/>
      <c r="G2433" s="70"/>
      <c r="I2433" s="69"/>
      <c r="L2433" s="70"/>
      <c r="N2433" s="69"/>
      <c r="Q2433" s="70"/>
      <c r="S2433" s="69"/>
      <c r="V2433" s="70"/>
      <c r="X2433" s="69"/>
      <c r="AA2433" s="70"/>
      <c r="AC2433" s="64"/>
      <c r="AD2433" s="23"/>
      <c r="AE2433" s="23"/>
      <c r="AF2433" s="71"/>
      <c r="AH2433" s="69"/>
      <c r="AK2433" s="70"/>
      <c r="AO2433" s="111"/>
      <c r="AP2433" s="18"/>
      <c r="AQ2433" s="68"/>
      <c r="AR2433" s="68"/>
      <c r="AS2433" s="68"/>
      <c r="AT2433" s="68"/>
    </row>
    <row r="2434" spans="2:46" ht="18.600000000000001" customHeight="1" thickBot="1">
      <c r="D2434" s="265" t="s">
        <v>11</v>
      </c>
      <c r="E2434" s="266"/>
      <c r="F2434" s="267" t="s">
        <v>84</v>
      </c>
      <c r="G2434" s="268"/>
      <c r="H2434" s="263"/>
      <c r="I2434" s="265" t="s">
        <v>85</v>
      </c>
      <c r="J2434" s="266"/>
      <c r="K2434" s="267" t="s">
        <v>86</v>
      </c>
      <c r="L2434" s="268"/>
      <c r="N2434" s="269" t="s">
        <v>12</v>
      </c>
      <c r="O2434" s="270"/>
      <c r="P2434" s="271" t="s">
        <v>13</v>
      </c>
      <c r="Q2434" s="272"/>
      <c r="S2434" s="265" t="s">
        <v>87</v>
      </c>
      <c r="T2434" s="266"/>
      <c r="U2434" s="267" t="s">
        <v>88</v>
      </c>
      <c r="V2434" s="268"/>
      <c r="W2434" s="10"/>
      <c r="X2434" s="269" t="s">
        <v>89</v>
      </c>
      <c r="Y2434" s="270"/>
      <c r="Z2434" s="271" t="s">
        <v>90</v>
      </c>
      <c r="AA2434" s="272"/>
      <c r="AB2434" s="10"/>
      <c r="AC2434" s="265" t="s">
        <v>14</v>
      </c>
      <c r="AD2434" s="266"/>
      <c r="AE2434" s="267" t="s">
        <v>15</v>
      </c>
      <c r="AF2434" s="268"/>
      <c r="AG2434" s="10"/>
      <c r="AH2434" s="269" t="s">
        <v>91</v>
      </c>
      <c r="AI2434" s="270"/>
      <c r="AJ2434" s="271" t="s">
        <v>92</v>
      </c>
      <c r="AK2434" s="272"/>
      <c r="AM2434" s="76" t="s">
        <v>16</v>
      </c>
      <c r="AO2434" s="112" t="s">
        <v>38</v>
      </c>
      <c r="AP2434" s="18"/>
      <c r="AQ2434" s="68"/>
      <c r="AR2434" s="68"/>
      <c r="AS2434" s="68"/>
      <c r="AT2434" s="68"/>
    </row>
    <row r="2435" spans="2:46" ht="18.600000000000001" customHeight="1" thickTop="1" thickBot="1">
      <c r="D2435" s="59">
        <v>0</v>
      </c>
      <c r="E2435" s="63">
        <v>0</v>
      </c>
      <c r="F2435" s="61">
        <v>1</v>
      </c>
      <c r="G2435" s="62">
        <v>0</v>
      </c>
      <c r="I2435" s="59">
        <v>0</v>
      </c>
      <c r="J2435" s="63">
        <f t="shared" ref="J2435" si="11035">IF(0=(1-$J$8*$K$8*$B2432^2),10^14,$B2432*$K$8/(1-$J$8*$K$8*$B2432^2))</f>
        <v>-0.52522986735438393</v>
      </c>
      <c r="K2435" s="61">
        <v>1</v>
      </c>
      <c r="L2435" s="62">
        <v>0</v>
      </c>
      <c r="N2435" s="59">
        <f t="shared" ref="N2435" si="11036">D2435*I2432+F2435*I2435-E2435*J2432-G2435*J2435</f>
        <v>0</v>
      </c>
      <c r="O2435" s="63">
        <f t="shared" ref="O2435" si="11037">(D2435*J2432+E2435*I2432+F2435*J2435+G2435*I2435)</f>
        <v>-0.52522986735438393</v>
      </c>
      <c r="P2435" s="61">
        <f t="shared" ref="P2435" si="11038">D2435*K2432+F2435*K2435-E2435*L2432-G2435*L2435</f>
        <v>1</v>
      </c>
      <c r="Q2435" s="62">
        <f t="shared" ref="Q2435" si="11039">(D2435*L2432+E2435*K2432+F2435*L2435+G2435*K2435)</f>
        <v>0</v>
      </c>
      <c r="S2435" s="59">
        <v>0</v>
      </c>
      <c r="T2435" s="63">
        <v>0</v>
      </c>
      <c r="U2435" s="61">
        <v>1</v>
      </c>
      <c r="V2435" s="62">
        <v>0</v>
      </c>
      <c r="X2435" s="59">
        <f t="shared" ref="X2435" si="11040">N2435*S2432+P2435*S2435-O2435*T2432-Q2435*T2435</f>
        <v>0</v>
      </c>
      <c r="Y2435" s="63">
        <f t="shared" ref="Y2435" si="11041">(N2435*T2432+O2435*S2432+P2435*T2435+Q2435*S2435)</f>
        <v>-0.52522986735438393</v>
      </c>
      <c r="Z2435" s="61">
        <f t="shared" ref="Z2435" si="11042">N2435*U2432+P2435*U2435-O2435*V2432-Q2435*V2435</f>
        <v>3.4798492884156662</v>
      </c>
      <c r="AA2435" s="62">
        <f t="shared" ref="AA2435" si="11043">(N2435*V2432+O2435*U2432+P2435*V2435+Q2435*U2435)</f>
        <v>0</v>
      </c>
      <c r="AB2435" s="10"/>
      <c r="AC2435" s="46">
        <f t="shared" ref="AC2435" si="11044">1/$AD$8</f>
        <v>1</v>
      </c>
      <c r="AD2435" s="77">
        <v>0</v>
      </c>
      <c r="AE2435" s="78">
        <v>1</v>
      </c>
      <c r="AF2435" s="79">
        <v>0</v>
      </c>
      <c r="AH2435" s="59">
        <f t="shared" ref="AH2435" si="11045">X2435*AC2432+Z2435*AC2435-Y2435*AD2432-AA2435*AD2435</f>
        <v>3.4798492884156662</v>
      </c>
      <c r="AI2435" s="63">
        <f t="shared" ref="AI2435" si="11046">(X2435*AD2432+Y2435*AC2432+Z2435*AD2435+AA2435*AC2435)</f>
        <v>-0.52522986735438393</v>
      </c>
      <c r="AJ2435" s="61">
        <f t="shared" ref="AJ2435" si="11047">X2435*AE2432+Z2435*AE2435-Y2435*AF2432-AA2435*AF2435</f>
        <v>3.4798492884156662</v>
      </c>
      <c r="AK2435" s="62">
        <f t="shared" ref="AK2435" si="11048">(X2435*AF2432+Y2435*AE2432+Z2435*AF2435+AA2435*AE2435)</f>
        <v>0</v>
      </c>
      <c r="AM2435" s="80">
        <f t="shared" ref="AM2435" si="11049">(180/PI())*ATAN(-1*(AI2432+AI2435)/(AH2432+AH2435))</f>
        <v>-71.354542257458917</v>
      </c>
      <c r="AO2435" s="113">
        <f t="shared" ref="AO2435" si="11050">20*LOG(((1-(10^(AM2432/20)^2)*(1-((1-AO2432)/(1+AO2432))^2))^0.5))</f>
        <v>-1.7799325445664895E-2</v>
      </c>
      <c r="AP2435" s="18"/>
      <c r="AQ2435" s="68"/>
      <c r="AR2435" s="68"/>
      <c r="AS2435" s="68"/>
      <c r="AT2435" s="68"/>
    </row>
    <row r="2436" spans="2:46" ht="18.600000000000001" customHeight="1"/>
    <row r="2437" spans="2:46" ht="18.600000000000001" customHeight="1" thickBot="1">
      <c r="D2437" s="10" t="s">
        <v>63</v>
      </c>
      <c r="E2437" s="10"/>
      <c r="F2437" s="10"/>
      <c r="G2437" s="10"/>
      <c r="H2437" s="10"/>
      <c r="I2437" s="10" t="s">
        <v>64</v>
      </c>
      <c r="J2437" s="10"/>
      <c r="K2437" s="10"/>
      <c r="L2437" s="10"/>
      <c r="M2437" s="55"/>
      <c r="N2437" s="55"/>
      <c r="O2437" s="54" t="s">
        <v>65</v>
      </c>
      <c r="P2437" s="55"/>
      <c r="Q2437" s="55"/>
      <c r="R2437" s="55"/>
      <c r="S2437" s="10"/>
      <c r="T2437" s="10" t="s">
        <v>66</v>
      </c>
      <c r="U2437" s="55"/>
      <c r="V2437" s="55"/>
      <c r="W2437" s="55"/>
      <c r="X2437" s="55"/>
      <c r="Y2437" s="54" t="s">
        <v>67</v>
      </c>
      <c r="Z2437" s="55"/>
      <c r="AA2437" s="55"/>
      <c r="AB2437" s="55"/>
      <c r="AC2437" s="54" t="s">
        <v>68</v>
      </c>
      <c r="AD2437" s="10"/>
      <c r="AE2437" s="10"/>
      <c r="AF2437" s="10"/>
      <c r="AG2437" s="10"/>
      <c r="AH2437" s="55"/>
      <c r="AI2437" s="54" t="s">
        <v>69</v>
      </c>
      <c r="AJ2437" s="55"/>
      <c r="AK2437" s="55"/>
    </row>
    <row r="2438" spans="2:46" ht="18.600000000000001" customHeight="1" thickBot="1">
      <c r="B2438" s="52"/>
      <c r="D2438" s="273" t="s">
        <v>70</v>
      </c>
      <c r="E2438" s="274"/>
      <c r="F2438" s="275" t="s">
        <v>71</v>
      </c>
      <c r="G2438" s="276"/>
      <c r="H2438" s="263"/>
      <c r="I2438" s="273" t="s">
        <v>72</v>
      </c>
      <c r="J2438" s="274"/>
      <c r="K2438" s="275" t="s">
        <v>73</v>
      </c>
      <c r="L2438" s="276"/>
      <c r="M2438" s="55"/>
      <c r="N2438" s="269" t="s">
        <v>74</v>
      </c>
      <c r="O2438" s="270"/>
      <c r="P2438" s="271" t="s">
        <v>75</v>
      </c>
      <c r="Q2438" s="272"/>
      <c r="R2438" s="55"/>
      <c r="S2438" s="273" t="s">
        <v>76</v>
      </c>
      <c r="T2438" s="274"/>
      <c r="U2438" s="275" t="s">
        <v>77</v>
      </c>
      <c r="V2438" s="276"/>
      <c r="W2438" s="10"/>
      <c r="X2438" s="269" t="s">
        <v>78</v>
      </c>
      <c r="Y2438" s="270"/>
      <c r="Z2438" s="271" t="s">
        <v>79</v>
      </c>
      <c r="AA2438" s="272"/>
      <c r="AB2438" s="10"/>
      <c r="AC2438" s="273" t="s">
        <v>80</v>
      </c>
      <c r="AD2438" s="274"/>
      <c r="AE2438" s="275" t="s">
        <v>81</v>
      </c>
      <c r="AF2438" s="276"/>
      <c r="AG2438" s="10"/>
      <c r="AH2438" s="269" t="s">
        <v>82</v>
      </c>
      <c r="AI2438" s="270"/>
      <c r="AJ2438" s="271" t="s">
        <v>83</v>
      </c>
      <c r="AK2438" s="272"/>
      <c r="AM2438" s="57" t="s">
        <v>10</v>
      </c>
      <c r="AO2438" s="109" t="s">
        <v>37</v>
      </c>
      <c r="AP2438" s="18"/>
      <c r="AQ2438" s="68"/>
      <c r="AR2438" s="68"/>
      <c r="AS2438" s="68"/>
      <c r="AT2438" s="68"/>
    </row>
    <row r="2439" spans="2:46" ht="18.600000000000001" customHeight="1" thickTop="1" thickBot="1">
      <c r="B2439" s="81">
        <v>6.98</v>
      </c>
      <c r="D2439" s="59">
        <v>1</v>
      </c>
      <c r="E2439" s="60">
        <v>0</v>
      </c>
      <c r="F2439" s="61">
        <v>0</v>
      </c>
      <c r="G2439" s="62">
        <f t="shared" ref="G2439" si="11051">$E$8*$B2439</f>
        <v>4.7350226000000006</v>
      </c>
      <c r="I2439" s="59">
        <v>1</v>
      </c>
      <c r="J2439" s="63">
        <v>0</v>
      </c>
      <c r="K2439" s="61">
        <v>0</v>
      </c>
      <c r="L2439" s="62">
        <v>0</v>
      </c>
      <c r="N2439" s="59">
        <f t="shared" ref="N2439" si="11052">D2439*I2439+F2439*I2442-E2439*J2439-G2439*J2442</f>
        <v>3.4785252357609688</v>
      </c>
      <c r="O2439" s="63">
        <f t="shared" ref="O2439" si="11053">(D2439*J2439+E2439*I2439+F2439*J2442+G2439*I2442)</f>
        <v>0</v>
      </c>
      <c r="P2439" s="61">
        <f t="shared" ref="P2439" si="11054">D2439*K2439+F2439*K2442-E2439*L2439-G2439*L2442</f>
        <v>0</v>
      </c>
      <c r="Q2439" s="62">
        <f t="shared" ref="Q2439" si="11055">(D2439*L2439+E2439*K2439+F2439*L2442+G2439*K2442)</f>
        <v>4.7350226000000006</v>
      </c>
      <c r="S2439" s="59">
        <v>1</v>
      </c>
      <c r="T2439" s="60">
        <v>0</v>
      </c>
      <c r="U2439" s="61">
        <v>0</v>
      </c>
      <c r="V2439" s="62">
        <f t="shared" ref="V2439" si="11056">$T$8*$B2439</f>
        <v>4.7350226000000006</v>
      </c>
      <c r="X2439" s="59">
        <f t="shared" ref="X2439" si="11057">N2439*S2439+P2439*S2442-O2439*T2439-Q2439*T2442</f>
        <v>3.4785252357609688</v>
      </c>
      <c r="Y2439" s="63">
        <f t="shared" ref="Y2439" si="11058">(N2439*T2439+O2439*S2439+P2439*T2442+Q2439*S2442)</f>
        <v>0</v>
      </c>
      <c r="Z2439" s="61">
        <f t="shared" ref="Z2439" si="11059">N2439*U2439+P2439*U2442-O2439*V2439-Q2439*V2442</f>
        <v>0</v>
      </c>
      <c r="AA2439" s="62">
        <f t="shared" ref="AA2439" si="11060">(N2439*V2439+O2439*U2439+P2439*V2442+Q2439*U2442)</f>
        <v>21.205918205998518</v>
      </c>
      <c r="AB2439" s="10"/>
      <c r="AC2439" s="64">
        <v>1</v>
      </c>
      <c r="AD2439" s="65">
        <v>0</v>
      </c>
      <c r="AE2439" s="23">
        <v>0</v>
      </c>
      <c r="AF2439" s="66">
        <v>0</v>
      </c>
      <c r="AH2439" s="59">
        <f t="shared" ref="AH2439" si="11061">X2439*AC2439+Z2439*AC2442-Y2439*AD2439-AA2439*AD2442</f>
        <v>3.4785252357609688</v>
      </c>
      <c r="AI2439" s="63">
        <f t="shared" ref="AI2439" si="11062">(X2439*AD2439+Y2439*AC2439+Z2439*AD2442+AA2439*AC2442)</f>
        <v>21.205918205998518</v>
      </c>
      <c r="AJ2439" s="61">
        <f t="shared" ref="AJ2439" si="11063">X2439*AE2439+Z2439*AE2442-Y2439*AF2439-AA2439*AF2442</f>
        <v>0</v>
      </c>
      <c r="AK2439" s="62">
        <f t="shared" ref="AK2439" si="11064">(X2439*AF2439+Y2439*AE2439+Z2439*AF2442+AA2439*AE2442)</f>
        <v>21.205918205998518</v>
      </c>
      <c r="AM2439" s="67">
        <f t="shared" ref="AM2439" si="11065">20*LOG(((1+$AD$8)/$AD$8)/((AH2439+AH2442)^2+(AI2439+AI2442)^2)^0.5)</f>
        <v>-20.756976952264267</v>
      </c>
      <c r="AO2439" s="110">
        <f t="shared" ref="AO2439" si="11066">((AH2439^2+AI2439^2)^0.5)/((AH2442^2+AI2442^2)^0.5)</f>
        <v>6.1089334729418638</v>
      </c>
      <c r="AP2439" s="18"/>
      <c r="AQ2439" s="68"/>
      <c r="AR2439" s="68"/>
      <c r="AS2439" s="68"/>
      <c r="AT2439" s="68"/>
    </row>
    <row r="2440" spans="2:46" ht="18.600000000000001" customHeight="1" thickBot="1">
      <c r="D2440" s="69"/>
      <c r="G2440" s="70"/>
      <c r="I2440" s="69"/>
      <c r="L2440" s="70"/>
      <c r="N2440" s="69"/>
      <c r="Q2440" s="70"/>
      <c r="S2440" s="69"/>
      <c r="V2440" s="70"/>
      <c r="X2440" s="69"/>
      <c r="AA2440" s="70"/>
      <c r="AC2440" s="64"/>
      <c r="AD2440" s="23"/>
      <c r="AE2440" s="23"/>
      <c r="AF2440" s="71"/>
      <c r="AH2440" s="69"/>
      <c r="AK2440" s="70"/>
      <c r="AO2440" s="111"/>
      <c r="AP2440" s="18"/>
      <c r="AQ2440" s="68"/>
      <c r="AR2440" s="68"/>
      <c r="AS2440" s="68"/>
      <c r="AT2440" s="68"/>
    </row>
    <row r="2441" spans="2:46" ht="18.600000000000001" customHeight="1" thickBot="1">
      <c r="D2441" s="265" t="s">
        <v>11</v>
      </c>
      <c r="E2441" s="266"/>
      <c r="F2441" s="267" t="s">
        <v>84</v>
      </c>
      <c r="G2441" s="268"/>
      <c r="H2441" s="263"/>
      <c r="I2441" s="265" t="s">
        <v>85</v>
      </c>
      <c r="J2441" s="266"/>
      <c r="K2441" s="267" t="s">
        <v>86</v>
      </c>
      <c r="L2441" s="268"/>
      <c r="N2441" s="269" t="s">
        <v>12</v>
      </c>
      <c r="O2441" s="270"/>
      <c r="P2441" s="271" t="s">
        <v>13</v>
      </c>
      <c r="Q2441" s="272"/>
      <c r="S2441" s="265" t="s">
        <v>87</v>
      </c>
      <c r="T2441" s="266"/>
      <c r="U2441" s="267" t="s">
        <v>88</v>
      </c>
      <c r="V2441" s="268"/>
      <c r="W2441" s="10"/>
      <c r="X2441" s="269" t="s">
        <v>89</v>
      </c>
      <c r="Y2441" s="270"/>
      <c r="Z2441" s="271" t="s">
        <v>90</v>
      </c>
      <c r="AA2441" s="272"/>
      <c r="AB2441" s="10"/>
      <c r="AC2441" s="265" t="s">
        <v>14</v>
      </c>
      <c r="AD2441" s="266"/>
      <c r="AE2441" s="267" t="s">
        <v>15</v>
      </c>
      <c r="AF2441" s="268"/>
      <c r="AG2441" s="10"/>
      <c r="AH2441" s="269" t="s">
        <v>91</v>
      </c>
      <c r="AI2441" s="270"/>
      <c r="AJ2441" s="271" t="s">
        <v>92</v>
      </c>
      <c r="AK2441" s="272"/>
      <c r="AM2441" s="76" t="s">
        <v>16</v>
      </c>
      <c r="AO2441" s="112" t="s">
        <v>38</v>
      </c>
      <c r="AP2441" s="18"/>
      <c r="AQ2441" s="68"/>
      <c r="AR2441" s="68"/>
      <c r="AS2441" s="68"/>
      <c r="AT2441" s="68"/>
    </row>
    <row r="2442" spans="2:46" ht="18.600000000000001" customHeight="1" thickTop="1" thickBot="1">
      <c r="D2442" s="59">
        <v>0</v>
      </c>
      <c r="E2442" s="63">
        <v>0</v>
      </c>
      <c r="F2442" s="61">
        <v>1</v>
      </c>
      <c r="G2442" s="62">
        <v>0</v>
      </c>
      <c r="I2442" s="59">
        <v>0</v>
      </c>
      <c r="J2442" s="63">
        <f t="shared" ref="J2442" si="11067">IF(0=(1-$J$8*$K$8*$B2439^2),10^14,$B2439*$K$8/(1-$J$8*$K$8*$B2439^2))</f>
        <v>-0.52344528107658206</v>
      </c>
      <c r="K2442" s="61">
        <v>1</v>
      </c>
      <c r="L2442" s="62">
        <v>0</v>
      </c>
      <c r="N2442" s="59">
        <f t="shared" ref="N2442" si="11068">D2442*I2439+F2442*I2442-E2442*J2439-G2442*J2442</f>
        <v>0</v>
      </c>
      <c r="O2442" s="63">
        <f t="shared" ref="O2442" si="11069">(D2442*J2439+E2442*I2439+F2442*J2442+G2442*I2442)</f>
        <v>-0.52344528107658206</v>
      </c>
      <c r="P2442" s="61">
        <f t="shared" ref="P2442" si="11070">D2442*K2439+F2442*K2442-E2442*L2439-G2442*L2442</f>
        <v>1</v>
      </c>
      <c r="Q2442" s="62">
        <f t="shared" ref="Q2442" si="11071">(D2442*L2439+E2442*K2439+F2442*L2442+G2442*K2442)</f>
        <v>0</v>
      </c>
      <c r="S2442" s="59">
        <v>0</v>
      </c>
      <c r="T2442" s="63">
        <v>0</v>
      </c>
      <c r="U2442" s="61">
        <v>1</v>
      </c>
      <c r="V2442" s="62">
        <v>0</v>
      </c>
      <c r="X2442" s="59">
        <f t="shared" ref="X2442" si="11072">N2442*S2439+P2442*S2442-O2442*T2439-Q2442*T2442</f>
        <v>0</v>
      </c>
      <c r="Y2442" s="63">
        <f t="shared" ref="Y2442" si="11073">(N2442*T2439+O2442*S2439+P2442*T2442+Q2442*S2442)</f>
        <v>-0.52344528107658206</v>
      </c>
      <c r="Z2442" s="61">
        <f t="shared" ref="Z2442" si="11074">N2442*U2439+P2442*U2442-O2442*V2439-Q2442*V2442</f>
        <v>3.4785252357609688</v>
      </c>
      <c r="AA2442" s="62">
        <f t="shared" ref="AA2442" si="11075">(N2442*V2439+O2442*U2439+P2442*V2442+Q2442*U2442)</f>
        <v>0</v>
      </c>
      <c r="AB2442" s="10"/>
      <c r="AC2442" s="46">
        <f t="shared" ref="AC2442" si="11076">1/$AD$8</f>
        <v>1</v>
      </c>
      <c r="AD2442" s="77">
        <v>0</v>
      </c>
      <c r="AE2442" s="78">
        <v>1</v>
      </c>
      <c r="AF2442" s="79">
        <v>0</v>
      </c>
      <c r="AH2442" s="59">
        <f t="shared" ref="AH2442" si="11077">X2442*AC2439+Z2442*AC2442-Y2442*AD2439-AA2442*AD2442</f>
        <v>3.4785252357609688</v>
      </c>
      <c r="AI2442" s="63">
        <f t="shared" ref="AI2442" si="11078">(X2442*AD2439+Y2442*AC2439+Z2442*AD2442+AA2442*AC2442)</f>
        <v>-0.52344528107658206</v>
      </c>
      <c r="AJ2442" s="61">
        <f t="shared" ref="AJ2442" si="11079">X2442*AE2439+Z2442*AE2442-Y2442*AF2439-AA2442*AF2442</f>
        <v>3.4785252357609688</v>
      </c>
      <c r="AK2442" s="62">
        <f t="shared" ref="AK2442" si="11080">(X2442*AF2439+Y2442*AE2439+Z2442*AF2442+AA2442*AE2442)</f>
        <v>0</v>
      </c>
      <c r="AM2442" s="80">
        <f t="shared" ref="AM2442" si="11081">(180/PI())*ATAN(-1*(AI2439+AI2442)/(AH2439+AH2442))</f>
        <v>-71.408388075127178</v>
      </c>
      <c r="AO2442" s="113">
        <f t="shared" ref="AO2442" si="11082">20*LOG(((1-(10^(AM2439/20)^2)*(1-((1-AO2439)/(1+AO2439))^2))^0.5))</f>
        <v>-1.7676106459450613E-2</v>
      </c>
      <c r="AP2442" s="18"/>
      <c r="AQ2442" s="68"/>
      <c r="AR2442" s="68"/>
      <c r="AS2442" s="68"/>
      <c r="AT2442" s="68"/>
    </row>
    <row r="2443" spans="2:46" ht="18.600000000000001" customHeight="1"/>
    <row r="2444" spans="2:46" ht="18.600000000000001" customHeight="1" thickBot="1">
      <c r="D2444" s="10" t="s">
        <v>63</v>
      </c>
      <c r="E2444" s="10"/>
      <c r="F2444" s="10"/>
      <c r="G2444" s="10"/>
      <c r="H2444" s="10"/>
      <c r="I2444" s="10" t="s">
        <v>64</v>
      </c>
      <c r="J2444" s="10"/>
      <c r="K2444" s="10"/>
      <c r="L2444" s="10"/>
      <c r="M2444" s="55"/>
      <c r="N2444" s="55"/>
      <c r="O2444" s="54" t="s">
        <v>65</v>
      </c>
      <c r="P2444" s="55"/>
      <c r="Q2444" s="55"/>
      <c r="R2444" s="55"/>
      <c r="S2444" s="10"/>
      <c r="T2444" s="10" t="s">
        <v>66</v>
      </c>
      <c r="U2444" s="55"/>
      <c r="V2444" s="55"/>
      <c r="W2444" s="55"/>
      <c r="X2444" s="55"/>
      <c r="Y2444" s="54" t="s">
        <v>67</v>
      </c>
      <c r="Z2444" s="55"/>
      <c r="AA2444" s="55"/>
      <c r="AB2444" s="55"/>
      <c r="AC2444" s="54" t="s">
        <v>68</v>
      </c>
      <c r="AD2444" s="10"/>
      <c r="AE2444" s="10"/>
      <c r="AF2444" s="10"/>
      <c r="AG2444" s="10"/>
      <c r="AH2444" s="55"/>
      <c r="AI2444" s="54" t="s">
        <v>69</v>
      </c>
      <c r="AJ2444" s="55"/>
      <c r="AK2444" s="55"/>
    </row>
    <row r="2445" spans="2:46" ht="18.600000000000001" customHeight="1" thickBot="1">
      <c r="B2445" s="52"/>
      <c r="D2445" s="273" t="s">
        <v>70</v>
      </c>
      <c r="E2445" s="274"/>
      <c r="F2445" s="275" t="s">
        <v>71</v>
      </c>
      <c r="G2445" s="276"/>
      <c r="H2445" s="263"/>
      <c r="I2445" s="273" t="s">
        <v>72</v>
      </c>
      <c r="J2445" s="274"/>
      <c r="K2445" s="275" t="s">
        <v>73</v>
      </c>
      <c r="L2445" s="276"/>
      <c r="M2445" s="55"/>
      <c r="N2445" s="269" t="s">
        <v>74</v>
      </c>
      <c r="O2445" s="270"/>
      <c r="P2445" s="271" t="s">
        <v>75</v>
      </c>
      <c r="Q2445" s="272"/>
      <c r="R2445" s="55"/>
      <c r="S2445" s="273" t="s">
        <v>76</v>
      </c>
      <c r="T2445" s="274"/>
      <c r="U2445" s="275" t="s">
        <v>77</v>
      </c>
      <c r="V2445" s="276"/>
      <c r="W2445" s="10"/>
      <c r="X2445" s="269" t="s">
        <v>78</v>
      </c>
      <c r="Y2445" s="270"/>
      <c r="Z2445" s="271" t="s">
        <v>79</v>
      </c>
      <c r="AA2445" s="272"/>
      <c r="AB2445" s="10"/>
      <c r="AC2445" s="273" t="s">
        <v>80</v>
      </c>
      <c r="AD2445" s="274"/>
      <c r="AE2445" s="275" t="s">
        <v>81</v>
      </c>
      <c r="AF2445" s="276"/>
      <c r="AG2445" s="10"/>
      <c r="AH2445" s="269" t="s">
        <v>82</v>
      </c>
      <c r="AI2445" s="270"/>
      <c r="AJ2445" s="271" t="s">
        <v>83</v>
      </c>
      <c r="AK2445" s="272"/>
      <c r="AM2445" s="57" t="s">
        <v>10</v>
      </c>
      <c r="AO2445" s="109" t="s">
        <v>37</v>
      </c>
      <c r="AP2445" s="18"/>
      <c r="AQ2445" s="68"/>
      <c r="AR2445" s="68"/>
      <c r="AS2445" s="68"/>
      <c r="AT2445" s="68"/>
    </row>
    <row r="2446" spans="2:46" ht="18.600000000000001" customHeight="1" thickTop="1" thickBot="1">
      <c r="B2446" s="81">
        <v>6.9999999999999902</v>
      </c>
      <c r="D2446" s="59">
        <v>1</v>
      </c>
      <c r="E2446" s="60">
        <v>0</v>
      </c>
      <c r="F2446" s="61">
        <v>0</v>
      </c>
      <c r="G2446" s="62">
        <f t="shared" ref="G2446" si="11083">$E$8*$B2446</f>
        <v>4.7485899999999939</v>
      </c>
      <c r="I2446" s="59">
        <v>1</v>
      </c>
      <c r="J2446" s="63">
        <v>0</v>
      </c>
      <c r="K2446" s="61">
        <v>0</v>
      </c>
      <c r="L2446" s="62">
        <v>0</v>
      </c>
      <c r="N2446" s="59">
        <f t="shared" ref="N2446" si="11084">D2446*I2446+F2446*I2449-E2446*J2446-G2446*J2449</f>
        <v>3.4772139109578011</v>
      </c>
      <c r="O2446" s="63">
        <f t="shared" ref="O2446" si="11085">(D2446*J2446+E2446*I2446+F2446*J2449+G2446*I2449)</f>
        <v>0</v>
      </c>
      <c r="P2446" s="61">
        <f t="shared" ref="P2446" si="11086">D2446*K2446+F2446*K2449-E2446*L2446-G2446*L2449</f>
        <v>0</v>
      </c>
      <c r="Q2446" s="62">
        <f t="shared" ref="Q2446" si="11087">(D2446*L2446+E2446*K2446+F2446*L2449+G2446*K2449)</f>
        <v>4.7485899999999939</v>
      </c>
      <c r="S2446" s="59">
        <v>1</v>
      </c>
      <c r="T2446" s="60">
        <v>0</v>
      </c>
      <c r="U2446" s="61">
        <v>0</v>
      </c>
      <c r="V2446" s="62">
        <f t="shared" ref="V2446" si="11088">$T$8*$B2446</f>
        <v>4.7485899999999939</v>
      </c>
      <c r="X2446" s="59">
        <f t="shared" ref="X2446" si="11089">N2446*S2446+P2446*S2449-O2446*T2446-Q2446*T2449</f>
        <v>3.4772139109578011</v>
      </c>
      <c r="Y2446" s="63">
        <f t="shared" ref="Y2446" si="11090">(N2446*T2446+O2446*S2446+P2446*T2449+Q2446*S2449)</f>
        <v>0</v>
      </c>
      <c r="Z2446" s="61">
        <f t="shared" ref="Z2446" si="11091">N2446*U2446+P2446*U2449-O2446*V2446-Q2446*V2449</f>
        <v>0</v>
      </c>
      <c r="AA2446" s="62">
        <f t="shared" ref="AA2446" si="11092">(N2446*V2446+O2446*U2446+P2446*V2449+Q2446*U2449)</f>
        <v>21.260453205435077</v>
      </c>
      <c r="AB2446" s="10"/>
      <c r="AC2446" s="64">
        <v>1</v>
      </c>
      <c r="AD2446" s="65">
        <v>0</v>
      </c>
      <c r="AE2446" s="23">
        <v>0</v>
      </c>
      <c r="AF2446" s="66">
        <v>0</v>
      </c>
      <c r="AH2446" s="59">
        <f t="shared" ref="AH2446" si="11093">X2446*AC2446+Z2446*AC2449-Y2446*AD2446-AA2446*AD2449</f>
        <v>3.4772139109578011</v>
      </c>
      <c r="AI2446" s="63">
        <f t="shared" ref="AI2446" si="11094">(X2446*AD2446+Y2446*AC2446+Z2446*AD2449+AA2446*AC2449)</f>
        <v>21.260453205435077</v>
      </c>
      <c r="AJ2446" s="61">
        <f t="shared" ref="AJ2446" si="11095">X2446*AE2446+Z2446*AE2449-Y2446*AF2446-AA2446*AF2449</f>
        <v>0</v>
      </c>
      <c r="AK2446" s="62">
        <f t="shared" ref="AK2446" si="11096">(X2446*AF2446+Y2446*AE2446+Z2446*AF2449+AA2446*AE2449)</f>
        <v>21.260453205435077</v>
      </c>
      <c r="AM2446" s="67">
        <f t="shared" ref="AM2446" si="11097">20*LOG(((1+$AD$8)/$AD$8)/((AH2446+AH2449)^2+(AI2446+AI2449)^2)^0.5)</f>
        <v>-20.777865949451403</v>
      </c>
      <c r="AO2446" s="110">
        <f t="shared" ref="AO2446" si="11098">((AH2446^2+AI2446^2)^0.5)/((AH2449^2+AI2449^2)^0.5)</f>
        <v>6.1268895661362395</v>
      </c>
      <c r="AP2446" s="18"/>
      <c r="AQ2446" s="68"/>
      <c r="AR2446" s="68"/>
      <c r="AS2446" s="68"/>
      <c r="AT2446" s="68"/>
    </row>
    <row r="2447" spans="2:46" ht="18.600000000000001" customHeight="1" thickBot="1">
      <c r="D2447" s="69"/>
      <c r="G2447" s="70"/>
      <c r="I2447" s="69"/>
      <c r="L2447" s="70"/>
      <c r="N2447" s="69"/>
      <c r="Q2447" s="70"/>
      <c r="S2447" s="69"/>
      <c r="V2447" s="70"/>
      <c r="X2447" s="69"/>
      <c r="AA2447" s="70"/>
      <c r="AC2447" s="64"/>
      <c r="AD2447" s="23"/>
      <c r="AE2447" s="23"/>
      <c r="AF2447" s="71"/>
      <c r="AH2447" s="69"/>
      <c r="AK2447" s="70"/>
      <c r="AO2447" s="111"/>
      <c r="AP2447" s="18"/>
      <c r="AQ2447" s="68"/>
      <c r="AR2447" s="68"/>
      <c r="AS2447" s="68"/>
      <c r="AT2447" s="68"/>
    </row>
    <row r="2448" spans="2:46" ht="18.600000000000001" customHeight="1" thickBot="1">
      <c r="D2448" s="265" t="s">
        <v>11</v>
      </c>
      <c r="E2448" s="266"/>
      <c r="F2448" s="267" t="s">
        <v>84</v>
      </c>
      <c r="G2448" s="268"/>
      <c r="H2448" s="263"/>
      <c r="I2448" s="265" t="s">
        <v>85</v>
      </c>
      <c r="J2448" s="266"/>
      <c r="K2448" s="267" t="s">
        <v>86</v>
      </c>
      <c r="L2448" s="268"/>
      <c r="N2448" s="269" t="s">
        <v>12</v>
      </c>
      <c r="O2448" s="270"/>
      <c r="P2448" s="271" t="s">
        <v>13</v>
      </c>
      <c r="Q2448" s="272"/>
      <c r="S2448" s="265" t="s">
        <v>87</v>
      </c>
      <c r="T2448" s="266"/>
      <c r="U2448" s="267" t="s">
        <v>88</v>
      </c>
      <c r="V2448" s="268"/>
      <c r="W2448" s="10"/>
      <c r="X2448" s="269" t="s">
        <v>89</v>
      </c>
      <c r="Y2448" s="270"/>
      <c r="Z2448" s="271" t="s">
        <v>90</v>
      </c>
      <c r="AA2448" s="272"/>
      <c r="AB2448" s="10"/>
      <c r="AC2448" s="265" t="s">
        <v>14</v>
      </c>
      <c r="AD2448" s="266"/>
      <c r="AE2448" s="267" t="s">
        <v>15</v>
      </c>
      <c r="AF2448" s="268"/>
      <c r="AG2448" s="10"/>
      <c r="AH2448" s="269" t="s">
        <v>91</v>
      </c>
      <c r="AI2448" s="270"/>
      <c r="AJ2448" s="271" t="s">
        <v>92</v>
      </c>
      <c r="AK2448" s="272"/>
      <c r="AM2448" s="76" t="s">
        <v>16</v>
      </c>
      <c r="AO2448" s="112" t="s">
        <v>38</v>
      </c>
      <c r="AP2448" s="18"/>
      <c r="AQ2448" s="68"/>
      <c r="AR2448" s="68"/>
      <c r="AS2448" s="68"/>
      <c r="AT2448" s="68"/>
    </row>
    <row r="2449" spans="2:46" ht="18.600000000000001" customHeight="1" thickTop="1" thickBot="1">
      <c r="D2449" s="59">
        <v>0</v>
      </c>
      <c r="E2449" s="63">
        <v>0</v>
      </c>
      <c r="F2449" s="61">
        <v>1</v>
      </c>
      <c r="G2449" s="62">
        <v>0</v>
      </c>
      <c r="I2449" s="59">
        <v>0</v>
      </c>
      <c r="J2449" s="63">
        <f t="shared" ref="J2449" si="11099">IF(0=(1-$J$8*$K$8*$B2446^2),10^14,$B2446*$K$8/(1-$J$8*$K$8*$B2446^2))</f>
        <v>-0.52167357277798343</v>
      </c>
      <c r="K2449" s="61">
        <v>1</v>
      </c>
      <c r="L2449" s="62">
        <v>0</v>
      </c>
      <c r="N2449" s="59">
        <f t="shared" ref="N2449" si="11100">D2449*I2446+F2449*I2449-E2449*J2446-G2449*J2449</f>
        <v>0</v>
      </c>
      <c r="O2449" s="63">
        <f t="shared" ref="O2449" si="11101">(D2449*J2446+E2449*I2446+F2449*J2449+G2449*I2449)</f>
        <v>-0.52167357277798343</v>
      </c>
      <c r="P2449" s="61">
        <f t="shared" ref="P2449" si="11102">D2449*K2446+F2449*K2449-E2449*L2446-G2449*L2449</f>
        <v>1</v>
      </c>
      <c r="Q2449" s="62">
        <f t="shared" ref="Q2449" si="11103">(D2449*L2446+E2449*K2446+F2449*L2449+G2449*K2449)</f>
        <v>0</v>
      </c>
      <c r="S2449" s="59">
        <v>0</v>
      </c>
      <c r="T2449" s="63">
        <v>0</v>
      </c>
      <c r="U2449" s="61">
        <v>1</v>
      </c>
      <c r="V2449" s="62">
        <v>0</v>
      </c>
      <c r="X2449" s="59">
        <f t="shared" ref="X2449" si="11104">N2449*S2446+P2449*S2449-O2449*T2446-Q2449*T2449</f>
        <v>0</v>
      </c>
      <c r="Y2449" s="63">
        <f t="shared" ref="Y2449" si="11105">(N2449*T2446+O2449*S2446+P2449*T2449+Q2449*S2449)</f>
        <v>-0.52167357277798343</v>
      </c>
      <c r="Z2449" s="61">
        <f t="shared" ref="Z2449" si="11106">N2449*U2446+P2449*U2449-O2449*V2446-Q2449*V2449</f>
        <v>3.4772139109578011</v>
      </c>
      <c r="AA2449" s="62">
        <f t="shared" ref="AA2449" si="11107">(N2449*V2446+O2449*U2446+P2449*V2449+Q2449*U2449)</f>
        <v>0</v>
      </c>
      <c r="AB2449" s="10"/>
      <c r="AC2449" s="46">
        <f t="shared" ref="AC2449" si="11108">1/$AD$8</f>
        <v>1</v>
      </c>
      <c r="AD2449" s="77">
        <v>0</v>
      </c>
      <c r="AE2449" s="78">
        <v>1</v>
      </c>
      <c r="AF2449" s="79">
        <v>0</v>
      </c>
      <c r="AH2449" s="59">
        <f t="shared" ref="AH2449" si="11109">X2449*AC2446+Z2449*AC2449-Y2449*AD2446-AA2449*AD2449</f>
        <v>3.4772139109578011</v>
      </c>
      <c r="AI2449" s="63">
        <f t="shared" ref="AI2449" si="11110">(X2449*AD2446+Y2449*AC2446+Z2449*AD2449+AA2449*AC2449)</f>
        <v>-0.52167357277798343</v>
      </c>
      <c r="AJ2449" s="61">
        <f t="shared" ref="AJ2449" si="11111">X2449*AE2446+Z2449*AE2449-Y2449*AF2446-AA2449*AF2449</f>
        <v>3.4772139109578011</v>
      </c>
      <c r="AK2449" s="62">
        <f t="shared" ref="AK2449" si="11112">(X2449*AF2446+Y2449*AE2446+Z2449*AF2449+AA2449*AE2449)</f>
        <v>0</v>
      </c>
      <c r="AM2449" s="80">
        <f t="shared" ref="AM2449" si="11113">(180/PI())*ATAN(-1*(AI2446+AI2449)/(AH2446+AH2449))</f>
        <v>-71.461921823396594</v>
      </c>
      <c r="AO2449" s="113">
        <f t="shared" ref="AO2449" si="11114">20*LOG(((1-(10^(AM2446/20)^2)*(1-((1-AO2446)/(1+AO2446))^2))^0.5))</f>
        <v>-1.7553959981657069E-2</v>
      </c>
      <c r="AP2449" s="18"/>
      <c r="AQ2449" s="68"/>
      <c r="AR2449" s="68"/>
      <c r="AS2449" s="68"/>
      <c r="AT2449" s="68"/>
    </row>
    <row r="2450" spans="2:46" ht="18.600000000000001" customHeight="1"/>
    <row r="2451" spans="2:46" ht="18.600000000000001" customHeight="1" thickBot="1">
      <c r="D2451" s="10" t="s">
        <v>63</v>
      </c>
      <c r="E2451" s="10"/>
      <c r="F2451" s="10"/>
      <c r="G2451" s="10"/>
      <c r="H2451" s="10"/>
      <c r="I2451" s="10" t="s">
        <v>64</v>
      </c>
      <c r="J2451" s="10"/>
      <c r="K2451" s="10"/>
      <c r="L2451" s="10"/>
      <c r="M2451" s="55"/>
      <c r="N2451" s="55"/>
      <c r="O2451" s="54" t="s">
        <v>65</v>
      </c>
      <c r="P2451" s="55"/>
      <c r="Q2451" s="55"/>
      <c r="R2451" s="55"/>
      <c r="S2451" s="10"/>
      <c r="T2451" s="10" t="s">
        <v>66</v>
      </c>
      <c r="U2451" s="55"/>
      <c r="V2451" s="55"/>
      <c r="W2451" s="55"/>
      <c r="X2451" s="55"/>
      <c r="Y2451" s="54" t="s">
        <v>67</v>
      </c>
      <c r="Z2451" s="55"/>
      <c r="AA2451" s="55"/>
      <c r="AB2451" s="55"/>
      <c r="AC2451" s="54" t="s">
        <v>68</v>
      </c>
      <c r="AD2451" s="10"/>
      <c r="AE2451" s="10"/>
      <c r="AF2451" s="10"/>
      <c r="AG2451" s="10"/>
      <c r="AH2451" s="55"/>
      <c r="AI2451" s="54" t="s">
        <v>69</v>
      </c>
      <c r="AJ2451" s="55"/>
      <c r="AK2451" s="55"/>
    </row>
    <row r="2452" spans="2:46" ht="18.600000000000001" customHeight="1" thickBot="1">
      <c r="B2452" s="52"/>
      <c r="D2452" s="273" t="s">
        <v>70</v>
      </c>
      <c r="E2452" s="274"/>
      <c r="F2452" s="275" t="s">
        <v>71</v>
      </c>
      <c r="G2452" s="276"/>
      <c r="H2452" s="263"/>
      <c r="I2452" s="273" t="s">
        <v>72</v>
      </c>
      <c r="J2452" s="274"/>
      <c r="K2452" s="275" t="s">
        <v>73</v>
      </c>
      <c r="L2452" s="276"/>
      <c r="M2452" s="55"/>
      <c r="N2452" s="269" t="s">
        <v>74</v>
      </c>
      <c r="O2452" s="270"/>
      <c r="P2452" s="271" t="s">
        <v>75</v>
      </c>
      <c r="Q2452" s="272"/>
      <c r="R2452" s="55"/>
      <c r="S2452" s="273" t="s">
        <v>76</v>
      </c>
      <c r="T2452" s="274"/>
      <c r="U2452" s="275" t="s">
        <v>77</v>
      </c>
      <c r="V2452" s="276"/>
      <c r="W2452" s="10"/>
      <c r="X2452" s="269" t="s">
        <v>78</v>
      </c>
      <c r="Y2452" s="270"/>
      <c r="Z2452" s="271" t="s">
        <v>79</v>
      </c>
      <c r="AA2452" s="272"/>
      <c r="AB2452" s="10"/>
      <c r="AC2452" s="273" t="s">
        <v>80</v>
      </c>
      <c r="AD2452" s="274"/>
      <c r="AE2452" s="275" t="s">
        <v>81</v>
      </c>
      <c r="AF2452" s="276"/>
      <c r="AG2452" s="10"/>
      <c r="AH2452" s="269" t="s">
        <v>82</v>
      </c>
      <c r="AI2452" s="270"/>
      <c r="AJ2452" s="271" t="s">
        <v>83</v>
      </c>
      <c r="AK2452" s="272"/>
      <c r="AM2452" s="57" t="s">
        <v>10</v>
      </c>
      <c r="AO2452" s="109" t="s">
        <v>37</v>
      </c>
      <c r="AP2452" s="18"/>
      <c r="AQ2452" s="68"/>
      <c r="AR2452" s="68"/>
      <c r="AS2452" s="68"/>
      <c r="AT2452" s="68"/>
    </row>
    <row r="2453" spans="2:46" ht="18" customHeight="1" thickTop="1" thickBot="1">
      <c r="B2453" s="81">
        <v>7.0199999999999898</v>
      </c>
      <c r="D2453" s="59">
        <v>1</v>
      </c>
      <c r="E2453" s="60">
        <v>0</v>
      </c>
      <c r="F2453" s="61">
        <v>0</v>
      </c>
      <c r="G2453" s="62">
        <f t="shared" ref="G2453" si="11115">$E$8*$B2453</f>
        <v>4.7621573999999933</v>
      </c>
      <c r="I2453" s="59">
        <v>1</v>
      </c>
      <c r="J2453" s="63">
        <v>0</v>
      </c>
      <c r="K2453" s="61">
        <v>0</v>
      </c>
      <c r="L2453" s="62">
        <v>0</v>
      </c>
      <c r="N2453" s="59">
        <f t="shared" ref="N2453" si="11116">D2453*I2453+F2453*I2456-E2453*J2453-G2453*J2456</f>
        <v>3.4759151472312344</v>
      </c>
      <c r="O2453" s="63">
        <f t="shared" ref="O2453" si="11117">(D2453*J2453+E2453*I2453+F2453*J2456+G2453*I2456)</f>
        <v>0</v>
      </c>
      <c r="P2453" s="61">
        <f t="shared" ref="P2453" si="11118">D2453*K2453+F2453*K2456-E2453*L2453-G2453*L2456</f>
        <v>0</v>
      </c>
      <c r="Q2453" s="62">
        <f t="shared" ref="Q2453" si="11119">(D2453*L2453+E2453*K2453+F2453*L2456+G2453*K2456)</f>
        <v>4.7621573999999933</v>
      </c>
      <c r="S2453" s="59">
        <v>1</v>
      </c>
      <c r="T2453" s="60">
        <v>0</v>
      </c>
      <c r="U2453" s="61">
        <v>0</v>
      </c>
      <c r="V2453" s="62">
        <f t="shared" ref="V2453" si="11120">$T$8*$B2453</f>
        <v>4.7621573999999933</v>
      </c>
      <c r="X2453" s="59">
        <f t="shared" ref="X2453" si="11121">N2453*S2453+P2453*S2456-O2453*T2453-Q2453*T2456</f>
        <v>3.4759151472312344</v>
      </c>
      <c r="Y2453" s="63">
        <f t="shared" ref="Y2453" si="11122">(N2453*T2453+O2453*S2453+P2453*T2456+Q2453*S2456)</f>
        <v>0</v>
      </c>
      <c r="Z2453" s="61">
        <f t="shared" ref="Z2453" si="11123">N2453*U2453+P2453*U2456-O2453*V2453-Q2453*V2456</f>
        <v>0</v>
      </c>
      <c r="AA2453" s="62">
        <f t="shared" ref="AA2453" si="11124">(N2453*V2453+O2453*U2453+P2453*V2456+Q2453*U2456)</f>
        <v>21.315012440159283</v>
      </c>
      <c r="AB2453" s="10"/>
      <c r="AC2453" s="64">
        <v>1</v>
      </c>
      <c r="AD2453" s="65">
        <v>0</v>
      </c>
      <c r="AE2453" s="23">
        <v>0</v>
      </c>
      <c r="AF2453" s="66">
        <v>0</v>
      </c>
      <c r="AH2453" s="59">
        <f t="shared" ref="AH2453" si="11125">X2453*AC2453+Z2453*AC2456-Y2453*AD2453-AA2453*AD2456</f>
        <v>3.4759151472312344</v>
      </c>
      <c r="AI2453" s="63">
        <f t="shared" ref="AI2453" si="11126">(X2453*AD2453+Y2453*AC2453+Z2453*AD2456+AA2453*AC2456)</f>
        <v>21.315012440159283</v>
      </c>
      <c r="AJ2453" s="61">
        <f t="shared" ref="AJ2453" si="11127">X2453*AE2453+Z2453*AE2456-Y2453*AF2453-AA2453*AF2456</f>
        <v>0</v>
      </c>
      <c r="AK2453" s="62">
        <f t="shared" ref="AK2453" si="11128">(X2453*AF2453+Y2453*AE2453+Z2453*AF2456+AA2453*AE2456)</f>
        <v>21.315012440159283</v>
      </c>
      <c r="AM2453" s="67">
        <f t="shared" ref="AM2453" si="11129">20*LOG(((1+$AD$8)/$AD$8)/((AH2453+AH2456)^2+(AI2453+AI2456)^2)^0.5)</f>
        <v>-20.798719835498556</v>
      </c>
      <c r="AO2453" s="110">
        <f t="shared" ref="AO2453" si="11130">((AH2453^2+AI2453^2)^0.5)/((AH2456^2+AI2456^2)^0.5)</f>
        <v>6.1448441075459588</v>
      </c>
      <c r="AP2453" s="18"/>
      <c r="AQ2453" s="68"/>
      <c r="AR2453" s="68"/>
      <c r="AS2453" s="68"/>
      <c r="AT2453" s="68"/>
    </row>
    <row r="2454" spans="2:46" ht="18.600000000000001" customHeight="1" thickBot="1">
      <c r="D2454" s="69"/>
      <c r="G2454" s="70"/>
      <c r="I2454" s="69"/>
      <c r="L2454" s="70"/>
      <c r="N2454" s="69"/>
      <c r="Q2454" s="70"/>
      <c r="S2454" s="69"/>
      <c r="V2454" s="70"/>
      <c r="X2454" s="69"/>
      <c r="AA2454" s="70"/>
      <c r="AC2454" s="64"/>
      <c r="AD2454" s="23"/>
      <c r="AE2454" s="23"/>
      <c r="AF2454" s="71"/>
      <c r="AH2454" s="69"/>
      <c r="AK2454" s="70"/>
      <c r="AO2454" s="111"/>
      <c r="AP2454" s="18"/>
      <c r="AQ2454" s="68"/>
      <c r="AR2454" s="68"/>
      <c r="AS2454" s="68"/>
      <c r="AT2454" s="68"/>
    </row>
    <row r="2455" spans="2:46" ht="18.600000000000001" customHeight="1" thickBot="1">
      <c r="D2455" s="265" t="s">
        <v>11</v>
      </c>
      <c r="E2455" s="266"/>
      <c r="F2455" s="267" t="s">
        <v>84</v>
      </c>
      <c r="G2455" s="268"/>
      <c r="H2455" s="263"/>
      <c r="I2455" s="265" t="s">
        <v>85</v>
      </c>
      <c r="J2455" s="266"/>
      <c r="K2455" s="267" t="s">
        <v>86</v>
      </c>
      <c r="L2455" s="268"/>
      <c r="N2455" s="269" t="s">
        <v>12</v>
      </c>
      <c r="O2455" s="270"/>
      <c r="P2455" s="271" t="s">
        <v>13</v>
      </c>
      <c r="Q2455" s="272"/>
      <c r="S2455" s="265" t="s">
        <v>87</v>
      </c>
      <c r="T2455" s="266"/>
      <c r="U2455" s="267" t="s">
        <v>88</v>
      </c>
      <c r="V2455" s="268"/>
      <c r="W2455" s="10"/>
      <c r="X2455" s="269" t="s">
        <v>89</v>
      </c>
      <c r="Y2455" s="270"/>
      <c r="Z2455" s="271" t="s">
        <v>90</v>
      </c>
      <c r="AA2455" s="272"/>
      <c r="AB2455" s="10"/>
      <c r="AC2455" s="265" t="s">
        <v>14</v>
      </c>
      <c r="AD2455" s="266"/>
      <c r="AE2455" s="267" t="s">
        <v>15</v>
      </c>
      <c r="AF2455" s="268"/>
      <c r="AG2455" s="10"/>
      <c r="AH2455" s="269" t="s">
        <v>91</v>
      </c>
      <c r="AI2455" s="270"/>
      <c r="AJ2455" s="271" t="s">
        <v>92</v>
      </c>
      <c r="AK2455" s="272"/>
      <c r="AM2455" s="76" t="s">
        <v>16</v>
      </c>
      <c r="AO2455" s="112" t="s">
        <v>38</v>
      </c>
      <c r="AP2455" s="18"/>
      <c r="AQ2455" s="68"/>
      <c r="AR2455" s="68"/>
      <c r="AS2455" s="68"/>
      <c r="AT2455" s="68"/>
    </row>
    <row r="2456" spans="2:46" ht="18.600000000000001" customHeight="1" thickTop="1" thickBot="1">
      <c r="D2456" s="59">
        <v>0</v>
      </c>
      <c r="E2456" s="63">
        <v>0</v>
      </c>
      <c r="F2456" s="61">
        <v>1</v>
      </c>
      <c r="G2456" s="62">
        <v>0</v>
      </c>
      <c r="I2456" s="59">
        <v>0</v>
      </c>
      <c r="J2456" s="63">
        <f t="shared" ref="J2456" si="11131">IF(0=(1-$J$8*$K$8*$B2453^2),10^14,$B2453*$K$8/(1-$J$8*$K$8*$B2453^2))</f>
        <v>-0.51991459736951107</v>
      </c>
      <c r="K2456" s="61">
        <v>1</v>
      </c>
      <c r="L2456" s="62">
        <v>0</v>
      </c>
      <c r="N2456" s="59">
        <f t="shared" ref="N2456" si="11132">D2456*I2453+F2456*I2456-E2456*J2453-G2456*J2456</f>
        <v>0</v>
      </c>
      <c r="O2456" s="63">
        <f t="shared" ref="O2456" si="11133">(D2456*J2453+E2456*I2453+F2456*J2456+G2456*I2456)</f>
        <v>-0.51991459736951107</v>
      </c>
      <c r="P2456" s="61">
        <f t="shared" ref="P2456" si="11134">D2456*K2453+F2456*K2456-E2456*L2453-G2456*L2456</f>
        <v>1</v>
      </c>
      <c r="Q2456" s="62">
        <f t="shared" ref="Q2456" si="11135">(D2456*L2453+E2456*K2453+F2456*L2456+G2456*K2456)</f>
        <v>0</v>
      </c>
      <c r="S2456" s="59">
        <v>0</v>
      </c>
      <c r="T2456" s="63">
        <v>0</v>
      </c>
      <c r="U2456" s="61">
        <v>1</v>
      </c>
      <c r="V2456" s="62">
        <v>0</v>
      </c>
      <c r="X2456" s="59">
        <f t="shared" ref="X2456" si="11136">N2456*S2453+P2456*S2456-O2456*T2453-Q2456*T2456</f>
        <v>0</v>
      </c>
      <c r="Y2456" s="63">
        <f t="shared" ref="Y2456" si="11137">(N2456*T2453+O2456*S2453+P2456*T2456+Q2456*S2456)</f>
        <v>-0.51991459736951107</v>
      </c>
      <c r="Z2456" s="61">
        <f t="shared" ref="Z2456" si="11138">N2456*U2453+P2456*U2456-O2456*V2453-Q2456*V2456</f>
        <v>3.4759151472312344</v>
      </c>
      <c r="AA2456" s="62">
        <f t="shared" ref="AA2456" si="11139">(N2456*V2453+O2456*U2453+P2456*V2456+Q2456*U2456)</f>
        <v>0</v>
      </c>
      <c r="AB2456" s="10"/>
      <c r="AC2456" s="46">
        <f t="shared" ref="AC2456" si="11140">1/$AD$8</f>
        <v>1</v>
      </c>
      <c r="AD2456" s="77">
        <v>0</v>
      </c>
      <c r="AE2456" s="78">
        <v>1</v>
      </c>
      <c r="AF2456" s="79">
        <v>0</v>
      </c>
      <c r="AH2456" s="59">
        <f t="shared" ref="AH2456" si="11141">X2456*AC2453+Z2456*AC2456-Y2456*AD2453-AA2456*AD2456</f>
        <v>3.4759151472312344</v>
      </c>
      <c r="AI2456" s="63">
        <f t="shared" ref="AI2456" si="11142">(X2456*AD2453+Y2456*AC2453+Z2456*AD2456+AA2456*AC2456)</f>
        <v>-0.51991459736951107</v>
      </c>
      <c r="AJ2456" s="61">
        <f t="shared" ref="AJ2456" si="11143">X2456*AE2453+Z2456*AE2456-Y2456*AF2453-AA2456*AF2456</f>
        <v>3.4759151472312344</v>
      </c>
      <c r="AK2456" s="62">
        <f t="shared" ref="AK2456" si="11144">(X2456*AF2453+Y2456*AE2453+Z2456*AF2456+AA2456*AE2456)</f>
        <v>0</v>
      </c>
      <c r="AM2456" s="80">
        <f t="shared" ref="AM2456" si="11145">(180/PI())*ATAN(-1*(AI2453+AI2456)/(AH2453+AH2456))</f>
        <v>-71.515146230458001</v>
      </c>
      <c r="AO2456" s="113">
        <f t="shared" ref="AO2456" si="11146">20*LOG(((1-(10^(AM2453/20)^2)*(1-((1-AO2453)/(1+AO2453))^2))^0.5))</f>
        <v>-1.7432875393344135E-2</v>
      </c>
      <c r="AP2456" s="18"/>
      <c r="AQ2456" s="68"/>
      <c r="AR2456" s="68"/>
      <c r="AS2456" s="68"/>
      <c r="AT2456" s="68"/>
    </row>
    <row r="2457" spans="2:46" ht="18.600000000000001" customHeight="1"/>
    <row r="2458" spans="2:46" ht="18.600000000000001" customHeight="1" thickBot="1">
      <c r="D2458" s="10" t="s">
        <v>63</v>
      </c>
      <c r="E2458" s="10"/>
      <c r="F2458" s="10"/>
      <c r="G2458" s="10"/>
      <c r="H2458" s="10"/>
      <c r="I2458" s="10" t="s">
        <v>64</v>
      </c>
      <c r="J2458" s="10"/>
      <c r="K2458" s="10"/>
      <c r="L2458" s="10"/>
      <c r="M2458" s="55"/>
      <c r="N2458" s="55"/>
      <c r="O2458" s="54" t="s">
        <v>65</v>
      </c>
      <c r="P2458" s="55"/>
      <c r="Q2458" s="55"/>
      <c r="R2458" s="55"/>
      <c r="S2458" s="10"/>
      <c r="T2458" s="10" t="s">
        <v>66</v>
      </c>
      <c r="U2458" s="55"/>
      <c r="V2458" s="55"/>
      <c r="W2458" s="55"/>
      <c r="X2458" s="55"/>
      <c r="Y2458" s="54" t="s">
        <v>67</v>
      </c>
      <c r="Z2458" s="55"/>
      <c r="AA2458" s="55"/>
      <c r="AB2458" s="55"/>
      <c r="AC2458" s="54" t="s">
        <v>68</v>
      </c>
      <c r="AD2458" s="10"/>
      <c r="AE2458" s="10"/>
      <c r="AF2458" s="10"/>
      <c r="AG2458" s="10"/>
      <c r="AH2458" s="55"/>
      <c r="AI2458" s="54" t="s">
        <v>69</v>
      </c>
      <c r="AJ2458" s="55"/>
      <c r="AK2458" s="55"/>
    </row>
    <row r="2459" spans="2:46" ht="18.600000000000001" customHeight="1" thickBot="1">
      <c r="B2459" s="52"/>
      <c r="D2459" s="273" t="s">
        <v>70</v>
      </c>
      <c r="E2459" s="274"/>
      <c r="F2459" s="275" t="s">
        <v>71</v>
      </c>
      <c r="G2459" s="276"/>
      <c r="H2459" s="263"/>
      <c r="I2459" s="273" t="s">
        <v>72</v>
      </c>
      <c r="J2459" s="274"/>
      <c r="K2459" s="275" t="s">
        <v>73</v>
      </c>
      <c r="L2459" s="276"/>
      <c r="M2459" s="55"/>
      <c r="N2459" s="269" t="s">
        <v>74</v>
      </c>
      <c r="O2459" s="270"/>
      <c r="P2459" s="271" t="s">
        <v>75</v>
      </c>
      <c r="Q2459" s="272"/>
      <c r="R2459" s="55"/>
      <c r="S2459" s="273" t="s">
        <v>76</v>
      </c>
      <c r="T2459" s="274"/>
      <c r="U2459" s="275" t="s">
        <v>77</v>
      </c>
      <c r="V2459" s="276"/>
      <c r="W2459" s="10"/>
      <c r="X2459" s="269" t="s">
        <v>78</v>
      </c>
      <c r="Y2459" s="270"/>
      <c r="Z2459" s="271" t="s">
        <v>79</v>
      </c>
      <c r="AA2459" s="272"/>
      <c r="AB2459" s="10"/>
      <c r="AC2459" s="273" t="s">
        <v>80</v>
      </c>
      <c r="AD2459" s="274"/>
      <c r="AE2459" s="275" t="s">
        <v>81</v>
      </c>
      <c r="AF2459" s="276"/>
      <c r="AG2459" s="10"/>
      <c r="AH2459" s="269" t="s">
        <v>82</v>
      </c>
      <c r="AI2459" s="270"/>
      <c r="AJ2459" s="271" t="s">
        <v>83</v>
      </c>
      <c r="AK2459" s="272"/>
      <c r="AM2459" s="57" t="s">
        <v>10</v>
      </c>
      <c r="AO2459" s="109" t="s">
        <v>37</v>
      </c>
      <c r="AP2459" s="18"/>
      <c r="AQ2459" s="68"/>
      <c r="AR2459" s="68"/>
      <c r="AS2459" s="68"/>
      <c r="AT2459" s="68"/>
    </row>
    <row r="2460" spans="2:46" ht="18.600000000000001" customHeight="1" thickTop="1" thickBot="1">
      <c r="B2460" s="81">
        <v>7.0399999999999903</v>
      </c>
      <c r="D2460" s="59">
        <v>1</v>
      </c>
      <c r="E2460" s="60">
        <v>0</v>
      </c>
      <c r="F2460" s="61">
        <v>0</v>
      </c>
      <c r="G2460" s="62">
        <f t="shared" ref="G2460" si="11147">$E$8*$B2460</f>
        <v>4.7757247999999937</v>
      </c>
      <c r="I2460" s="59">
        <v>1</v>
      </c>
      <c r="J2460" s="63">
        <v>0</v>
      </c>
      <c r="K2460" s="61">
        <v>0</v>
      </c>
      <c r="L2460" s="62">
        <v>0</v>
      </c>
      <c r="N2460" s="59">
        <f t="shared" ref="N2460" si="11148">D2460*I2460+F2460*I2463-E2460*J2460-G2460*J2463</f>
        <v>3.4746287805910034</v>
      </c>
      <c r="O2460" s="63">
        <f t="shared" ref="O2460" si="11149">(D2460*J2460+E2460*I2460+F2460*J2463+G2460*I2463)</f>
        <v>0</v>
      </c>
      <c r="P2460" s="61">
        <f t="shared" ref="P2460" si="11150">D2460*K2460+F2460*K2463-E2460*L2460-G2460*L2463</f>
        <v>0</v>
      </c>
      <c r="Q2460" s="62">
        <f t="shared" ref="Q2460" si="11151">(D2460*L2460+E2460*K2460+F2460*L2463+G2460*K2463)</f>
        <v>4.7757247999999937</v>
      </c>
      <c r="S2460" s="59">
        <v>1</v>
      </c>
      <c r="T2460" s="60">
        <v>0</v>
      </c>
      <c r="U2460" s="61">
        <v>0</v>
      </c>
      <c r="V2460" s="62">
        <f t="shared" ref="V2460" si="11152">$T$8*$B2460</f>
        <v>4.7757247999999937</v>
      </c>
      <c r="X2460" s="59">
        <f t="shared" ref="X2460" si="11153">N2460*S2460+P2460*S2463-O2460*T2460-Q2460*T2463</f>
        <v>3.4746287805910034</v>
      </c>
      <c r="Y2460" s="63">
        <f t="shared" ref="Y2460" si="11154">(N2460*T2460+O2460*S2460+P2460*T2463+Q2460*S2463)</f>
        <v>0</v>
      </c>
      <c r="Z2460" s="61">
        <f t="shared" ref="Z2460" si="11155">N2460*U2460+P2460*U2463-O2460*V2460-Q2460*V2463</f>
        <v>0</v>
      </c>
      <c r="AA2460" s="62">
        <f t="shared" ref="AA2460" si="11156">(N2460*V2460+O2460*U2460+P2460*V2463+Q2460*U2463)</f>
        <v>21.369595638262183</v>
      </c>
      <c r="AB2460" s="10"/>
      <c r="AC2460" s="64">
        <v>1</v>
      </c>
      <c r="AD2460" s="65">
        <v>0</v>
      </c>
      <c r="AE2460" s="23">
        <v>0</v>
      </c>
      <c r="AF2460" s="66">
        <v>0</v>
      </c>
      <c r="AH2460" s="59">
        <f t="shared" ref="AH2460" si="11157">X2460*AC2460+Z2460*AC2463-Y2460*AD2460-AA2460*AD2463</f>
        <v>3.4746287805910034</v>
      </c>
      <c r="AI2460" s="63">
        <f t="shared" ref="AI2460" si="11158">(X2460*AD2460+Y2460*AC2460+Z2460*AD2463+AA2460*AC2463)</f>
        <v>21.369595638262183</v>
      </c>
      <c r="AJ2460" s="61">
        <f t="shared" ref="AJ2460" si="11159">X2460*AE2460+Z2460*AE2463-Y2460*AF2460-AA2460*AF2463</f>
        <v>0</v>
      </c>
      <c r="AK2460" s="62">
        <f t="shared" ref="AK2460" si="11160">(X2460*AF2460+Y2460*AE2460+Z2460*AF2463+AA2460*AE2463)</f>
        <v>21.369595638262183</v>
      </c>
      <c r="AM2460" s="67">
        <f t="shared" ref="AM2460" si="11161">20*LOG(((1+$AD$8)/$AD$8)/((AH2460+AH2463)^2+(AI2460+AI2463)^2)^0.5)</f>
        <v>-20.819538577242955</v>
      </c>
      <c r="AO2460" s="110">
        <f t="shared" ref="AO2460" si="11162">((AH2460^2+AI2460^2)^0.5)/((AH2463^2+AI2463^2)^0.5)</f>
        <v>6.1627971127034558</v>
      </c>
      <c r="AP2460" s="18"/>
      <c r="AQ2460" s="68"/>
      <c r="AR2460" s="68"/>
      <c r="AS2460" s="68"/>
      <c r="AT2460" s="68"/>
    </row>
    <row r="2461" spans="2:46" ht="18.600000000000001" customHeight="1" thickBot="1">
      <c r="D2461" s="69"/>
      <c r="G2461" s="70"/>
      <c r="I2461" s="69"/>
      <c r="L2461" s="70"/>
      <c r="N2461" s="69"/>
      <c r="Q2461" s="70"/>
      <c r="S2461" s="69"/>
      <c r="V2461" s="70"/>
      <c r="X2461" s="69"/>
      <c r="AA2461" s="70"/>
      <c r="AC2461" s="64"/>
      <c r="AD2461" s="23"/>
      <c r="AE2461" s="23"/>
      <c r="AF2461" s="71"/>
      <c r="AH2461" s="69"/>
      <c r="AK2461" s="70"/>
      <c r="AO2461" s="111"/>
      <c r="AP2461" s="18"/>
      <c r="AQ2461" s="68"/>
      <c r="AR2461" s="68"/>
      <c r="AS2461" s="68"/>
      <c r="AT2461" s="68"/>
    </row>
    <row r="2462" spans="2:46" ht="18.600000000000001" customHeight="1" thickBot="1">
      <c r="D2462" s="265" t="s">
        <v>11</v>
      </c>
      <c r="E2462" s="266"/>
      <c r="F2462" s="267" t="s">
        <v>84</v>
      </c>
      <c r="G2462" s="268"/>
      <c r="H2462" s="263"/>
      <c r="I2462" s="265" t="s">
        <v>85</v>
      </c>
      <c r="J2462" s="266"/>
      <c r="K2462" s="267" t="s">
        <v>86</v>
      </c>
      <c r="L2462" s="268"/>
      <c r="N2462" s="269" t="s">
        <v>12</v>
      </c>
      <c r="O2462" s="270"/>
      <c r="P2462" s="271" t="s">
        <v>13</v>
      </c>
      <c r="Q2462" s="272"/>
      <c r="S2462" s="265" t="s">
        <v>87</v>
      </c>
      <c r="T2462" s="266"/>
      <c r="U2462" s="267" t="s">
        <v>88</v>
      </c>
      <c r="V2462" s="268"/>
      <c r="W2462" s="10"/>
      <c r="X2462" s="269" t="s">
        <v>89</v>
      </c>
      <c r="Y2462" s="270"/>
      <c r="Z2462" s="271" t="s">
        <v>90</v>
      </c>
      <c r="AA2462" s="272"/>
      <c r="AB2462" s="10"/>
      <c r="AC2462" s="265" t="s">
        <v>14</v>
      </c>
      <c r="AD2462" s="266"/>
      <c r="AE2462" s="267" t="s">
        <v>15</v>
      </c>
      <c r="AF2462" s="268"/>
      <c r="AG2462" s="10"/>
      <c r="AH2462" s="269" t="s">
        <v>91</v>
      </c>
      <c r="AI2462" s="270"/>
      <c r="AJ2462" s="271" t="s">
        <v>92</v>
      </c>
      <c r="AK2462" s="272"/>
      <c r="AM2462" s="76" t="s">
        <v>16</v>
      </c>
      <c r="AO2462" s="112" t="s">
        <v>38</v>
      </c>
      <c r="AP2462" s="18"/>
      <c r="AQ2462" s="68"/>
      <c r="AR2462" s="68"/>
      <c r="AS2462" s="68"/>
      <c r="AT2462" s="68"/>
    </row>
    <row r="2463" spans="2:46" ht="18.600000000000001" customHeight="1" thickTop="1" thickBot="1">
      <c r="D2463" s="59">
        <v>0</v>
      </c>
      <c r="E2463" s="63">
        <v>0</v>
      </c>
      <c r="F2463" s="61">
        <v>1</v>
      </c>
      <c r="G2463" s="62">
        <v>0</v>
      </c>
      <c r="I2463" s="59">
        <v>0</v>
      </c>
      <c r="J2463" s="63">
        <f t="shared" ref="J2463" si="11163">IF(0=(1-$J$8*$K$8*$B2460^2),10^14,$B2460*$K$8/(1-$J$8*$K$8*$B2460^2))</f>
        <v>-0.51816821199391694</v>
      </c>
      <c r="K2463" s="61">
        <v>1</v>
      </c>
      <c r="L2463" s="62">
        <v>0</v>
      </c>
      <c r="N2463" s="59">
        <f t="shared" ref="N2463" si="11164">D2463*I2460+F2463*I2463-E2463*J2460-G2463*J2463</f>
        <v>0</v>
      </c>
      <c r="O2463" s="63">
        <f t="shared" ref="O2463" si="11165">(D2463*J2460+E2463*I2460+F2463*J2463+G2463*I2463)</f>
        <v>-0.51816821199391694</v>
      </c>
      <c r="P2463" s="61">
        <f t="shared" ref="P2463" si="11166">D2463*K2460+F2463*K2463-E2463*L2460-G2463*L2463</f>
        <v>1</v>
      </c>
      <c r="Q2463" s="62">
        <f t="shared" ref="Q2463" si="11167">(D2463*L2460+E2463*K2460+F2463*L2463+G2463*K2463)</f>
        <v>0</v>
      </c>
      <c r="S2463" s="59">
        <v>0</v>
      </c>
      <c r="T2463" s="63">
        <v>0</v>
      </c>
      <c r="U2463" s="61">
        <v>1</v>
      </c>
      <c r="V2463" s="62">
        <v>0</v>
      </c>
      <c r="X2463" s="59">
        <f t="shared" ref="X2463" si="11168">N2463*S2460+P2463*S2463-O2463*T2460-Q2463*T2463</f>
        <v>0</v>
      </c>
      <c r="Y2463" s="63">
        <f t="shared" ref="Y2463" si="11169">(N2463*T2460+O2463*S2460+P2463*T2463+Q2463*S2463)</f>
        <v>-0.51816821199391694</v>
      </c>
      <c r="Z2463" s="61">
        <f t="shared" ref="Z2463" si="11170">N2463*U2460+P2463*U2463-O2463*V2460-Q2463*V2463</f>
        <v>3.4746287805910034</v>
      </c>
      <c r="AA2463" s="62">
        <f t="shared" ref="AA2463" si="11171">(N2463*V2460+O2463*U2460+P2463*V2463+Q2463*U2463)</f>
        <v>0</v>
      </c>
      <c r="AB2463" s="10"/>
      <c r="AC2463" s="46">
        <f t="shared" ref="AC2463" si="11172">1/$AD$8</f>
        <v>1</v>
      </c>
      <c r="AD2463" s="77">
        <v>0</v>
      </c>
      <c r="AE2463" s="78">
        <v>1</v>
      </c>
      <c r="AF2463" s="79">
        <v>0</v>
      </c>
      <c r="AH2463" s="59">
        <f t="shared" ref="AH2463" si="11173">X2463*AC2460+Z2463*AC2463-Y2463*AD2460-AA2463*AD2463</f>
        <v>3.4746287805910034</v>
      </c>
      <c r="AI2463" s="63">
        <f t="shared" ref="AI2463" si="11174">(X2463*AD2460+Y2463*AC2460+Z2463*AD2463+AA2463*AC2463)</f>
        <v>-0.51816821199391694</v>
      </c>
      <c r="AJ2463" s="61">
        <f t="shared" ref="AJ2463" si="11175">X2463*AE2460+Z2463*AE2463-Y2463*AF2460-AA2463*AF2463</f>
        <v>3.4746287805910034</v>
      </c>
      <c r="AK2463" s="62">
        <f t="shared" ref="AK2463" si="11176">(X2463*AF2460+Y2463*AE2460+Z2463*AF2463+AA2463*AE2463)</f>
        <v>0</v>
      </c>
      <c r="AM2463" s="80">
        <f t="shared" ref="AM2463" si="11177">(180/PI())*ATAN(-1*(AI2460+AI2463)/(AH2460+AH2463))</f>
        <v>-71.568063992446525</v>
      </c>
      <c r="AO2463" s="113">
        <f t="shared" ref="AO2463" si="11178">20*LOG(((1-(10^(AM2460/20)^2)*(1-((1-AO2460)/(1+AO2460))^2))^0.5))</f>
        <v>-1.7312842180118415E-2</v>
      </c>
      <c r="AP2463" s="18"/>
      <c r="AQ2463" s="68"/>
      <c r="AR2463" s="68"/>
      <c r="AS2463" s="68"/>
      <c r="AT2463" s="68"/>
    </row>
    <row r="2464" spans="2:46" ht="18.600000000000001" customHeight="1"/>
    <row r="2465" spans="2:46" ht="18.600000000000001" customHeight="1" thickBot="1">
      <c r="D2465" s="10" t="s">
        <v>63</v>
      </c>
      <c r="E2465" s="10"/>
      <c r="F2465" s="10"/>
      <c r="G2465" s="10"/>
      <c r="H2465" s="10"/>
      <c r="I2465" s="10" t="s">
        <v>64</v>
      </c>
      <c r="J2465" s="10"/>
      <c r="K2465" s="10"/>
      <c r="L2465" s="10"/>
      <c r="M2465" s="55"/>
      <c r="N2465" s="55"/>
      <c r="O2465" s="54" t="s">
        <v>65</v>
      </c>
      <c r="P2465" s="55"/>
      <c r="Q2465" s="55"/>
      <c r="R2465" s="55"/>
      <c r="S2465" s="10"/>
      <c r="T2465" s="10" t="s">
        <v>66</v>
      </c>
      <c r="U2465" s="55"/>
      <c r="V2465" s="55"/>
      <c r="W2465" s="55"/>
      <c r="X2465" s="55"/>
      <c r="Y2465" s="54" t="s">
        <v>67</v>
      </c>
      <c r="Z2465" s="55"/>
      <c r="AA2465" s="55"/>
      <c r="AB2465" s="55"/>
      <c r="AC2465" s="54" t="s">
        <v>68</v>
      </c>
      <c r="AD2465" s="10"/>
      <c r="AE2465" s="10"/>
      <c r="AF2465" s="10"/>
      <c r="AG2465" s="10"/>
      <c r="AH2465" s="55"/>
      <c r="AI2465" s="54" t="s">
        <v>69</v>
      </c>
      <c r="AJ2465" s="55"/>
      <c r="AK2465" s="55"/>
    </row>
    <row r="2466" spans="2:46" ht="18.600000000000001" customHeight="1" thickBot="1">
      <c r="B2466" s="52"/>
      <c r="D2466" s="273" t="s">
        <v>70</v>
      </c>
      <c r="E2466" s="274"/>
      <c r="F2466" s="275" t="s">
        <v>71</v>
      </c>
      <c r="G2466" s="276"/>
      <c r="H2466" s="263"/>
      <c r="I2466" s="273" t="s">
        <v>72</v>
      </c>
      <c r="J2466" s="274"/>
      <c r="K2466" s="275" t="s">
        <v>73</v>
      </c>
      <c r="L2466" s="276"/>
      <c r="M2466" s="55"/>
      <c r="N2466" s="269" t="s">
        <v>74</v>
      </c>
      <c r="O2466" s="270"/>
      <c r="P2466" s="271" t="s">
        <v>75</v>
      </c>
      <c r="Q2466" s="272"/>
      <c r="R2466" s="55"/>
      <c r="S2466" s="273" t="s">
        <v>76</v>
      </c>
      <c r="T2466" s="274"/>
      <c r="U2466" s="275" t="s">
        <v>77</v>
      </c>
      <c r="V2466" s="276"/>
      <c r="W2466" s="10"/>
      <c r="X2466" s="269" t="s">
        <v>78</v>
      </c>
      <c r="Y2466" s="270"/>
      <c r="Z2466" s="271" t="s">
        <v>79</v>
      </c>
      <c r="AA2466" s="272"/>
      <c r="AB2466" s="10"/>
      <c r="AC2466" s="273" t="s">
        <v>80</v>
      </c>
      <c r="AD2466" s="274"/>
      <c r="AE2466" s="275" t="s">
        <v>81</v>
      </c>
      <c r="AF2466" s="276"/>
      <c r="AG2466" s="10"/>
      <c r="AH2466" s="269" t="s">
        <v>82</v>
      </c>
      <c r="AI2466" s="270"/>
      <c r="AJ2466" s="271" t="s">
        <v>83</v>
      </c>
      <c r="AK2466" s="272"/>
      <c r="AM2466" s="57" t="s">
        <v>10</v>
      </c>
      <c r="AO2466" s="109" t="s">
        <v>37</v>
      </c>
      <c r="AP2466" s="18"/>
      <c r="AQ2466" s="68"/>
      <c r="AR2466" s="68"/>
      <c r="AS2466" s="68"/>
      <c r="AT2466" s="68"/>
    </row>
    <row r="2467" spans="2:46" ht="18.600000000000001" customHeight="1" thickTop="1" thickBot="1">
      <c r="B2467" s="81">
        <v>7.0599999999999898</v>
      </c>
      <c r="D2467" s="59">
        <v>1</v>
      </c>
      <c r="E2467" s="60">
        <v>0</v>
      </c>
      <c r="F2467" s="61">
        <v>0</v>
      </c>
      <c r="G2467" s="62">
        <f t="shared" ref="G2467" si="11179">$E$8*$B2467</f>
        <v>4.7892921999999931</v>
      </c>
      <c r="I2467" s="59">
        <v>1</v>
      </c>
      <c r="J2467" s="63">
        <v>0</v>
      </c>
      <c r="K2467" s="61">
        <v>0</v>
      </c>
      <c r="L2467" s="62">
        <v>0</v>
      </c>
      <c r="N2467" s="59">
        <f t="shared" ref="N2467" si="11180">D2467*I2467+F2467*I2470-E2467*J2467-G2467*J2470</f>
        <v>3.4733546497747905</v>
      </c>
      <c r="O2467" s="63">
        <f t="shared" ref="O2467" si="11181">(D2467*J2467+E2467*I2467+F2467*J2470+G2467*I2470)</f>
        <v>0</v>
      </c>
      <c r="P2467" s="61">
        <f t="shared" ref="P2467" si="11182">D2467*K2467+F2467*K2470-E2467*L2467-G2467*L2470</f>
        <v>0</v>
      </c>
      <c r="Q2467" s="62">
        <f t="shared" ref="Q2467" si="11183">(D2467*L2467+E2467*K2467+F2467*L2470+G2467*K2470)</f>
        <v>4.7892921999999931</v>
      </c>
      <c r="S2467" s="59">
        <v>1</v>
      </c>
      <c r="T2467" s="60">
        <v>0</v>
      </c>
      <c r="U2467" s="61">
        <v>0</v>
      </c>
      <c r="V2467" s="62">
        <f t="shared" ref="V2467" si="11184">$T$8*$B2467</f>
        <v>4.7892921999999931</v>
      </c>
      <c r="X2467" s="59">
        <f t="shared" ref="X2467" si="11185">N2467*S2467+P2467*S2470-O2467*T2467-Q2467*T2470</f>
        <v>3.4733546497747905</v>
      </c>
      <c r="Y2467" s="63">
        <f t="shared" ref="Y2467" si="11186">(N2467*T2467+O2467*S2467+P2467*T2470+Q2467*S2470)</f>
        <v>0</v>
      </c>
      <c r="Z2467" s="61">
        <f t="shared" ref="Z2467" si="11187">N2467*U2467+P2467*U2470-O2467*V2467-Q2467*V2470</f>
        <v>0</v>
      </c>
      <c r="AA2467" s="62">
        <f t="shared" ref="AA2467" si="11188">(N2467*V2467+O2467*U2467+P2467*V2470+Q2467*U2470)</f>
        <v>21.424202532000102</v>
      </c>
      <c r="AB2467" s="10"/>
      <c r="AC2467" s="64">
        <v>1</v>
      </c>
      <c r="AD2467" s="65">
        <v>0</v>
      </c>
      <c r="AE2467" s="23">
        <v>0</v>
      </c>
      <c r="AF2467" s="66">
        <v>0</v>
      </c>
      <c r="AH2467" s="59">
        <f t="shared" ref="AH2467" si="11189">X2467*AC2467+Z2467*AC2470-Y2467*AD2467-AA2467*AD2470</f>
        <v>3.4733546497747905</v>
      </c>
      <c r="AI2467" s="63">
        <f t="shared" ref="AI2467" si="11190">(X2467*AD2467+Y2467*AC2467+Z2467*AD2470+AA2467*AC2470)</f>
        <v>21.424202532000102</v>
      </c>
      <c r="AJ2467" s="61">
        <f t="shared" ref="AJ2467" si="11191">X2467*AE2467+Z2467*AE2470-Y2467*AF2467-AA2467*AF2470</f>
        <v>0</v>
      </c>
      <c r="AK2467" s="62">
        <f t="shared" ref="AK2467" si="11192">(X2467*AF2467+Y2467*AE2467+Z2467*AF2470+AA2467*AE2470)</f>
        <v>21.424202532000102</v>
      </c>
      <c r="AM2467" s="67">
        <f t="shared" ref="AM2467" si="11193">20*LOG(((1+$AD$8)/$AD$8)/((AH2467+AH2470)^2+(AI2467+AI2470)^2)^0.5)</f>
        <v>-20.840322144833721</v>
      </c>
      <c r="AO2467" s="110">
        <f t="shared" ref="AO2467" si="11194">((AH2467^2+AI2467^2)^0.5)/((AH2470^2+AI2470^2)^0.5)</f>
        <v>6.1807485969318856</v>
      </c>
      <c r="AP2467" s="18"/>
      <c r="AQ2467" s="68"/>
      <c r="AR2467" s="68"/>
      <c r="AS2467" s="68"/>
      <c r="AT2467" s="68"/>
    </row>
    <row r="2468" spans="2:46" ht="18.600000000000001" customHeight="1" thickBot="1">
      <c r="D2468" s="69"/>
      <c r="G2468" s="70"/>
      <c r="I2468" s="69"/>
      <c r="L2468" s="70"/>
      <c r="N2468" s="69"/>
      <c r="Q2468" s="70"/>
      <c r="S2468" s="69"/>
      <c r="V2468" s="70"/>
      <c r="X2468" s="69"/>
      <c r="AA2468" s="70"/>
      <c r="AC2468" s="64"/>
      <c r="AD2468" s="23"/>
      <c r="AE2468" s="23"/>
      <c r="AF2468" s="71"/>
      <c r="AH2468" s="69"/>
      <c r="AK2468" s="70"/>
      <c r="AO2468" s="111"/>
      <c r="AP2468" s="18"/>
      <c r="AQ2468" s="68"/>
      <c r="AR2468" s="68"/>
      <c r="AS2468" s="68"/>
      <c r="AT2468" s="68"/>
    </row>
    <row r="2469" spans="2:46" ht="18.600000000000001" customHeight="1" thickBot="1">
      <c r="D2469" s="265" t="s">
        <v>11</v>
      </c>
      <c r="E2469" s="266"/>
      <c r="F2469" s="267" t="s">
        <v>84</v>
      </c>
      <c r="G2469" s="268"/>
      <c r="H2469" s="263"/>
      <c r="I2469" s="265" t="s">
        <v>85</v>
      </c>
      <c r="J2469" s="266"/>
      <c r="K2469" s="267" t="s">
        <v>86</v>
      </c>
      <c r="L2469" s="268"/>
      <c r="N2469" s="269" t="s">
        <v>12</v>
      </c>
      <c r="O2469" s="270"/>
      <c r="P2469" s="271" t="s">
        <v>13</v>
      </c>
      <c r="Q2469" s="272"/>
      <c r="S2469" s="265" t="s">
        <v>87</v>
      </c>
      <c r="T2469" s="266"/>
      <c r="U2469" s="267" t="s">
        <v>88</v>
      </c>
      <c r="V2469" s="268"/>
      <c r="W2469" s="10"/>
      <c r="X2469" s="269" t="s">
        <v>89</v>
      </c>
      <c r="Y2469" s="270"/>
      <c r="Z2469" s="271" t="s">
        <v>90</v>
      </c>
      <c r="AA2469" s="272"/>
      <c r="AB2469" s="10"/>
      <c r="AC2469" s="265" t="s">
        <v>14</v>
      </c>
      <c r="AD2469" s="266"/>
      <c r="AE2469" s="267" t="s">
        <v>15</v>
      </c>
      <c r="AF2469" s="268"/>
      <c r="AG2469" s="10"/>
      <c r="AH2469" s="269" t="s">
        <v>91</v>
      </c>
      <c r="AI2469" s="270"/>
      <c r="AJ2469" s="271" t="s">
        <v>92</v>
      </c>
      <c r="AK2469" s="272"/>
      <c r="AM2469" s="76" t="s">
        <v>16</v>
      </c>
      <c r="AO2469" s="112" t="s">
        <v>38</v>
      </c>
      <c r="AP2469" s="18"/>
      <c r="AQ2469" s="68"/>
      <c r="AR2469" s="68"/>
      <c r="AS2469" s="68"/>
      <c r="AT2469" s="68"/>
    </row>
    <row r="2470" spans="2:46" ht="18.600000000000001" customHeight="1" thickTop="1" thickBot="1">
      <c r="D2470" s="59">
        <v>0</v>
      </c>
      <c r="E2470" s="63">
        <v>0</v>
      </c>
      <c r="F2470" s="61">
        <v>1</v>
      </c>
      <c r="G2470" s="62">
        <v>0</v>
      </c>
      <c r="I2470" s="59">
        <v>0</v>
      </c>
      <c r="J2470" s="63">
        <f t="shared" ref="J2470" si="11195">IF(0=(1-$J$8*$K$8*$B2467^2),10^14,$B2467*$K$8/(1-$J$8*$K$8*$B2467^2))</f>
        <v>-0.5164342759823245</v>
      </c>
      <c r="K2470" s="61">
        <v>1</v>
      </c>
      <c r="L2470" s="62">
        <v>0</v>
      </c>
      <c r="N2470" s="59">
        <f t="shared" ref="N2470" si="11196">D2470*I2467+F2470*I2470-E2470*J2467-G2470*J2470</f>
        <v>0</v>
      </c>
      <c r="O2470" s="63">
        <f t="shared" ref="O2470" si="11197">(D2470*J2467+E2470*I2467+F2470*J2470+G2470*I2470)</f>
        <v>-0.5164342759823245</v>
      </c>
      <c r="P2470" s="61">
        <f t="shared" ref="P2470" si="11198">D2470*K2467+F2470*K2470-E2470*L2467-G2470*L2470</f>
        <v>1</v>
      </c>
      <c r="Q2470" s="62">
        <f t="shared" ref="Q2470" si="11199">(D2470*L2467+E2470*K2467+F2470*L2470+G2470*K2470)</f>
        <v>0</v>
      </c>
      <c r="S2470" s="59">
        <v>0</v>
      </c>
      <c r="T2470" s="63">
        <v>0</v>
      </c>
      <c r="U2470" s="61">
        <v>1</v>
      </c>
      <c r="V2470" s="62">
        <v>0</v>
      </c>
      <c r="X2470" s="59">
        <f t="shared" ref="X2470" si="11200">N2470*S2467+P2470*S2470-O2470*T2467-Q2470*T2470</f>
        <v>0</v>
      </c>
      <c r="Y2470" s="63">
        <f t="shared" ref="Y2470" si="11201">(N2470*T2467+O2470*S2467+P2470*T2470+Q2470*S2470)</f>
        <v>-0.5164342759823245</v>
      </c>
      <c r="Z2470" s="61">
        <f t="shared" ref="Z2470" si="11202">N2470*U2467+P2470*U2470-O2470*V2467-Q2470*V2470</f>
        <v>3.4733546497747905</v>
      </c>
      <c r="AA2470" s="62">
        <f t="shared" ref="AA2470" si="11203">(N2470*V2467+O2470*U2467+P2470*V2470+Q2470*U2470)</f>
        <v>0</v>
      </c>
      <c r="AB2470" s="10"/>
      <c r="AC2470" s="46">
        <f t="shared" ref="AC2470" si="11204">1/$AD$8</f>
        <v>1</v>
      </c>
      <c r="AD2470" s="77">
        <v>0</v>
      </c>
      <c r="AE2470" s="78">
        <v>1</v>
      </c>
      <c r="AF2470" s="79">
        <v>0</v>
      </c>
      <c r="AH2470" s="59">
        <f t="shared" ref="AH2470" si="11205">X2470*AC2467+Z2470*AC2470-Y2470*AD2467-AA2470*AD2470</f>
        <v>3.4733546497747905</v>
      </c>
      <c r="AI2470" s="63">
        <f t="shared" ref="AI2470" si="11206">(X2470*AD2467+Y2470*AC2467+Z2470*AD2470+AA2470*AC2470)</f>
        <v>-0.5164342759823245</v>
      </c>
      <c r="AJ2470" s="61">
        <f t="shared" ref="AJ2470" si="11207">X2470*AE2467+Z2470*AE2470-Y2470*AF2467-AA2470*AF2470</f>
        <v>3.4733546497747905</v>
      </c>
      <c r="AK2470" s="62">
        <f t="shared" ref="AK2470" si="11208">(X2470*AF2467+Y2470*AE2467+Z2470*AF2470+AA2470*AE2470)</f>
        <v>0</v>
      </c>
      <c r="AM2470" s="80">
        <f t="shared" ref="AM2470" si="11209">(180/PI())*ATAN(-1*(AI2467+AI2470)/(AH2467+AH2470))</f>
        <v>-71.620677773917478</v>
      </c>
      <c r="AO2470" s="113">
        <f t="shared" ref="AO2470" si="11210">20*LOG(((1-(10^(AM2467/20)^2)*(1-((1-AO2467)/(1+AO2467))^2))^0.5))</f>
        <v>-1.7193849931505436E-2</v>
      </c>
      <c r="AP2470" s="18"/>
      <c r="AQ2470" s="68"/>
      <c r="AR2470" s="68"/>
      <c r="AS2470" s="68"/>
      <c r="AT2470" s="68"/>
    </row>
    <row r="2471" spans="2:46" ht="18.600000000000001" customHeight="1"/>
    <row r="2472" spans="2:46" ht="18.600000000000001" customHeight="1" thickBot="1">
      <c r="D2472" s="10" t="s">
        <v>63</v>
      </c>
      <c r="E2472" s="10"/>
      <c r="F2472" s="10"/>
      <c r="G2472" s="10"/>
      <c r="H2472" s="10"/>
      <c r="I2472" s="10" t="s">
        <v>64</v>
      </c>
      <c r="J2472" s="10"/>
      <c r="K2472" s="10"/>
      <c r="L2472" s="10"/>
      <c r="M2472" s="55"/>
      <c r="N2472" s="55"/>
      <c r="O2472" s="54" t="s">
        <v>65</v>
      </c>
      <c r="P2472" s="55"/>
      <c r="Q2472" s="55"/>
      <c r="R2472" s="55"/>
      <c r="S2472" s="10"/>
      <c r="T2472" s="10" t="s">
        <v>66</v>
      </c>
      <c r="U2472" s="55"/>
      <c r="V2472" s="55"/>
      <c r="W2472" s="55"/>
      <c r="X2472" s="55"/>
      <c r="Y2472" s="54" t="s">
        <v>67</v>
      </c>
      <c r="Z2472" s="55"/>
      <c r="AA2472" s="55"/>
      <c r="AB2472" s="55"/>
      <c r="AC2472" s="54" t="s">
        <v>68</v>
      </c>
      <c r="AD2472" s="10"/>
      <c r="AE2472" s="10"/>
      <c r="AF2472" s="10"/>
      <c r="AG2472" s="10"/>
      <c r="AH2472" s="55"/>
      <c r="AI2472" s="54" t="s">
        <v>69</v>
      </c>
      <c r="AJ2472" s="55"/>
      <c r="AK2472" s="55"/>
    </row>
    <row r="2473" spans="2:46" ht="18.600000000000001" customHeight="1" thickBot="1">
      <c r="B2473" s="52"/>
      <c r="D2473" s="273" t="s">
        <v>70</v>
      </c>
      <c r="E2473" s="274"/>
      <c r="F2473" s="275" t="s">
        <v>71</v>
      </c>
      <c r="G2473" s="276"/>
      <c r="H2473" s="263"/>
      <c r="I2473" s="273" t="s">
        <v>72</v>
      </c>
      <c r="J2473" s="274"/>
      <c r="K2473" s="275" t="s">
        <v>73</v>
      </c>
      <c r="L2473" s="276"/>
      <c r="M2473" s="55"/>
      <c r="N2473" s="269" t="s">
        <v>74</v>
      </c>
      <c r="O2473" s="270"/>
      <c r="P2473" s="271" t="s">
        <v>75</v>
      </c>
      <c r="Q2473" s="272"/>
      <c r="R2473" s="55"/>
      <c r="S2473" s="273" t="s">
        <v>76</v>
      </c>
      <c r="T2473" s="274"/>
      <c r="U2473" s="275" t="s">
        <v>77</v>
      </c>
      <c r="V2473" s="276"/>
      <c r="W2473" s="10"/>
      <c r="X2473" s="269" t="s">
        <v>78</v>
      </c>
      <c r="Y2473" s="270"/>
      <c r="Z2473" s="271" t="s">
        <v>79</v>
      </c>
      <c r="AA2473" s="272"/>
      <c r="AB2473" s="10"/>
      <c r="AC2473" s="273" t="s">
        <v>80</v>
      </c>
      <c r="AD2473" s="274"/>
      <c r="AE2473" s="275" t="s">
        <v>81</v>
      </c>
      <c r="AF2473" s="276"/>
      <c r="AG2473" s="10"/>
      <c r="AH2473" s="269" t="s">
        <v>82</v>
      </c>
      <c r="AI2473" s="270"/>
      <c r="AJ2473" s="271" t="s">
        <v>83</v>
      </c>
      <c r="AK2473" s="272"/>
      <c r="AM2473" s="57" t="s">
        <v>10</v>
      </c>
      <c r="AO2473" s="109" t="s">
        <v>37</v>
      </c>
      <c r="AP2473" s="18"/>
      <c r="AQ2473" s="68"/>
      <c r="AR2473" s="68"/>
      <c r="AS2473" s="68"/>
      <c r="AT2473" s="68"/>
    </row>
    <row r="2474" spans="2:46" ht="18.600000000000001" customHeight="1" thickTop="1" thickBot="1">
      <c r="B2474" s="81">
        <v>7.0799999999999903</v>
      </c>
      <c r="D2474" s="59">
        <v>1</v>
      </c>
      <c r="E2474" s="60">
        <v>0</v>
      </c>
      <c r="F2474" s="61">
        <v>0</v>
      </c>
      <c r="G2474" s="62">
        <f t="shared" ref="G2474" si="11211">$E$8*$B2474</f>
        <v>4.8028595999999935</v>
      </c>
      <c r="I2474" s="59">
        <v>1</v>
      </c>
      <c r="J2474" s="63">
        <v>0</v>
      </c>
      <c r="K2474" s="61">
        <v>0</v>
      </c>
      <c r="L2474" s="62">
        <v>0</v>
      </c>
      <c r="N2474" s="59">
        <f t="shared" ref="N2474" si="11212">D2474*I2474+F2474*I2477-E2474*J2474-G2474*J2477</f>
        <v>3.4720925961928857</v>
      </c>
      <c r="O2474" s="63">
        <f t="shared" ref="O2474" si="11213">(D2474*J2474+E2474*I2474+F2474*J2477+G2474*I2477)</f>
        <v>0</v>
      </c>
      <c r="P2474" s="61">
        <f t="shared" ref="P2474" si="11214">D2474*K2474+F2474*K2477-E2474*L2474-G2474*L2477</f>
        <v>0</v>
      </c>
      <c r="Q2474" s="62">
        <f t="shared" ref="Q2474" si="11215">(D2474*L2474+E2474*K2474+F2474*L2477+G2474*K2477)</f>
        <v>4.8028595999999935</v>
      </c>
      <c r="S2474" s="59">
        <v>1</v>
      </c>
      <c r="T2474" s="60">
        <v>0</v>
      </c>
      <c r="U2474" s="61">
        <v>0</v>
      </c>
      <c r="V2474" s="62">
        <f t="shared" ref="V2474" si="11216">$T$8*$B2474</f>
        <v>4.8028595999999935</v>
      </c>
      <c r="X2474" s="59">
        <f t="shared" ref="X2474" si="11217">N2474*S2474+P2474*S2477-O2474*T2474-Q2474*T2477</f>
        <v>3.4720925961928857</v>
      </c>
      <c r="Y2474" s="63">
        <f t="shared" ref="Y2474" si="11218">(N2474*T2474+O2474*S2474+P2474*T2477+Q2474*S2477)</f>
        <v>0</v>
      </c>
      <c r="Z2474" s="61">
        <f t="shared" ref="Z2474" si="11219">N2474*U2474+P2474*U2477-O2474*V2474-Q2474*V2477</f>
        <v>0</v>
      </c>
      <c r="AA2474" s="62">
        <f t="shared" ref="AA2474" si="11220">(N2474*V2474+O2474*U2474+P2474*V2477+Q2474*U2477)</f>
        <v>21.478832857713897</v>
      </c>
      <c r="AB2474" s="10"/>
      <c r="AC2474" s="64">
        <v>1</v>
      </c>
      <c r="AD2474" s="65">
        <v>0</v>
      </c>
      <c r="AE2474" s="23">
        <v>0</v>
      </c>
      <c r="AF2474" s="66">
        <v>0</v>
      </c>
      <c r="AH2474" s="59">
        <f t="shared" ref="AH2474" si="11221">X2474*AC2474+Z2474*AC2477-Y2474*AD2474-AA2474*AD2477</f>
        <v>3.4720925961928857</v>
      </c>
      <c r="AI2474" s="63">
        <f t="shared" ref="AI2474" si="11222">(X2474*AD2474+Y2474*AC2474+Z2474*AD2477+AA2474*AC2477)</f>
        <v>21.478832857713897</v>
      </c>
      <c r="AJ2474" s="61">
        <f t="shared" ref="AJ2474" si="11223">X2474*AE2474+Z2474*AE2477-Y2474*AF2474-AA2474*AF2477</f>
        <v>0</v>
      </c>
      <c r="AK2474" s="62">
        <f t="shared" ref="AK2474" si="11224">(X2474*AF2474+Y2474*AE2474+Z2474*AF2477+AA2474*AE2477)</f>
        <v>21.478832857713897</v>
      </c>
      <c r="AM2474" s="67">
        <f t="shared" ref="AM2474" si="11225">20*LOG(((1+$AD$8)/$AD$8)/((AH2474+AH2477)^2+(AI2474+AI2477)^2)^0.5)</f>
        <v>-20.861070511643941</v>
      </c>
      <c r="AO2474" s="110">
        <f t="shared" ref="AO2474" si="11226">((AH2474^2+AI2474^2)^0.5)/((AH2477^2+AI2477^2)^0.5)</f>
        <v>6.1986985753486668</v>
      </c>
      <c r="AP2474" s="18"/>
      <c r="AQ2474" s="68"/>
      <c r="AR2474" s="68"/>
      <c r="AS2474" s="68"/>
      <c r="AT2474" s="68"/>
    </row>
    <row r="2475" spans="2:46" ht="18.600000000000001" customHeight="1" thickBot="1">
      <c r="D2475" s="69"/>
      <c r="G2475" s="70"/>
      <c r="I2475" s="69"/>
      <c r="L2475" s="70"/>
      <c r="N2475" s="69"/>
      <c r="Q2475" s="70"/>
      <c r="S2475" s="69"/>
      <c r="V2475" s="70"/>
      <c r="X2475" s="69"/>
      <c r="AA2475" s="70"/>
      <c r="AC2475" s="64"/>
      <c r="AD2475" s="23"/>
      <c r="AE2475" s="23"/>
      <c r="AF2475" s="71"/>
      <c r="AH2475" s="69"/>
      <c r="AK2475" s="70"/>
      <c r="AO2475" s="111"/>
      <c r="AP2475" s="18"/>
      <c r="AQ2475" s="68"/>
      <c r="AR2475" s="68"/>
      <c r="AS2475" s="68"/>
      <c r="AT2475" s="68"/>
    </row>
    <row r="2476" spans="2:46" ht="18.600000000000001" customHeight="1" thickBot="1">
      <c r="D2476" s="265" t="s">
        <v>11</v>
      </c>
      <c r="E2476" s="266"/>
      <c r="F2476" s="267" t="s">
        <v>84</v>
      </c>
      <c r="G2476" s="268"/>
      <c r="H2476" s="263"/>
      <c r="I2476" s="265" t="s">
        <v>85</v>
      </c>
      <c r="J2476" s="266"/>
      <c r="K2476" s="267" t="s">
        <v>86</v>
      </c>
      <c r="L2476" s="268"/>
      <c r="N2476" s="269" t="s">
        <v>12</v>
      </c>
      <c r="O2476" s="270"/>
      <c r="P2476" s="271" t="s">
        <v>13</v>
      </c>
      <c r="Q2476" s="272"/>
      <c r="S2476" s="265" t="s">
        <v>87</v>
      </c>
      <c r="T2476" s="266"/>
      <c r="U2476" s="267" t="s">
        <v>88</v>
      </c>
      <c r="V2476" s="268"/>
      <c r="W2476" s="10"/>
      <c r="X2476" s="269" t="s">
        <v>89</v>
      </c>
      <c r="Y2476" s="270"/>
      <c r="Z2476" s="271" t="s">
        <v>90</v>
      </c>
      <c r="AA2476" s="272"/>
      <c r="AB2476" s="10"/>
      <c r="AC2476" s="265" t="s">
        <v>14</v>
      </c>
      <c r="AD2476" s="266"/>
      <c r="AE2476" s="267" t="s">
        <v>15</v>
      </c>
      <c r="AF2476" s="268"/>
      <c r="AG2476" s="10"/>
      <c r="AH2476" s="269" t="s">
        <v>91</v>
      </c>
      <c r="AI2476" s="270"/>
      <c r="AJ2476" s="271" t="s">
        <v>92</v>
      </c>
      <c r="AK2476" s="272"/>
      <c r="AM2476" s="76" t="s">
        <v>16</v>
      </c>
      <c r="AO2476" s="112" t="s">
        <v>38</v>
      </c>
      <c r="AP2476" s="18"/>
      <c r="AQ2476" s="68"/>
      <c r="AR2476" s="68"/>
      <c r="AS2476" s="68"/>
      <c r="AT2476" s="68"/>
    </row>
    <row r="2477" spans="2:46" ht="18.600000000000001" customHeight="1" thickTop="1" thickBot="1">
      <c r="D2477" s="59">
        <v>0</v>
      </c>
      <c r="E2477" s="63">
        <v>0</v>
      </c>
      <c r="F2477" s="61">
        <v>1</v>
      </c>
      <c r="G2477" s="62">
        <v>0</v>
      </c>
      <c r="I2477" s="59">
        <v>0</v>
      </c>
      <c r="J2477" s="63">
        <f t="shared" ref="J2477" si="11227">IF(0=(1-$J$8*$K$8*$B2474^2),10^14,$B2474*$K$8/(1-$J$8*$K$8*$B2474^2))</f>
        <v>-0.5147126508117974</v>
      </c>
      <c r="K2477" s="61">
        <v>1</v>
      </c>
      <c r="L2477" s="62">
        <v>0</v>
      </c>
      <c r="N2477" s="59">
        <f t="shared" ref="N2477" si="11228">D2477*I2474+F2477*I2477-E2477*J2474-G2477*J2477</f>
        <v>0</v>
      </c>
      <c r="O2477" s="63">
        <f t="shared" ref="O2477" si="11229">(D2477*J2474+E2477*I2474+F2477*J2477+G2477*I2477)</f>
        <v>-0.5147126508117974</v>
      </c>
      <c r="P2477" s="61">
        <f t="shared" ref="P2477" si="11230">D2477*K2474+F2477*K2477-E2477*L2474-G2477*L2477</f>
        <v>1</v>
      </c>
      <c r="Q2477" s="62">
        <f t="shared" ref="Q2477" si="11231">(D2477*L2474+E2477*K2474+F2477*L2477+G2477*K2477)</f>
        <v>0</v>
      </c>
      <c r="S2477" s="59">
        <v>0</v>
      </c>
      <c r="T2477" s="63">
        <v>0</v>
      </c>
      <c r="U2477" s="61">
        <v>1</v>
      </c>
      <c r="V2477" s="62">
        <v>0</v>
      </c>
      <c r="X2477" s="59">
        <f t="shared" ref="X2477" si="11232">N2477*S2474+P2477*S2477-O2477*T2474-Q2477*T2477</f>
        <v>0</v>
      </c>
      <c r="Y2477" s="63">
        <f t="shared" ref="Y2477" si="11233">(N2477*T2474+O2477*S2474+P2477*T2477+Q2477*S2477)</f>
        <v>-0.5147126508117974</v>
      </c>
      <c r="Z2477" s="61">
        <f t="shared" ref="Z2477" si="11234">N2477*U2474+P2477*U2477-O2477*V2474-Q2477*V2477</f>
        <v>3.4720925961928857</v>
      </c>
      <c r="AA2477" s="62">
        <f t="shared" ref="AA2477" si="11235">(N2477*V2474+O2477*U2474+P2477*V2477+Q2477*U2477)</f>
        <v>0</v>
      </c>
      <c r="AB2477" s="10"/>
      <c r="AC2477" s="46">
        <f t="shared" ref="AC2477" si="11236">1/$AD$8</f>
        <v>1</v>
      </c>
      <c r="AD2477" s="77">
        <v>0</v>
      </c>
      <c r="AE2477" s="78">
        <v>1</v>
      </c>
      <c r="AF2477" s="79">
        <v>0</v>
      </c>
      <c r="AH2477" s="59">
        <f t="shared" ref="AH2477" si="11237">X2477*AC2474+Z2477*AC2477-Y2477*AD2474-AA2477*AD2477</f>
        <v>3.4720925961928857</v>
      </c>
      <c r="AI2477" s="63">
        <f t="shared" ref="AI2477" si="11238">(X2477*AD2474+Y2477*AC2474+Z2477*AD2477+AA2477*AC2477)</f>
        <v>-0.5147126508117974</v>
      </c>
      <c r="AJ2477" s="61">
        <f t="shared" ref="AJ2477" si="11239">X2477*AE2474+Z2477*AE2477-Y2477*AF2474-AA2477*AF2477</f>
        <v>3.4720925961928857</v>
      </c>
      <c r="AK2477" s="62">
        <f t="shared" ref="AK2477" si="11240">(X2477*AF2474+Y2477*AE2474+Z2477*AF2477+AA2477*AE2477)</f>
        <v>0</v>
      </c>
      <c r="AM2477" s="80">
        <f t="shared" ref="AM2477" si="11241">(180/PI())*ATAN(-1*(AI2474+AI2477)/(AH2474+AH2477))</f>
        <v>-71.672990208313323</v>
      </c>
      <c r="AO2477" s="113">
        <f t="shared" ref="AO2477" si="11242">20*LOG(((1-(10^(AM2474/20)^2)*(1-((1-AO2474)/(1+AO2474))^2))^0.5))</f>
        <v>-1.7075888340298082E-2</v>
      </c>
      <c r="AP2477" s="18"/>
      <c r="AQ2477" s="68"/>
      <c r="AR2477" s="68"/>
      <c r="AS2477" s="68"/>
      <c r="AT2477" s="68"/>
    </row>
    <row r="2478" spans="2:46" ht="18.600000000000001" customHeight="1"/>
    <row r="2479" spans="2:46" ht="18.600000000000001" customHeight="1" thickBot="1">
      <c r="D2479" s="10" t="s">
        <v>63</v>
      </c>
      <c r="E2479" s="10"/>
      <c r="F2479" s="10"/>
      <c r="G2479" s="10"/>
      <c r="H2479" s="10"/>
      <c r="I2479" s="10" t="s">
        <v>64</v>
      </c>
      <c r="J2479" s="10"/>
      <c r="K2479" s="10"/>
      <c r="L2479" s="10"/>
      <c r="M2479" s="55"/>
      <c r="N2479" s="55"/>
      <c r="O2479" s="54" t="s">
        <v>65</v>
      </c>
      <c r="P2479" s="55"/>
      <c r="Q2479" s="55"/>
      <c r="R2479" s="55"/>
      <c r="S2479" s="10"/>
      <c r="T2479" s="10" t="s">
        <v>66</v>
      </c>
      <c r="U2479" s="55"/>
      <c r="V2479" s="55"/>
      <c r="W2479" s="55"/>
      <c r="X2479" s="55"/>
      <c r="Y2479" s="54" t="s">
        <v>67</v>
      </c>
      <c r="Z2479" s="55"/>
      <c r="AA2479" s="55"/>
      <c r="AB2479" s="55"/>
      <c r="AC2479" s="54" t="s">
        <v>68</v>
      </c>
      <c r="AD2479" s="10"/>
      <c r="AE2479" s="10"/>
      <c r="AF2479" s="10"/>
      <c r="AG2479" s="10"/>
      <c r="AH2479" s="55"/>
      <c r="AI2479" s="54" t="s">
        <v>69</v>
      </c>
      <c r="AJ2479" s="55"/>
      <c r="AK2479" s="55"/>
    </row>
    <row r="2480" spans="2:46" ht="18.600000000000001" customHeight="1" thickBot="1">
      <c r="B2480" s="52"/>
      <c r="D2480" s="273" t="s">
        <v>70</v>
      </c>
      <c r="E2480" s="274"/>
      <c r="F2480" s="275" t="s">
        <v>71</v>
      </c>
      <c r="G2480" s="276"/>
      <c r="H2480" s="263"/>
      <c r="I2480" s="273" t="s">
        <v>72</v>
      </c>
      <c r="J2480" s="274"/>
      <c r="K2480" s="275" t="s">
        <v>73</v>
      </c>
      <c r="L2480" s="276"/>
      <c r="M2480" s="55"/>
      <c r="N2480" s="269" t="s">
        <v>74</v>
      </c>
      <c r="O2480" s="270"/>
      <c r="P2480" s="271" t="s">
        <v>75</v>
      </c>
      <c r="Q2480" s="272"/>
      <c r="R2480" s="55"/>
      <c r="S2480" s="273" t="s">
        <v>76</v>
      </c>
      <c r="T2480" s="274"/>
      <c r="U2480" s="275" t="s">
        <v>77</v>
      </c>
      <c r="V2480" s="276"/>
      <c r="W2480" s="10"/>
      <c r="X2480" s="269" t="s">
        <v>78</v>
      </c>
      <c r="Y2480" s="270"/>
      <c r="Z2480" s="271" t="s">
        <v>79</v>
      </c>
      <c r="AA2480" s="272"/>
      <c r="AB2480" s="10"/>
      <c r="AC2480" s="273" t="s">
        <v>80</v>
      </c>
      <c r="AD2480" s="274"/>
      <c r="AE2480" s="275" t="s">
        <v>81</v>
      </c>
      <c r="AF2480" s="276"/>
      <c r="AG2480" s="10"/>
      <c r="AH2480" s="269" t="s">
        <v>82</v>
      </c>
      <c r="AI2480" s="270"/>
      <c r="AJ2480" s="271" t="s">
        <v>83</v>
      </c>
      <c r="AK2480" s="272"/>
      <c r="AM2480" s="57" t="s">
        <v>10</v>
      </c>
      <c r="AO2480" s="109" t="s">
        <v>37</v>
      </c>
      <c r="AP2480" s="18"/>
      <c r="AQ2480" s="68"/>
      <c r="AR2480" s="68"/>
      <c r="AS2480" s="68"/>
      <c r="AT2480" s="68"/>
    </row>
    <row r="2481" spans="2:46" ht="18.600000000000001" customHeight="1" thickTop="1" thickBot="1">
      <c r="B2481" s="81">
        <v>7.0999999999999899</v>
      </c>
      <c r="D2481" s="59">
        <v>1</v>
      </c>
      <c r="E2481" s="60">
        <v>0</v>
      </c>
      <c r="F2481" s="61">
        <v>0</v>
      </c>
      <c r="G2481" s="62">
        <f t="shared" ref="G2481" si="11243">$E$8*$B2481</f>
        <v>4.8164269999999929</v>
      </c>
      <c r="I2481" s="59">
        <v>1</v>
      </c>
      <c r="J2481" s="63">
        <v>0</v>
      </c>
      <c r="K2481" s="61">
        <v>0</v>
      </c>
      <c r="L2481" s="62">
        <v>0</v>
      </c>
      <c r="N2481" s="59">
        <f t="shared" ref="N2481" si="11244">D2481*I2481+F2481*I2484-E2481*J2481-G2481*J2484</f>
        <v>3.4708424638741584</v>
      </c>
      <c r="O2481" s="63">
        <f t="shared" ref="O2481" si="11245">(D2481*J2481+E2481*I2481+F2481*J2484+G2481*I2484)</f>
        <v>0</v>
      </c>
      <c r="P2481" s="61">
        <f t="shared" ref="P2481" si="11246">D2481*K2481+F2481*K2484-E2481*L2481-G2481*L2484</f>
        <v>0</v>
      </c>
      <c r="Q2481" s="62">
        <f t="shared" ref="Q2481" si="11247">(D2481*L2481+E2481*K2481+F2481*L2484+G2481*K2484)</f>
        <v>4.8164269999999929</v>
      </c>
      <c r="S2481" s="59">
        <v>1</v>
      </c>
      <c r="T2481" s="60">
        <v>0</v>
      </c>
      <c r="U2481" s="61">
        <v>0</v>
      </c>
      <c r="V2481" s="62">
        <f t="shared" ref="V2481" si="11248">$T$8*$B2481</f>
        <v>4.8164269999999929</v>
      </c>
      <c r="X2481" s="59">
        <f t="shared" ref="X2481" si="11249">N2481*S2481+P2481*S2484-O2481*T2481-Q2481*T2484</f>
        <v>3.4708424638741584</v>
      </c>
      <c r="Y2481" s="63">
        <f t="shared" ref="Y2481" si="11250">(N2481*T2481+O2481*S2481+P2481*T2484+Q2481*S2484)</f>
        <v>0</v>
      </c>
      <c r="Z2481" s="61">
        <f t="shared" ref="Z2481" si="11251">N2481*U2481+P2481*U2484-O2481*V2481-Q2481*V2484</f>
        <v>0</v>
      </c>
      <c r="AA2481" s="62">
        <f t="shared" ref="AA2481" si="11252">(N2481*V2481+O2481*U2481+P2481*V2484+Q2481*U2484)</f>
        <v>21.533486355749989</v>
      </c>
      <c r="AB2481" s="10"/>
      <c r="AC2481" s="64">
        <v>1</v>
      </c>
      <c r="AD2481" s="65">
        <v>0</v>
      </c>
      <c r="AE2481" s="23">
        <v>0</v>
      </c>
      <c r="AF2481" s="66">
        <v>0</v>
      </c>
      <c r="AH2481" s="59">
        <f t="shared" ref="AH2481" si="11253">X2481*AC2481+Z2481*AC2484-Y2481*AD2481-AA2481*AD2484</f>
        <v>3.4708424638741584</v>
      </c>
      <c r="AI2481" s="63">
        <f t="shared" ref="AI2481" si="11254">(X2481*AD2481+Y2481*AC2481+Z2481*AD2484+AA2481*AC2484)</f>
        <v>21.533486355749989</v>
      </c>
      <c r="AJ2481" s="61">
        <f t="shared" ref="AJ2481" si="11255">X2481*AE2481+Z2481*AE2484-Y2481*AF2481-AA2481*AF2484</f>
        <v>0</v>
      </c>
      <c r="AK2481" s="62">
        <f t="shared" ref="AK2481" si="11256">(X2481*AF2481+Y2481*AE2481+Z2481*AF2484+AA2481*AE2484)</f>
        <v>21.533486355749989</v>
      </c>
      <c r="AM2481" s="67">
        <f t="shared" ref="AM2481" si="11257">20*LOG(((1+$AD$8)/$AD$8)/((AH2481+AH2484)^2+(AI2481+AI2484)^2)^0.5)</f>
        <v>-20.881783654185075</v>
      </c>
      <c r="AO2481" s="110">
        <f t="shared" ref="AO2481" si="11258">((AH2481^2+AI2481^2)^0.5)/((AH2484^2+AI2484^2)^0.5)</f>
        <v>6.2166470628689137</v>
      </c>
      <c r="AP2481" s="18"/>
      <c r="AQ2481" s="68"/>
      <c r="AR2481" s="68"/>
      <c r="AS2481" s="68"/>
      <c r="AT2481" s="68"/>
    </row>
    <row r="2482" spans="2:46" ht="18.600000000000001" customHeight="1" thickBot="1">
      <c r="D2482" s="69"/>
      <c r="G2482" s="70"/>
      <c r="I2482" s="69"/>
      <c r="L2482" s="70"/>
      <c r="N2482" s="69"/>
      <c r="Q2482" s="70"/>
      <c r="S2482" s="69"/>
      <c r="V2482" s="70"/>
      <c r="X2482" s="69"/>
      <c r="AA2482" s="70"/>
      <c r="AC2482" s="64"/>
      <c r="AD2482" s="23"/>
      <c r="AE2482" s="23"/>
      <c r="AF2482" s="71"/>
      <c r="AH2482" s="69"/>
      <c r="AK2482" s="70"/>
      <c r="AO2482" s="111"/>
      <c r="AP2482" s="18"/>
      <c r="AQ2482" s="68"/>
      <c r="AR2482" s="68"/>
      <c r="AS2482" s="68"/>
      <c r="AT2482" s="68"/>
    </row>
    <row r="2483" spans="2:46" ht="18.600000000000001" customHeight="1" thickBot="1">
      <c r="D2483" s="265" t="s">
        <v>11</v>
      </c>
      <c r="E2483" s="266"/>
      <c r="F2483" s="267" t="s">
        <v>84</v>
      </c>
      <c r="G2483" s="268"/>
      <c r="H2483" s="263"/>
      <c r="I2483" s="265" t="s">
        <v>85</v>
      </c>
      <c r="J2483" s="266"/>
      <c r="K2483" s="267" t="s">
        <v>86</v>
      </c>
      <c r="L2483" s="268"/>
      <c r="N2483" s="269" t="s">
        <v>12</v>
      </c>
      <c r="O2483" s="270"/>
      <c r="P2483" s="271" t="s">
        <v>13</v>
      </c>
      <c r="Q2483" s="272"/>
      <c r="S2483" s="265" t="s">
        <v>87</v>
      </c>
      <c r="T2483" s="266"/>
      <c r="U2483" s="267" t="s">
        <v>88</v>
      </c>
      <c r="V2483" s="268"/>
      <c r="W2483" s="10"/>
      <c r="X2483" s="269" t="s">
        <v>89</v>
      </c>
      <c r="Y2483" s="270"/>
      <c r="Z2483" s="271" t="s">
        <v>90</v>
      </c>
      <c r="AA2483" s="272"/>
      <c r="AB2483" s="10"/>
      <c r="AC2483" s="265" t="s">
        <v>14</v>
      </c>
      <c r="AD2483" s="266"/>
      <c r="AE2483" s="267" t="s">
        <v>15</v>
      </c>
      <c r="AF2483" s="268"/>
      <c r="AG2483" s="10"/>
      <c r="AH2483" s="269" t="s">
        <v>91</v>
      </c>
      <c r="AI2483" s="270"/>
      <c r="AJ2483" s="271" t="s">
        <v>92</v>
      </c>
      <c r="AK2483" s="272"/>
      <c r="AM2483" s="76" t="s">
        <v>16</v>
      </c>
      <c r="AO2483" s="112" t="s">
        <v>38</v>
      </c>
      <c r="AP2483" s="18"/>
      <c r="AQ2483" s="68"/>
      <c r="AR2483" s="68"/>
      <c r="AS2483" s="68"/>
      <c r="AT2483" s="68"/>
    </row>
    <row r="2484" spans="2:46" ht="18.600000000000001" customHeight="1" thickTop="1" thickBot="1">
      <c r="D2484" s="59">
        <v>0</v>
      </c>
      <c r="E2484" s="63">
        <v>0</v>
      </c>
      <c r="F2484" s="61">
        <v>1</v>
      </c>
      <c r="G2484" s="62">
        <v>0</v>
      </c>
      <c r="I2484" s="59">
        <v>0</v>
      </c>
      <c r="J2484" s="63">
        <f t="shared" ref="J2484" si="11259">IF(0=(1-$J$8*$K$8*$B2481^2),10^14,$B2481*$K$8/(1-$J$8*$K$8*$B2481^2))</f>
        <v>-0.51300320006389843</v>
      </c>
      <c r="K2484" s="61">
        <v>1</v>
      </c>
      <c r="L2484" s="62">
        <v>0</v>
      </c>
      <c r="N2484" s="59">
        <f t="shared" ref="N2484" si="11260">D2484*I2481+F2484*I2484-E2484*J2481-G2484*J2484</f>
        <v>0</v>
      </c>
      <c r="O2484" s="63">
        <f t="shared" ref="O2484" si="11261">(D2484*J2481+E2484*I2481+F2484*J2484+G2484*I2484)</f>
        <v>-0.51300320006389843</v>
      </c>
      <c r="P2484" s="61">
        <f t="shared" ref="P2484" si="11262">D2484*K2481+F2484*K2484-E2484*L2481-G2484*L2484</f>
        <v>1</v>
      </c>
      <c r="Q2484" s="62">
        <f t="shared" ref="Q2484" si="11263">(D2484*L2481+E2484*K2481+F2484*L2484+G2484*K2484)</f>
        <v>0</v>
      </c>
      <c r="S2484" s="59">
        <v>0</v>
      </c>
      <c r="T2484" s="63">
        <v>0</v>
      </c>
      <c r="U2484" s="61">
        <v>1</v>
      </c>
      <c r="V2484" s="62">
        <v>0</v>
      </c>
      <c r="X2484" s="59">
        <f t="shared" ref="X2484" si="11264">N2484*S2481+P2484*S2484-O2484*T2481-Q2484*T2484</f>
        <v>0</v>
      </c>
      <c r="Y2484" s="63">
        <f t="shared" ref="Y2484" si="11265">(N2484*T2481+O2484*S2481+P2484*T2484+Q2484*S2484)</f>
        <v>-0.51300320006389843</v>
      </c>
      <c r="Z2484" s="61">
        <f t="shared" ref="Z2484" si="11266">N2484*U2481+P2484*U2484-O2484*V2481-Q2484*V2484</f>
        <v>3.4708424638741584</v>
      </c>
      <c r="AA2484" s="62">
        <f t="shared" ref="AA2484" si="11267">(N2484*V2481+O2484*U2481+P2484*V2484+Q2484*U2484)</f>
        <v>0</v>
      </c>
      <c r="AB2484" s="10"/>
      <c r="AC2484" s="46">
        <f t="shared" ref="AC2484" si="11268">1/$AD$8</f>
        <v>1</v>
      </c>
      <c r="AD2484" s="77">
        <v>0</v>
      </c>
      <c r="AE2484" s="78">
        <v>1</v>
      </c>
      <c r="AF2484" s="79">
        <v>0</v>
      </c>
      <c r="AH2484" s="59">
        <f t="shared" ref="AH2484" si="11269">X2484*AC2481+Z2484*AC2484-Y2484*AD2481-AA2484*AD2484</f>
        <v>3.4708424638741584</v>
      </c>
      <c r="AI2484" s="63">
        <f t="shared" ref="AI2484" si="11270">(X2484*AD2481+Y2484*AC2481+Z2484*AD2484+AA2484*AC2484)</f>
        <v>-0.51300320006389843</v>
      </c>
      <c r="AJ2484" s="61">
        <f t="shared" ref="AJ2484" si="11271">X2484*AE2481+Z2484*AE2484-Y2484*AF2481-AA2484*AF2484</f>
        <v>3.4708424638741584</v>
      </c>
      <c r="AK2484" s="62">
        <f t="shared" ref="AK2484" si="11272">(X2484*AF2481+Y2484*AE2481+Z2484*AF2484+AA2484*AE2484)</f>
        <v>0</v>
      </c>
      <c r="AM2484" s="80">
        <f t="shared" ref="AM2484" si="11273">(180/PI())*ATAN(-1*(AI2481+AI2484)/(AH2481+AH2484))</f>
        <v>-71.725003898422486</v>
      </c>
      <c r="AO2484" s="113">
        <f t="shared" ref="AO2484" si="11274">20*LOG(((1-(10^(AM2481/20)^2)*(1-((1-AO2481)/(1+AO2481))^2))^0.5))</f>
        <v>-1.6958947201899555E-2</v>
      </c>
      <c r="AP2484" s="18"/>
      <c r="AQ2484" s="68"/>
      <c r="AR2484" s="68"/>
      <c r="AS2484" s="68"/>
      <c r="AT2484" s="68"/>
    </row>
    <row r="2485" spans="2:46" ht="18.600000000000001" customHeight="1"/>
    <row r="2486" spans="2:46" ht="18.600000000000001" customHeight="1" thickBot="1">
      <c r="D2486" s="10" t="s">
        <v>63</v>
      </c>
      <c r="E2486" s="10"/>
      <c r="F2486" s="10"/>
      <c r="G2486" s="10"/>
      <c r="H2486" s="10"/>
      <c r="I2486" s="10" t="s">
        <v>64</v>
      </c>
      <c r="J2486" s="10"/>
      <c r="K2486" s="10"/>
      <c r="L2486" s="10"/>
      <c r="M2486" s="55"/>
      <c r="N2486" s="55"/>
      <c r="O2486" s="54" t="s">
        <v>65</v>
      </c>
      <c r="P2486" s="55"/>
      <c r="Q2486" s="55"/>
      <c r="R2486" s="55"/>
      <c r="S2486" s="10"/>
      <c r="T2486" s="10" t="s">
        <v>66</v>
      </c>
      <c r="U2486" s="55"/>
      <c r="V2486" s="55"/>
      <c r="W2486" s="55"/>
      <c r="X2486" s="55"/>
      <c r="Y2486" s="54" t="s">
        <v>67</v>
      </c>
      <c r="Z2486" s="55"/>
      <c r="AA2486" s="55"/>
      <c r="AB2486" s="55"/>
      <c r="AC2486" s="54" t="s">
        <v>68</v>
      </c>
      <c r="AD2486" s="10"/>
      <c r="AE2486" s="10"/>
      <c r="AF2486" s="10"/>
      <c r="AG2486" s="10"/>
      <c r="AH2486" s="55"/>
      <c r="AI2486" s="54" t="s">
        <v>69</v>
      </c>
      <c r="AJ2486" s="55"/>
      <c r="AK2486" s="55"/>
    </row>
    <row r="2487" spans="2:46" ht="18.600000000000001" customHeight="1" thickBot="1">
      <c r="B2487" s="52"/>
      <c r="D2487" s="273" t="s">
        <v>70</v>
      </c>
      <c r="E2487" s="274"/>
      <c r="F2487" s="275" t="s">
        <v>71</v>
      </c>
      <c r="G2487" s="276"/>
      <c r="H2487" s="263"/>
      <c r="I2487" s="273" t="s">
        <v>72</v>
      </c>
      <c r="J2487" s="274"/>
      <c r="K2487" s="275" t="s">
        <v>73</v>
      </c>
      <c r="L2487" s="276"/>
      <c r="M2487" s="55"/>
      <c r="N2487" s="269" t="s">
        <v>74</v>
      </c>
      <c r="O2487" s="270"/>
      <c r="P2487" s="271" t="s">
        <v>75</v>
      </c>
      <c r="Q2487" s="272"/>
      <c r="R2487" s="55"/>
      <c r="S2487" s="273" t="s">
        <v>76</v>
      </c>
      <c r="T2487" s="274"/>
      <c r="U2487" s="275" t="s">
        <v>77</v>
      </c>
      <c r="V2487" s="276"/>
      <c r="W2487" s="10"/>
      <c r="X2487" s="269" t="s">
        <v>78</v>
      </c>
      <c r="Y2487" s="270"/>
      <c r="Z2487" s="271" t="s">
        <v>79</v>
      </c>
      <c r="AA2487" s="272"/>
      <c r="AB2487" s="10"/>
      <c r="AC2487" s="273" t="s">
        <v>80</v>
      </c>
      <c r="AD2487" s="274"/>
      <c r="AE2487" s="275" t="s">
        <v>81</v>
      </c>
      <c r="AF2487" s="276"/>
      <c r="AG2487" s="10"/>
      <c r="AH2487" s="269" t="s">
        <v>82</v>
      </c>
      <c r="AI2487" s="270"/>
      <c r="AJ2487" s="271" t="s">
        <v>83</v>
      </c>
      <c r="AK2487" s="272"/>
      <c r="AM2487" s="57" t="s">
        <v>10</v>
      </c>
      <c r="AO2487" s="109" t="s">
        <v>37</v>
      </c>
      <c r="AP2487" s="18"/>
      <c r="AQ2487" s="68"/>
      <c r="AR2487" s="68"/>
      <c r="AS2487" s="68"/>
      <c r="AT2487" s="68"/>
    </row>
    <row r="2488" spans="2:46" ht="18.600000000000001" customHeight="1" thickTop="1" thickBot="1">
      <c r="B2488" s="81">
        <v>7.1199999999999903</v>
      </c>
      <c r="D2488" s="59">
        <v>1</v>
      </c>
      <c r="E2488" s="60">
        <v>0</v>
      </c>
      <c r="F2488" s="61">
        <v>0</v>
      </c>
      <c r="G2488" s="62">
        <f t="shared" ref="G2488" si="11275">$E$8*$B2488</f>
        <v>4.8299943999999932</v>
      </c>
      <c r="I2488" s="59">
        <v>1</v>
      </c>
      <c r="J2488" s="63">
        <v>0</v>
      </c>
      <c r="K2488" s="61">
        <v>0</v>
      </c>
      <c r="L2488" s="62">
        <v>0</v>
      </c>
      <c r="N2488" s="59">
        <f t="shared" ref="N2488" si="11276">D2488*I2488+F2488*I2491-E2488*J2488-G2488*J2491</f>
        <v>3.4696040994133406</v>
      </c>
      <c r="O2488" s="63">
        <f t="shared" ref="O2488" si="11277">(D2488*J2488+E2488*I2488+F2488*J2491+G2488*I2491)</f>
        <v>0</v>
      </c>
      <c r="P2488" s="61">
        <f t="shared" ref="P2488" si="11278">D2488*K2488+F2488*K2491-E2488*L2488-G2488*L2491</f>
        <v>0</v>
      </c>
      <c r="Q2488" s="62">
        <f t="shared" ref="Q2488" si="11279">(D2488*L2488+E2488*K2488+F2488*L2491+G2488*K2491)</f>
        <v>4.8299943999999932</v>
      </c>
      <c r="S2488" s="59">
        <v>1</v>
      </c>
      <c r="T2488" s="60">
        <v>0</v>
      </c>
      <c r="U2488" s="61">
        <v>0</v>
      </c>
      <c r="V2488" s="62">
        <f t="shared" ref="V2488" si="11280">$T$8*$B2488</f>
        <v>4.8299943999999932</v>
      </c>
      <c r="X2488" s="59">
        <f t="shared" ref="X2488" si="11281">N2488*S2488+P2488*S2491-O2488*T2488-Q2488*T2491</f>
        <v>3.4696040994133406</v>
      </c>
      <c r="Y2488" s="63">
        <f t="shared" ref="Y2488" si="11282">(N2488*T2488+O2488*S2488+P2488*T2491+Q2488*S2491)</f>
        <v>0</v>
      </c>
      <c r="Z2488" s="61">
        <f t="shared" ref="Z2488" si="11283">N2488*U2488+P2488*U2491-O2488*V2488-Q2488*V2491</f>
        <v>0</v>
      </c>
      <c r="AA2488" s="62">
        <f t="shared" ref="AA2488" si="11284">(N2488*V2488+O2488*U2488+P2488*V2491+Q2488*U2491)</f>
        <v>21.588162770383448</v>
      </c>
      <c r="AB2488" s="10"/>
      <c r="AC2488" s="64">
        <v>1</v>
      </c>
      <c r="AD2488" s="65">
        <v>0</v>
      </c>
      <c r="AE2488" s="23">
        <v>0</v>
      </c>
      <c r="AF2488" s="66">
        <v>0</v>
      </c>
      <c r="AH2488" s="59">
        <f t="shared" ref="AH2488" si="11285">X2488*AC2488+Z2488*AC2491-Y2488*AD2488-AA2488*AD2491</f>
        <v>3.4696040994133406</v>
      </c>
      <c r="AI2488" s="63">
        <f t="shared" ref="AI2488" si="11286">(X2488*AD2488+Y2488*AC2488+Z2488*AD2491+AA2488*AC2491)</f>
        <v>21.588162770383448</v>
      </c>
      <c r="AJ2488" s="61">
        <f t="shared" ref="AJ2488" si="11287">X2488*AE2488+Z2488*AE2491-Y2488*AF2488-AA2488*AF2491</f>
        <v>0</v>
      </c>
      <c r="AK2488" s="62">
        <f t="shared" ref="AK2488" si="11288">(X2488*AF2488+Y2488*AE2488+Z2488*AF2491+AA2488*AE2491)</f>
        <v>21.588162770383448</v>
      </c>
      <c r="AM2488" s="67">
        <f t="shared" ref="AM2488" si="11289">20*LOG(((1+$AD$8)/$AD$8)/((AH2488+AH2491)^2+(AI2488+AI2491)^2)^0.5)</f>
        <v>-20.902461552023585</v>
      </c>
      <c r="AO2488" s="110">
        <f t="shared" ref="AO2488" si="11290">((AH2488^2+AI2488^2)^0.5)/((AH2491^2+AI2491^2)^0.5)</f>
        <v>6.2345940742088617</v>
      </c>
      <c r="AP2488" s="18"/>
      <c r="AQ2488" s="68"/>
      <c r="AR2488" s="68"/>
      <c r="AS2488" s="68"/>
      <c r="AT2488" s="68"/>
    </row>
    <row r="2489" spans="2:46" ht="18.600000000000001" customHeight="1" thickBot="1">
      <c r="D2489" s="69"/>
      <c r="G2489" s="70"/>
      <c r="I2489" s="69"/>
      <c r="L2489" s="70"/>
      <c r="N2489" s="69"/>
      <c r="Q2489" s="70"/>
      <c r="S2489" s="69"/>
      <c r="V2489" s="70"/>
      <c r="X2489" s="69"/>
      <c r="AA2489" s="70"/>
      <c r="AC2489" s="64"/>
      <c r="AD2489" s="23"/>
      <c r="AE2489" s="23"/>
      <c r="AF2489" s="71"/>
      <c r="AH2489" s="69"/>
      <c r="AK2489" s="70"/>
      <c r="AO2489" s="111"/>
      <c r="AP2489" s="18"/>
      <c r="AQ2489" s="68"/>
      <c r="AR2489" s="68"/>
      <c r="AS2489" s="68"/>
      <c r="AT2489" s="68"/>
    </row>
    <row r="2490" spans="2:46" ht="18.600000000000001" customHeight="1" thickBot="1">
      <c r="D2490" s="265" t="s">
        <v>11</v>
      </c>
      <c r="E2490" s="266"/>
      <c r="F2490" s="267" t="s">
        <v>84</v>
      </c>
      <c r="G2490" s="268"/>
      <c r="H2490" s="263"/>
      <c r="I2490" s="265" t="s">
        <v>85</v>
      </c>
      <c r="J2490" s="266"/>
      <c r="K2490" s="267" t="s">
        <v>86</v>
      </c>
      <c r="L2490" s="268"/>
      <c r="N2490" s="269" t="s">
        <v>12</v>
      </c>
      <c r="O2490" s="270"/>
      <c r="P2490" s="271" t="s">
        <v>13</v>
      </c>
      <c r="Q2490" s="272"/>
      <c r="S2490" s="265" t="s">
        <v>87</v>
      </c>
      <c r="T2490" s="266"/>
      <c r="U2490" s="267" t="s">
        <v>88</v>
      </c>
      <c r="V2490" s="268"/>
      <c r="W2490" s="10"/>
      <c r="X2490" s="269" t="s">
        <v>89</v>
      </c>
      <c r="Y2490" s="270"/>
      <c r="Z2490" s="271" t="s">
        <v>90</v>
      </c>
      <c r="AA2490" s="272"/>
      <c r="AB2490" s="10"/>
      <c r="AC2490" s="265" t="s">
        <v>14</v>
      </c>
      <c r="AD2490" s="266"/>
      <c r="AE2490" s="267" t="s">
        <v>15</v>
      </c>
      <c r="AF2490" s="268"/>
      <c r="AG2490" s="10"/>
      <c r="AH2490" s="269" t="s">
        <v>91</v>
      </c>
      <c r="AI2490" s="270"/>
      <c r="AJ2490" s="271" t="s">
        <v>92</v>
      </c>
      <c r="AK2490" s="272"/>
      <c r="AM2490" s="76" t="s">
        <v>16</v>
      </c>
      <c r="AO2490" s="112" t="s">
        <v>38</v>
      </c>
      <c r="AP2490" s="18"/>
      <c r="AQ2490" s="68"/>
      <c r="AR2490" s="68"/>
      <c r="AS2490" s="68"/>
      <c r="AT2490" s="68"/>
    </row>
    <row r="2491" spans="2:46" ht="18.600000000000001" customHeight="1" thickTop="1" thickBot="1">
      <c r="D2491" s="59">
        <v>0</v>
      </c>
      <c r="E2491" s="63">
        <v>0</v>
      </c>
      <c r="F2491" s="61">
        <v>1</v>
      </c>
      <c r="G2491" s="62">
        <v>0</v>
      </c>
      <c r="I2491" s="59">
        <v>0</v>
      </c>
      <c r="J2491" s="63">
        <f t="shared" ref="J2491" si="11291">IF(0=(1-$J$8*$K$8*$B2488^2),10^14,$B2488*$K$8/(1-$J$8*$K$8*$B2488^2))</f>
        <v>-0.51130578938421622</v>
      </c>
      <c r="K2491" s="61">
        <v>1</v>
      </c>
      <c r="L2491" s="62">
        <v>0</v>
      </c>
      <c r="N2491" s="59">
        <f t="shared" ref="N2491" si="11292">D2491*I2488+F2491*I2491-E2491*J2488-G2491*J2491</f>
        <v>0</v>
      </c>
      <c r="O2491" s="63">
        <f t="shared" ref="O2491" si="11293">(D2491*J2488+E2491*I2488+F2491*J2491+G2491*I2491)</f>
        <v>-0.51130578938421622</v>
      </c>
      <c r="P2491" s="61">
        <f t="shared" ref="P2491" si="11294">D2491*K2488+F2491*K2491-E2491*L2488-G2491*L2491</f>
        <v>1</v>
      </c>
      <c r="Q2491" s="62">
        <f t="shared" ref="Q2491" si="11295">(D2491*L2488+E2491*K2488+F2491*L2491+G2491*K2491)</f>
        <v>0</v>
      </c>
      <c r="S2491" s="59">
        <v>0</v>
      </c>
      <c r="T2491" s="63">
        <v>0</v>
      </c>
      <c r="U2491" s="61">
        <v>1</v>
      </c>
      <c r="V2491" s="62">
        <v>0</v>
      </c>
      <c r="X2491" s="59">
        <f t="shared" ref="X2491" si="11296">N2491*S2488+P2491*S2491-O2491*T2488-Q2491*T2491</f>
        <v>0</v>
      </c>
      <c r="Y2491" s="63">
        <f t="shared" ref="Y2491" si="11297">(N2491*T2488+O2491*S2488+P2491*T2491+Q2491*S2491)</f>
        <v>-0.51130578938421622</v>
      </c>
      <c r="Z2491" s="61">
        <f t="shared" ref="Z2491" si="11298">N2491*U2488+P2491*U2491-O2491*V2488-Q2491*V2491</f>
        <v>3.4696040994133406</v>
      </c>
      <c r="AA2491" s="62">
        <f t="shared" ref="AA2491" si="11299">(N2491*V2488+O2491*U2488+P2491*V2491+Q2491*U2491)</f>
        <v>0</v>
      </c>
      <c r="AB2491" s="10"/>
      <c r="AC2491" s="46">
        <f t="shared" ref="AC2491" si="11300">1/$AD$8</f>
        <v>1</v>
      </c>
      <c r="AD2491" s="77">
        <v>0</v>
      </c>
      <c r="AE2491" s="78">
        <v>1</v>
      </c>
      <c r="AF2491" s="79">
        <v>0</v>
      </c>
      <c r="AH2491" s="59">
        <f t="shared" ref="AH2491" si="11301">X2491*AC2488+Z2491*AC2491-Y2491*AD2488-AA2491*AD2491</f>
        <v>3.4696040994133406</v>
      </c>
      <c r="AI2491" s="63">
        <f t="shared" ref="AI2491" si="11302">(X2491*AD2488+Y2491*AC2488+Z2491*AD2491+AA2491*AC2491)</f>
        <v>-0.51130578938421622</v>
      </c>
      <c r="AJ2491" s="61">
        <f t="shared" ref="AJ2491" si="11303">X2491*AE2488+Z2491*AE2491-Y2491*AF2488-AA2491*AF2491</f>
        <v>3.4696040994133406</v>
      </c>
      <c r="AK2491" s="62">
        <f t="shared" ref="AK2491" si="11304">(X2491*AF2488+Y2491*AE2488+Z2491*AF2491+AA2491*AE2491)</f>
        <v>0</v>
      </c>
      <c r="AM2491" s="80">
        <f t="shared" ref="AM2491" si="11305">(180/PI())*ATAN(-1*(AI2488+AI2491)/(AH2488+AH2491))</f>
        <v>-71.776721416829801</v>
      </c>
      <c r="AO2491" s="113">
        <f t="shared" ref="AO2491" si="11306">20*LOG(((1-(10^(AM2488/20)^2)*(1-((1-AO2488)/(1+AO2488))^2))^0.5))</f>
        <v>-1.6843016413640631E-2</v>
      </c>
      <c r="AP2491" s="18"/>
      <c r="AQ2491" s="68"/>
      <c r="AR2491" s="68"/>
      <c r="AS2491" s="68"/>
      <c r="AT2491" s="68"/>
    </row>
    <row r="2492" spans="2:46" ht="18.600000000000001" customHeight="1"/>
    <row r="2493" spans="2:46" ht="18.600000000000001" customHeight="1" thickBot="1">
      <c r="D2493" s="10" t="s">
        <v>63</v>
      </c>
      <c r="E2493" s="10"/>
      <c r="F2493" s="10"/>
      <c r="G2493" s="10"/>
      <c r="H2493" s="10"/>
      <c r="I2493" s="10" t="s">
        <v>64</v>
      </c>
      <c r="J2493" s="10"/>
      <c r="K2493" s="10"/>
      <c r="L2493" s="10"/>
      <c r="M2493" s="55"/>
      <c r="N2493" s="55"/>
      <c r="O2493" s="54" t="s">
        <v>65</v>
      </c>
      <c r="P2493" s="55"/>
      <c r="Q2493" s="55"/>
      <c r="R2493" s="55"/>
      <c r="S2493" s="10"/>
      <c r="T2493" s="10" t="s">
        <v>66</v>
      </c>
      <c r="U2493" s="55"/>
      <c r="V2493" s="55"/>
      <c r="W2493" s="55"/>
      <c r="X2493" s="55"/>
      <c r="Y2493" s="54" t="s">
        <v>67</v>
      </c>
      <c r="Z2493" s="55"/>
      <c r="AA2493" s="55"/>
      <c r="AB2493" s="55"/>
      <c r="AC2493" s="54" t="s">
        <v>68</v>
      </c>
      <c r="AD2493" s="10"/>
      <c r="AE2493" s="10"/>
      <c r="AF2493" s="10"/>
      <c r="AG2493" s="10"/>
      <c r="AH2493" s="55"/>
      <c r="AI2493" s="54" t="s">
        <v>69</v>
      </c>
      <c r="AJ2493" s="55"/>
      <c r="AK2493" s="55"/>
    </row>
    <row r="2494" spans="2:46" ht="18.600000000000001" customHeight="1" thickBot="1">
      <c r="B2494" s="52"/>
      <c r="D2494" s="273" t="s">
        <v>70</v>
      </c>
      <c r="E2494" s="274"/>
      <c r="F2494" s="275" t="s">
        <v>71</v>
      </c>
      <c r="G2494" s="276"/>
      <c r="H2494" s="263"/>
      <c r="I2494" s="273" t="s">
        <v>72</v>
      </c>
      <c r="J2494" s="274"/>
      <c r="K2494" s="275" t="s">
        <v>73</v>
      </c>
      <c r="L2494" s="276"/>
      <c r="M2494" s="55"/>
      <c r="N2494" s="269" t="s">
        <v>74</v>
      </c>
      <c r="O2494" s="270"/>
      <c r="P2494" s="271" t="s">
        <v>75</v>
      </c>
      <c r="Q2494" s="272"/>
      <c r="R2494" s="55"/>
      <c r="S2494" s="273" t="s">
        <v>76</v>
      </c>
      <c r="T2494" s="274"/>
      <c r="U2494" s="275" t="s">
        <v>77</v>
      </c>
      <c r="V2494" s="276"/>
      <c r="W2494" s="10"/>
      <c r="X2494" s="269" t="s">
        <v>78</v>
      </c>
      <c r="Y2494" s="270"/>
      <c r="Z2494" s="271" t="s">
        <v>79</v>
      </c>
      <c r="AA2494" s="272"/>
      <c r="AB2494" s="10"/>
      <c r="AC2494" s="273" t="s">
        <v>80</v>
      </c>
      <c r="AD2494" s="274"/>
      <c r="AE2494" s="275" t="s">
        <v>81</v>
      </c>
      <c r="AF2494" s="276"/>
      <c r="AG2494" s="10"/>
      <c r="AH2494" s="269" t="s">
        <v>82</v>
      </c>
      <c r="AI2494" s="270"/>
      <c r="AJ2494" s="271" t="s">
        <v>83</v>
      </c>
      <c r="AK2494" s="272"/>
      <c r="AM2494" s="57" t="s">
        <v>10</v>
      </c>
      <c r="AO2494" s="109" t="s">
        <v>37</v>
      </c>
      <c r="AP2494" s="18"/>
      <c r="AQ2494" s="68"/>
      <c r="AR2494" s="68"/>
      <c r="AS2494" s="68"/>
      <c r="AT2494" s="68"/>
    </row>
    <row r="2495" spans="2:46" ht="18.600000000000001" customHeight="1" thickTop="1" thickBot="1">
      <c r="B2495" s="81">
        <v>7.1399999999999899</v>
      </c>
      <c r="D2495" s="59">
        <v>1</v>
      </c>
      <c r="E2495" s="60">
        <v>0</v>
      </c>
      <c r="F2495" s="61">
        <v>0</v>
      </c>
      <c r="G2495" s="62">
        <f t="shared" ref="G2495" si="11307">$E$8*$B2495</f>
        <v>4.8435617999999936</v>
      </c>
      <c r="I2495" s="59">
        <v>1</v>
      </c>
      <c r="J2495" s="63">
        <v>0</v>
      </c>
      <c r="K2495" s="61">
        <v>0</v>
      </c>
      <c r="L2495" s="62">
        <v>0</v>
      </c>
      <c r="N2495" s="59">
        <f t="shared" ref="N2495" si="11308">D2495*I2495+F2495*I2498-E2495*J2495-G2495*J2498</f>
        <v>3.4683773519195449</v>
      </c>
      <c r="O2495" s="63">
        <f t="shared" ref="O2495" si="11309">(D2495*J2495+E2495*I2495+F2495*J2498+G2495*I2498)</f>
        <v>0</v>
      </c>
      <c r="P2495" s="61">
        <f t="shared" ref="P2495" si="11310">D2495*K2495+F2495*K2498-E2495*L2495-G2495*L2498</f>
        <v>0</v>
      </c>
      <c r="Q2495" s="62">
        <f t="shared" ref="Q2495" si="11311">(D2495*L2495+E2495*K2495+F2495*L2498+G2495*K2498)</f>
        <v>4.8435617999999936</v>
      </c>
      <c r="S2495" s="59">
        <v>1</v>
      </c>
      <c r="T2495" s="60">
        <v>0</v>
      </c>
      <c r="U2495" s="61">
        <v>0</v>
      </c>
      <c r="V2495" s="62">
        <f t="shared" ref="V2495" si="11312">$T$8*$B2495</f>
        <v>4.8435617999999936</v>
      </c>
      <c r="X2495" s="59">
        <f t="shared" ref="X2495" si="11313">N2495*S2495+P2495*S2498-O2495*T2495-Q2495*T2498</f>
        <v>3.4683773519195449</v>
      </c>
      <c r="Y2495" s="63">
        <f t="shared" ref="Y2495" si="11314">(N2495*T2495+O2495*S2495+P2495*T2498+Q2495*S2498)</f>
        <v>0</v>
      </c>
      <c r="Z2495" s="61">
        <f t="shared" ref="Z2495" si="11315">N2495*U2495+P2495*U2498-O2495*V2495-Q2495*V2498</f>
        <v>0</v>
      </c>
      <c r="AA2495" s="62">
        <f t="shared" ref="AA2495" si="11316">(N2495*V2495+O2495*U2495+P2495*V2498+Q2495*U2498)</f>
        <v>21.642861849742633</v>
      </c>
      <c r="AB2495" s="10"/>
      <c r="AC2495" s="64">
        <v>1</v>
      </c>
      <c r="AD2495" s="65">
        <v>0</v>
      </c>
      <c r="AE2495" s="23">
        <v>0</v>
      </c>
      <c r="AF2495" s="66">
        <v>0</v>
      </c>
      <c r="AH2495" s="59">
        <f t="shared" ref="AH2495" si="11317">X2495*AC2495+Z2495*AC2498-Y2495*AD2495-AA2495*AD2498</f>
        <v>3.4683773519195449</v>
      </c>
      <c r="AI2495" s="63">
        <f t="shared" ref="AI2495" si="11318">(X2495*AD2495+Y2495*AC2495+Z2495*AD2498+AA2495*AC2498)</f>
        <v>21.642861849742633</v>
      </c>
      <c r="AJ2495" s="61">
        <f t="shared" ref="AJ2495" si="11319">X2495*AE2495+Z2495*AE2498-Y2495*AF2495-AA2495*AF2498</f>
        <v>0</v>
      </c>
      <c r="AK2495" s="62">
        <f t="shared" ref="AK2495" si="11320">(X2495*AF2495+Y2495*AE2495+Z2495*AF2498+AA2495*AE2498)</f>
        <v>21.642861849742633</v>
      </c>
      <c r="AM2495" s="67">
        <f t="shared" ref="AM2495" si="11321">20*LOG(((1+$AD$8)/$AD$8)/((AH2495+AH2498)^2+(AI2495+AI2498)^2)^0.5)</f>
        <v>-20.923104187699636</v>
      </c>
      <c r="AO2495" s="110">
        <f t="shared" ref="AO2495" si="11322">((AH2495^2+AI2495^2)^0.5)/((AH2498^2+AI2498^2)^0.5)</f>
        <v>6.252539623889156</v>
      </c>
      <c r="AP2495" s="18"/>
      <c r="AQ2495" s="68"/>
      <c r="AR2495" s="68"/>
      <c r="AS2495" s="68"/>
      <c r="AT2495" s="68"/>
    </row>
    <row r="2496" spans="2:46" ht="18.600000000000001" customHeight="1" thickBot="1">
      <c r="D2496" s="69"/>
      <c r="G2496" s="70"/>
      <c r="I2496" s="69"/>
      <c r="L2496" s="70"/>
      <c r="N2496" s="69"/>
      <c r="Q2496" s="70"/>
      <c r="S2496" s="69"/>
      <c r="V2496" s="70"/>
      <c r="X2496" s="69"/>
      <c r="AA2496" s="70"/>
      <c r="AC2496" s="64"/>
      <c r="AD2496" s="23"/>
      <c r="AE2496" s="23"/>
      <c r="AF2496" s="71"/>
      <c r="AH2496" s="69"/>
      <c r="AK2496" s="70"/>
      <c r="AO2496" s="111"/>
      <c r="AP2496" s="18"/>
      <c r="AQ2496" s="68"/>
      <c r="AR2496" s="68"/>
      <c r="AS2496" s="68"/>
      <c r="AT2496" s="68"/>
    </row>
    <row r="2497" spans="2:46" ht="18.600000000000001" customHeight="1" thickBot="1">
      <c r="D2497" s="265" t="s">
        <v>11</v>
      </c>
      <c r="E2497" s="266"/>
      <c r="F2497" s="267" t="s">
        <v>84</v>
      </c>
      <c r="G2497" s="268"/>
      <c r="H2497" s="263"/>
      <c r="I2497" s="265" t="s">
        <v>85</v>
      </c>
      <c r="J2497" s="266"/>
      <c r="K2497" s="267" t="s">
        <v>86</v>
      </c>
      <c r="L2497" s="268"/>
      <c r="N2497" s="269" t="s">
        <v>12</v>
      </c>
      <c r="O2497" s="270"/>
      <c r="P2497" s="271" t="s">
        <v>13</v>
      </c>
      <c r="Q2497" s="272"/>
      <c r="S2497" s="265" t="s">
        <v>87</v>
      </c>
      <c r="T2497" s="266"/>
      <c r="U2497" s="267" t="s">
        <v>88</v>
      </c>
      <c r="V2497" s="268"/>
      <c r="W2497" s="10"/>
      <c r="X2497" s="269" t="s">
        <v>89</v>
      </c>
      <c r="Y2497" s="270"/>
      <c r="Z2497" s="271" t="s">
        <v>90</v>
      </c>
      <c r="AA2497" s="272"/>
      <c r="AB2497" s="10"/>
      <c r="AC2497" s="265" t="s">
        <v>14</v>
      </c>
      <c r="AD2497" s="266"/>
      <c r="AE2497" s="267" t="s">
        <v>15</v>
      </c>
      <c r="AF2497" s="268"/>
      <c r="AG2497" s="10"/>
      <c r="AH2497" s="269" t="s">
        <v>91</v>
      </c>
      <c r="AI2497" s="270"/>
      <c r="AJ2497" s="271" t="s">
        <v>92</v>
      </c>
      <c r="AK2497" s="272"/>
      <c r="AM2497" s="76" t="s">
        <v>16</v>
      </c>
      <c r="AO2497" s="112" t="s">
        <v>38</v>
      </c>
      <c r="AP2497" s="18"/>
      <c r="AQ2497" s="68"/>
      <c r="AR2497" s="68"/>
      <c r="AS2497" s="68"/>
      <c r="AT2497" s="68"/>
    </row>
    <row r="2498" spans="2:46" ht="18.600000000000001" customHeight="1" thickTop="1" thickBot="1">
      <c r="D2498" s="59">
        <v>0</v>
      </c>
      <c r="E2498" s="63">
        <v>0</v>
      </c>
      <c r="F2498" s="61">
        <v>1</v>
      </c>
      <c r="G2498" s="62">
        <v>0</v>
      </c>
      <c r="I2498" s="59">
        <v>0</v>
      </c>
      <c r="J2498" s="63">
        <f t="shared" ref="J2498" si="11323">IF(0=(1-$J$8*$K$8*$B2495^2),10^14,$B2495*$K$8/(1-$J$8*$K$8*$B2495^2))</f>
        <v>-0.50962028644282975</v>
      </c>
      <c r="K2498" s="61">
        <v>1</v>
      </c>
      <c r="L2498" s="62">
        <v>0</v>
      </c>
      <c r="N2498" s="59">
        <f t="shared" ref="N2498" si="11324">D2498*I2495+F2498*I2498-E2498*J2495-G2498*J2498</f>
        <v>0</v>
      </c>
      <c r="O2498" s="63">
        <f t="shared" ref="O2498" si="11325">(D2498*J2495+E2498*I2495+F2498*J2498+G2498*I2498)</f>
        <v>-0.50962028644282975</v>
      </c>
      <c r="P2498" s="61">
        <f t="shared" ref="P2498" si="11326">D2498*K2495+F2498*K2498-E2498*L2495-G2498*L2498</f>
        <v>1</v>
      </c>
      <c r="Q2498" s="62">
        <f t="shared" ref="Q2498" si="11327">(D2498*L2495+E2498*K2495+F2498*L2498+G2498*K2498)</f>
        <v>0</v>
      </c>
      <c r="S2498" s="59">
        <v>0</v>
      </c>
      <c r="T2498" s="63">
        <v>0</v>
      </c>
      <c r="U2498" s="61">
        <v>1</v>
      </c>
      <c r="V2498" s="62">
        <v>0</v>
      </c>
      <c r="X2498" s="59">
        <f t="shared" ref="X2498" si="11328">N2498*S2495+P2498*S2498-O2498*T2495-Q2498*T2498</f>
        <v>0</v>
      </c>
      <c r="Y2498" s="63">
        <f t="shared" ref="Y2498" si="11329">(N2498*T2495+O2498*S2495+P2498*T2498+Q2498*S2498)</f>
        <v>-0.50962028644282975</v>
      </c>
      <c r="Z2498" s="61">
        <f t="shared" ref="Z2498" si="11330">N2498*U2495+P2498*U2498-O2498*V2495-Q2498*V2498</f>
        <v>3.4683773519195449</v>
      </c>
      <c r="AA2498" s="62">
        <f t="shared" ref="AA2498" si="11331">(N2498*V2495+O2498*U2495+P2498*V2498+Q2498*U2498)</f>
        <v>0</v>
      </c>
      <c r="AB2498" s="10"/>
      <c r="AC2498" s="46">
        <f t="shared" ref="AC2498" si="11332">1/$AD$8</f>
        <v>1</v>
      </c>
      <c r="AD2498" s="77">
        <v>0</v>
      </c>
      <c r="AE2498" s="78">
        <v>1</v>
      </c>
      <c r="AF2498" s="79">
        <v>0</v>
      </c>
      <c r="AH2498" s="59">
        <f t="shared" ref="AH2498" si="11333">X2498*AC2495+Z2498*AC2498-Y2498*AD2495-AA2498*AD2498</f>
        <v>3.4683773519195449</v>
      </c>
      <c r="AI2498" s="63">
        <f t="shared" ref="AI2498" si="11334">(X2498*AD2495+Y2498*AC2495+Z2498*AD2498+AA2498*AC2498)</f>
        <v>-0.50962028644282975</v>
      </c>
      <c r="AJ2498" s="61">
        <f t="shared" ref="AJ2498" si="11335">X2498*AE2495+Z2498*AE2498-Y2498*AF2495-AA2498*AF2498</f>
        <v>3.4683773519195449</v>
      </c>
      <c r="AK2498" s="62">
        <f t="shared" ref="AK2498" si="11336">(X2498*AF2495+Y2498*AE2495+Z2498*AF2498+AA2498*AE2498)</f>
        <v>0</v>
      </c>
      <c r="AM2498" s="80">
        <f t="shared" ref="AM2498" si="11337">(180/PI())*ATAN(-1*(AI2495+AI2498)/(AH2495+AH2498))</f>
        <v>-71.828145306358977</v>
      </c>
      <c r="AO2498" s="113">
        <f t="shared" ref="AO2498" si="11338">20*LOG(((1-(10^(AM2495/20)^2)*(1-((1-AO2495)/(1+AO2495))^2))^0.5))</f>
        <v>-1.6728085974094364E-2</v>
      </c>
      <c r="AP2498" s="18"/>
      <c r="AQ2498" s="68"/>
      <c r="AR2498" s="68"/>
      <c r="AS2498" s="68"/>
      <c r="AT2498" s="68"/>
    </row>
    <row r="2499" spans="2:46" ht="18.600000000000001" customHeight="1"/>
    <row r="2500" spans="2:46" ht="18.600000000000001" customHeight="1" thickBot="1">
      <c r="D2500" s="10" t="s">
        <v>63</v>
      </c>
      <c r="E2500" s="10"/>
      <c r="F2500" s="10"/>
      <c r="G2500" s="10"/>
      <c r="H2500" s="10"/>
      <c r="I2500" s="10" t="s">
        <v>64</v>
      </c>
      <c r="J2500" s="10"/>
      <c r="K2500" s="10"/>
      <c r="L2500" s="10"/>
      <c r="M2500" s="55"/>
      <c r="N2500" s="55"/>
      <c r="O2500" s="54" t="s">
        <v>65</v>
      </c>
      <c r="P2500" s="55"/>
      <c r="Q2500" s="55"/>
      <c r="R2500" s="55"/>
      <c r="S2500" s="10"/>
      <c r="T2500" s="10" t="s">
        <v>66</v>
      </c>
      <c r="U2500" s="55"/>
      <c r="V2500" s="55"/>
      <c r="W2500" s="55"/>
      <c r="X2500" s="55"/>
      <c r="Y2500" s="54" t="s">
        <v>67</v>
      </c>
      <c r="Z2500" s="55"/>
      <c r="AA2500" s="55"/>
      <c r="AB2500" s="55"/>
      <c r="AC2500" s="54" t="s">
        <v>68</v>
      </c>
      <c r="AD2500" s="10"/>
      <c r="AE2500" s="10"/>
      <c r="AF2500" s="10"/>
      <c r="AG2500" s="10"/>
      <c r="AH2500" s="55"/>
      <c r="AI2500" s="54" t="s">
        <v>69</v>
      </c>
      <c r="AJ2500" s="55"/>
      <c r="AK2500" s="55"/>
    </row>
    <row r="2501" spans="2:46" ht="18.600000000000001" customHeight="1" thickBot="1">
      <c r="B2501" s="52"/>
      <c r="D2501" s="273" t="s">
        <v>70</v>
      </c>
      <c r="E2501" s="274"/>
      <c r="F2501" s="275" t="s">
        <v>71</v>
      </c>
      <c r="G2501" s="276"/>
      <c r="H2501" s="263"/>
      <c r="I2501" s="273" t="s">
        <v>72</v>
      </c>
      <c r="J2501" s="274"/>
      <c r="K2501" s="275" t="s">
        <v>73</v>
      </c>
      <c r="L2501" s="276"/>
      <c r="M2501" s="55"/>
      <c r="N2501" s="269" t="s">
        <v>74</v>
      </c>
      <c r="O2501" s="270"/>
      <c r="P2501" s="271" t="s">
        <v>75</v>
      </c>
      <c r="Q2501" s="272"/>
      <c r="R2501" s="55"/>
      <c r="S2501" s="273" t="s">
        <v>76</v>
      </c>
      <c r="T2501" s="274"/>
      <c r="U2501" s="275" t="s">
        <v>77</v>
      </c>
      <c r="V2501" s="276"/>
      <c r="W2501" s="10"/>
      <c r="X2501" s="269" t="s">
        <v>78</v>
      </c>
      <c r="Y2501" s="270"/>
      <c r="Z2501" s="271" t="s">
        <v>79</v>
      </c>
      <c r="AA2501" s="272"/>
      <c r="AB2501" s="10"/>
      <c r="AC2501" s="273" t="s">
        <v>80</v>
      </c>
      <c r="AD2501" s="274"/>
      <c r="AE2501" s="275" t="s">
        <v>81</v>
      </c>
      <c r="AF2501" s="276"/>
      <c r="AG2501" s="10"/>
      <c r="AH2501" s="269" t="s">
        <v>82</v>
      </c>
      <c r="AI2501" s="270"/>
      <c r="AJ2501" s="271" t="s">
        <v>83</v>
      </c>
      <c r="AK2501" s="272"/>
      <c r="AM2501" s="57" t="s">
        <v>10</v>
      </c>
      <c r="AO2501" s="109" t="s">
        <v>37</v>
      </c>
      <c r="AP2501" s="18"/>
      <c r="AQ2501" s="68"/>
      <c r="AR2501" s="68"/>
      <c r="AS2501" s="68"/>
      <c r="AT2501" s="68"/>
    </row>
    <row r="2502" spans="2:46" ht="18.600000000000001" customHeight="1" thickTop="1" thickBot="1">
      <c r="B2502" s="81">
        <v>7.1599999999999904</v>
      </c>
      <c r="D2502" s="59">
        <v>1</v>
      </c>
      <c r="E2502" s="60">
        <v>0</v>
      </c>
      <c r="F2502" s="61">
        <v>0</v>
      </c>
      <c r="G2502" s="62">
        <f t="shared" ref="G2502" si="11339">$E$8*$B2502</f>
        <v>4.8571291999999939</v>
      </c>
      <c r="I2502" s="59">
        <v>1</v>
      </c>
      <c r="J2502" s="63">
        <v>0</v>
      </c>
      <c r="K2502" s="61">
        <v>0</v>
      </c>
      <c r="L2502" s="62">
        <v>0</v>
      </c>
      <c r="N2502" s="59">
        <f t="shared" ref="N2502" si="11340">D2502*I2502+F2502*I2505-E2502*J2502-G2502*J2505</f>
        <v>3.4671620729660209</v>
      </c>
      <c r="O2502" s="63">
        <f t="shared" ref="O2502" si="11341">(D2502*J2502+E2502*I2502+F2502*J2505+G2502*I2505)</f>
        <v>0</v>
      </c>
      <c r="P2502" s="61">
        <f t="shared" ref="P2502" si="11342">D2502*K2502+F2502*K2505-E2502*L2502-G2502*L2505</f>
        <v>0</v>
      </c>
      <c r="Q2502" s="62">
        <f t="shared" ref="Q2502" si="11343">(D2502*L2502+E2502*K2502+F2502*L2505+G2502*K2505)</f>
        <v>4.8571291999999939</v>
      </c>
      <c r="S2502" s="59">
        <v>1</v>
      </c>
      <c r="T2502" s="60">
        <v>0</v>
      </c>
      <c r="U2502" s="61">
        <v>0</v>
      </c>
      <c r="V2502" s="62">
        <f t="shared" ref="V2502" si="11344">$T$8*$B2502</f>
        <v>4.8571291999999939</v>
      </c>
      <c r="X2502" s="59">
        <f t="shared" ref="X2502" si="11345">N2502*S2502+P2502*S2505-O2502*T2502-Q2502*T2505</f>
        <v>3.4671620729660209</v>
      </c>
      <c r="Y2502" s="63">
        <f t="shared" ref="Y2502" si="11346">(N2502*T2502+O2502*S2502+P2502*T2505+Q2502*S2505)</f>
        <v>0</v>
      </c>
      <c r="Z2502" s="61">
        <f t="shared" ref="Z2502" si="11347">N2502*U2502+P2502*U2505-O2502*V2502-Q2502*V2505</f>
        <v>0</v>
      </c>
      <c r="AA2502" s="62">
        <f t="shared" ref="AA2502" si="11348">(N2502*V2502+O2502*U2502+P2502*V2505+Q2502*U2505)</f>
        <v>21.697583345735765</v>
      </c>
      <c r="AB2502" s="10"/>
      <c r="AC2502" s="64">
        <v>1</v>
      </c>
      <c r="AD2502" s="65">
        <v>0</v>
      </c>
      <c r="AE2502" s="23">
        <v>0</v>
      </c>
      <c r="AF2502" s="66">
        <v>0</v>
      </c>
      <c r="AH2502" s="59">
        <f t="shared" ref="AH2502" si="11349">X2502*AC2502+Z2502*AC2505-Y2502*AD2502-AA2502*AD2505</f>
        <v>3.4671620729660209</v>
      </c>
      <c r="AI2502" s="63">
        <f t="shared" ref="AI2502" si="11350">(X2502*AD2502+Y2502*AC2502+Z2502*AD2505+AA2502*AC2505)</f>
        <v>21.697583345735765</v>
      </c>
      <c r="AJ2502" s="61">
        <f t="shared" ref="AJ2502" si="11351">X2502*AE2502+Z2502*AE2505-Y2502*AF2502-AA2502*AF2505</f>
        <v>0</v>
      </c>
      <c r="AK2502" s="62">
        <f t="shared" ref="AK2502" si="11352">(X2502*AF2502+Y2502*AE2502+Z2502*AF2505+AA2502*AE2505)</f>
        <v>21.697583345735765</v>
      </c>
      <c r="AM2502" s="67">
        <f t="shared" ref="AM2502" si="11353">20*LOG(((1+$AD$8)/$AD$8)/((AH2502+AH2505)^2+(AI2502+AI2505)^2)^0.5)</f>
        <v>-20.943711546647922</v>
      </c>
      <c r="AO2502" s="110">
        <f t="shared" ref="AO2502" si="11354">((AH2502^2+AI2502^2)^0.5)/((AH2505^2+AI2505^2)^0.5)</f>
        <v>6.270483726238135</v>
      </c>
      <c r="AP2502" s="18"/>
      <c r="AQ2502" s="68"/>
      <c r="AR2502" s="68"/>
      <c r="AS2502" s="68"/>
      <c r="AT2502" s="68"/>
    </row>
    <row r="2503" spans="2:46" ht="18.600000000000001" customHeight="1" thickBot="1">
      <c r="D2503" s="69"/>
      <c r="G2503" s="70"/>
      <c r="I2503" s="69"/>
      <c r="L2503" s="70"/>
      <c r="N2503" s="69"/>
      <c r="Q2503" s="70"/>
      <c r="S2503" s="69"/>
      <c r="V2503" s="70"/>
      <c r="X2503" s="69"/>
      <c r="AA2503" s="70"/>
      <c r="AC2503" s="64"/>
      <c r="AD2503" s="23"/>
      <c r="AE2503" s="23"/>
      <c r="AF2503" s="71"/>
      <c r="AH2503" s="69"/>
      <c r="AK2503" s="70"/>
      <c r="AO2503" s="111"/>
      <c r="AP2503" s="18"/>
      <c r="AQ2503" s="68"/>
      <c r="AR2503" s="68"/>
      <c r="AS2503" s="68"/>
      <c r="AT2503" s="68"/>
    </row>
    <row r="2504" spans="2:46" ht="18.600000000000001" customHeight="1" thickBot="1">
      <c r="D2504" s="265" t="s">
        <v>11</v>
      </c>
      <c r="E2504" s="266"/>
      <c r="F2504" s="267" t="s">
        <v>84</v>
      </c>
      <c r="G2504" s="268"/>
      <c r="H2504" s="263"/>
      <c r="I2504" s="265" t="s">
        <v>85</v>
      </c>
      <c r="J2504" s="266"/>
      <c r="K2504" s="267" t="s">
        <v>86</v>
      </c>
      <c r="L2504" s="268"/>
      <c r="N2504" s="269" t="s">
        <v>12</v>
      </c>
      <c r="O2504" s="270"/>
      <c r="P2504" s="271" t="s">
        <v>13</v>
      </c>
      <c r="Q2504" s="272"/>
      <c r="S2504" s="265" t="s">
        <v>87</v>
      </c>
      <c r="T2504" s="266"/>
      <c r="U2504" s="267" t="s">
        <v>88</v>
      </c>
      <c r="V2504" s="268"/>
      <c r="W2504" s="10"/>
      <c r="X2504" s="269" t="s">
        <v>89</v>
      </c>
      <c r="Y2504" s="270"/>
      <c r="Z2504" s="271" t="s">
        <v>90</v>
      </c>
      <c r="AA2504" s="272"/>
      <c r="AB2504" s="10"/>
      <c r="AC2504" s="265" t="s">
        <v>14</v>
      </c>
      <c r="AD2504" s="266"/>
      <c r="AE2504" s="267" t="s">
        <v>15</v>
      </c>
      <c r="AF2504" s="268"/>
      <c r="AG2504" s="10"/>
      <c r="AH2504" s="269" t="s">
        <v>91</v>
      </c>
      <c r="AI2504" s="270"/>
      <c r="AJ2504" s="271" t="s">
        <v>92</v>
      </c>
      <c r="AK2504" s="272"/>
      <c r="AM2504" s="76" t="s">
        <v>16</v>
      </c>
      <c r="AO2504" s="112" t="s">
        <v>38</v>
      </c>
      <c r="AP2504" s="18"/>
      <c r="AQ2504" s="68"/>
      <c r="AR2504" s="68"/>
      <c r="AS2504" s="68"/>
      <c r="AT2504" s="68"/>
    </row>
    <row r="2505" spans="2:46" ht="18.600000000000001" customHeight="1" thickTop="1" thickBot="1">
      <c r="D2505" s="59">
        <v>0</v>
      </c>
      <c r="E2505" s="63">
        <v>0</v>
      </c>
      <c r="F2505" s="61">
        <v>1</v>
      </c>
      <c r="G2505" s="62">
        <v>0</v>
      </c>
      <c r="I2505" s="59">
        <v>0</v>
      </c>
      <c r="J2505" s="63">
        <f t="shared" ref="J2505" si="11355">IF(0=(1-$J$8*$K$8*$B2502^2),10^14,$B2502*$K$8/(1-$J$8*$K$8*$B2502^2))</f>
        <v>-0.5079465608956879</v>
      </c>
      <c r="K2505" s="61">
        <v>1</v>
      </c>
      <c r="L2505" s="62">
        <v>0</v>
      </c>
      <c r="N2505" s="59">
        <f t="shared" ref="N2505" si="11356">D2505*I2502+F2505*I2505-E2505*J2502-G2505*J2505</f>
        <v>0</v>
      </c>
      <c r="O2505" s="63">
        <f t="shared" ref="O2505" si="11357">(D2505*J2502+E2505*I2502+F2505*J2505+G2505*I2505)</f>
        <v>-0.5079465608956879</v>
      </c>
      <c r="P2505" s="61">
        <f t="shared" ref="P2505" si="11358">D2505*K2502+F2505*K2505-E2505*L2502-G2505*L2505</f>
        <v>1</v>
      </c>
      <c r="Q2505" s="62">
        <f t="shared" ref="Q2505" si="11359">(D2505*L2502+E2505*K2502+F2505*L2505+G2505*K2505)</f>
        <v>0</v>
      </c>
      <c r="S2505" s="59">
        <v>0</v>
      </c>
      <c r="T2505" s="63">
        <v>0</v>
      </c>
      <c r="U2505" s="61">
        <v>1</v>
      </c>
      <c r="V2505" s="62">
        <v>0</v>
      </c>
      <c r="X2505" s="59">
        <f t="shared" ref="X2505" si="11360">N2505*S2502+P2505*S2505-O2505*T2502-Q2505*T2505</f>
        <v>0</v>
      </c>
      <c r="Y2505" s="63">
        <f t="shared" ref="Y2505" si="11361">(N2505*T2502+O2505*S2502+P2505*T2505+Q2505*S2505)</f>
        <v>-0.5079465608956879</v>
      </c>
      <c r="Z2505" s="61">
        <f t="shared" ref="Z2505" si="11362">N2505*U2502+P2505*U2505-O2505*V2502-Q2505*V2505</f>
        <v>3.4671620729660209</v>
      </c>
      <c r="AA2505" s="62">
        <f t="shared" ref="AA2505" si="11363">(N2505*V2502+O2505*U2502+P2505*V2505+Q2505*U2505)</f>
        <v>0</v>
      </c>
      <c r="AB2505" s="10"/>
      <c r="AC2505" s="46">
        <f t="shared" ref="AC2505" si="11364">1/$AD$8</f>
        <v>1</v>
      </c>
      <c r="AD2505" s="77">
        <v>0</v>
      </c>
      <c r="AE2505" s="78">
        <v>1</v>
      </c>
      <c r="AF2505" s="79">
        <v>0</v>
      </c>
      <c r="AH2505" s="59">
        <f t="shared" ref="AH2505" si="11365">X2505*AC2502+Z2505*AC2505-Y2505*AD2502-AA2505*AD2505</f>
        <v>3.4671620729660209</v>
      </c>
      <c r="AI2505" s="63">
        <f t="shared" ref="AI2505" si="11366">(X2505*AD2502+Y2505*AC2502+Z2505*AD2505+AA2505*AC2505)</f>
        <v>-0.5079465608956879</v>
      </c>
      <c r="AJ2505" s="61">
        <f t="shared" ref="AJ2505" si="11367">X2505*AE2502+Z2505*AE2505-Y2505*AF2502-AA2505*AF2505</f>
        <v>3.4671620729660209</v>
      </c>
      <c r="AK2505" s="62">
        <f t="shared" ref="AK2505" si="11368">(X2505*AF2502+Y2505*AE2502+Z2505*AF2505+AA2505*AE2505)</f>
        <v>0</v>
      </c>
      <c r="AM2505" s="80">
        <f t="shared" ref="AM2505" si="11369">(180/PI())*ATAN(-1*(AI2502+AI2505)/(AH2502+AH2505))</f>
        <v>-71.879278080507234</v>
      </c>
      <c r="AO2505" s="113">
        <f t="shared" ref="AO2505" si="11370">20*LOG(((1-(10^(AM2502/20)^2)*(1-((1-AO2502)/(1+AO2502))^2))^0.5))</f>
        <v>-1.6614145982372784E-2</v>
      </c>
      <c r="AP2505" s="18"/>
      <c r="AQ2505" s="68"/>
      <c r="AR2505" s="68"/>
      <c r="AS2505" s="68"/>
      <c r="AT2505" s="68"/>
    </row>
    <row r="2506" spans="2:46" ht="18.600000000000001" customHeight="1"/>
    <row r="2507" spans="2:46" ht="18.600000000000001" customHeight="1" thickBot="1">
      <c r="D2507" s="10" t="s">
        <v>63</v>
      </c>
      <c r="E2507" s="10"/>
      <c r="F2507" s="10"/>
      <c r="G2507" s="10"/>
      <c r="H2507" s="10"/>
      <c r="I2507" s="10" t="s">
        <v>64</v>
      </c>
      <c r="J2507" s="10"/>
      <c r="K2507" s="10"/>
      <c r="L2507" s="10"/>
      <c r="M2507" s="55"/>
      <c r="N2507" s="55"/>
      <c r="O2507" s="54" t="s">
        <v>65</v>
      </c>
      <c r="P2507" s="55"/>
      <c r="Q2507" s="55"/>
      <c r="R2507" s="55"/>
      <c r="S2507" s="10"/>
      <c r="T2507" s="10" t="s">
        <v>66</v>
      </c>
      <c r="U2507" s="55"/>
      <c r="V2507" s="55"/>
      <c r="W2507" s="55"/>
      <c r="X2507" s="55"/>
      <c r="Y2507" s="54" t="s">
        <v>67</v>
      </c>
      <c r="Z2507" s="55"/>
      <c r="AA2507" s="55"/>
      <c r="AB2507" s="55"/>
      <c r="AC2507" s="54" t="s">
        <v>68</v>
      </c>
      <c r="AD2507" s="10"/>
      <c r="AE2507" s="10"/>
      <c r="AF2507" s="10"/>
      <c r="AG2507" s="10"/>
      <c r="AH2507" s="55"/>
      <c r="AI2507" s="54" t="s">
        <v>69</v>
      </c>
      <c r="AJ2507" s="55"/>
      <c r="AK2507" s="55"/>
    </row>
    <row r="2508" spans="2:46" ht="18.600000000000001" customHeight="1" thickBot="1">
      <c r="B2508" s="52"/>
      <c r="D2508" s="273" t="s">
        <v>70</v>
      </c>
      <c r="E2508" s="274"/>
      <c r="F2508" s="275" t="s">
        <v>71</v>
      </c>
      <c r="G2508" s="276"/>
      <c r="H2508" s="263"/>
      <c r="I2508" s="273" t="s">
        <v>72</v>
      </c>
      <c r="J2508" s="274"/>
      <c r="K2508" s="275" t="s">
        <v>73</v>
      </c>
      <c r="L2508" s="276"/>
      <c r="M2508" s="55"/>
      <c r="N2508" s="269" t="s">
        <v>74</v>
      </c>
      <c r="O2508" s="270"/>
      <c r="P2508" s="271" t="s">
        <v>75</v>
      </c>
      <c r="Q2508" s="272"/>
      <c r="R2508" s="55"/>
      <c r="S2508" s="273" t="s">
        <v>76</v>
      </c>
      <c r="T2508" s="274"/>
      <c r="U2508" s="275" t="s">
        <v>77</v>
      </c>
      <c r="V2508" s="276"/>
      <c r="W2508" s="10"/>
      <c r="X2508" s="269" t="s">
        <v>78</v>
      </c>
      <c r="Y2508" s="270"/>
      <c r="Z2508" s="271" t="s">
        <v>79</v>
      </c>
      <c r="AA2508" s="272"/>
      <c r="AB2508" s="10"/>
      <c r="AC2508" s="273" t="s">
        <v>80</v>
      </c>
      <c r="AD2508" s="274"/>
      <c r="AE2508" s="275" t="s">
        <v>81</v>
      </c>
      <c r="AF2508" s="276"/>
      <c r="AG2508" s="10"/>
      <c r="AH2508" s="269" t="s">
        <v>82</v>
      </c>
      <c r="AI2508" s="270"/>
      <c r="AJ2508" s="271" t="s">
        <v>83</v>
      </c>
      <c r="AK2508" s="272"/>
      <c r="AM2508" s="57" t="s">
        <v>10</v>
      </c>
      <c r="AO2508" s="109" t="s">
        <v>37</v>
      </c>
      <c r="AP2508" s="18"/>
      <c r="AQ2508" s="68"/>
      <c r="AR2508" s="68"/>
      <c r="AS2508" s="68"/>
      <c r="AT2508" s="68"/>
    </row>
    <row r="2509" spans="2:46" ht="18.600000000000001" customHeight="1" thickTop="1" thickBot="1">
      <c r="B2509" s="81">
        <v>7.1799999999999899</v>
      </c>
      <c r="D2509" s="59">
        <v>1</v>
      </c>
      <c r="E2509" s="60">
        <v>0</v>
      </c>
      <c r="F2509" s="61">
        <v>0</v>
      </c>
      <c r="G2509" s="62">
        <f t="shared" ref="G2509" si="11371">$E$8*$B2509</f>
        <v>4.8706965999999934</v>
      </c>
      <c r="I2509" s="59">
        <v>1</v>
      </c>
      <c r="J2509" s="63">
        <v>0</v>
      </c>
      <c r="K2509" s="61">
        <v>0</v>
      </c>
      <c r="L2509" s="62">
        <v>0</v>
      </c>
      <c r="N2509" s="59">
        <f t="shared" ref="N2509" si="11372">D2509*I2509+F2509*I2512-E2509*J2509-G2509*J2512</f>
        <v>3.4659581165410849</v>
      </c>
      <c r="O2509" s="63">
        <f t="shared" ref="O2509" si="11373">(D2509*J2509+E2509*I2509+F2509*J2512+G2509*I2512)</f>
        <v>0</v>
      </c>
      <c r="P2509" s="61">
        <f t="shared" ref="P2509" si="11374">D2509*K2509+F2509*K2512-E2509*L2509-G2509*L2512</f>
        <v>0</v>
      </c>
      <c r="Q2509" s="62">
        <f t="shared" ref="Q2509" si="11375">(D2509*L2509+E2509*K2509+F2509*L2512+G2509*K2512)</f>
        <v>4.8706965999999934</v>
      </c>
      <c r="S2509" s="59">
        <v>1</v>
      </c>
      <c r="T2509" s="60">
        <v>0</v>
      </c>
      <c r="U2509" s="61">
        <v>0</v>
      </c>
      <c r="V2509" s="62">
        <f t="shared" ref="V2509" si="11376">$T$8*$B2509</f>
        <v>4.8706965999999934</v>
      </c>
      <c r="X2509" s="59">
        <f t="shared" ref="X2509" si="11377">N2509*S2509+P2509*S2512-O2509*T2509-Q2509*T2512</f>
        <v>3.4659581165410849</v>
      </c>
      <c r="Y2509" s="63">
        <f t="shared" ref="Y2509" si="11378">(N2509*T2509+O2509*S2509+P2509*T2512+Q2509*S2512)</f>
        <v>0</v>
      </c>
      <c r="Z2509" s="61">
        <f t="shared" ref="Z2509" si="11379">N2509*U2509+P2509*U2512-O2509*V2509-Q2509*V2512</f>
        <v>0</v>
      </c>
      <c r="AA2509" s="62">
        <f t="shared" ref="AA2509" si="11380">(N2509*V2509+O2509*U2509+P2509*V2512+Q2509*U2512)</f>
        <v>21.752327013979034</v>
      </c>
      <c r="AB2509" s="10"/>
      <c r="AC2509" s="64">
        <v>1</v>
      </c>
      <c r="AD2509" s="65">
        <v>0</v>
      </c>
      <c r="AE2509" s="23">
        <v>0</v>
      </c>
      <c r="AF2509" s="66">
        <v>0</v>
      </c>
      <c r="AH2509" s="59">
        <f t="shared" ref="AH2509" si="11381">X2509*AC2509+Z2509*AC2512-Y2509*AD2509-AA2509*AD2512</f>
        <v>3.4659581165410849</v>
      </c>
      <c r="AI2509" s="63">
        <f t="shared" ref="AI2509" si="11382">(X2509*AD2509+Y2509*AC2509+Z2509*AD2512+AA2509*AC2512)</f>
        <v>21.752327013979034</v>
      </c>
      <c r="AJ2509" s="61">
        <f t="shared" ref="AJ2509" si="11383">X2509*AE2509+Z2509*AE2512-Y2509*AF2509-AA2509*AF2512</f>
        <v>0</v>
      </c>
      <c r="AK2509" s="62">
        <f t="shared" ref="AK2509" si="11384">(X2509*AF2509+Y2509*AE2509+Z2509*AF2512+AA2509*AE2512)</f>
        <v>21.752327013979034</v>
      </c>
      <c r="AM2509" s="67">
        <f t="shared" ref="AM2509" si="11385">20*LOG(((1+$AD$8)/$AD$8)/((AH2509+AH2512)^2+(AI2509+AI2512)^2)^0.5)</f>
        <v>-20.964283617120554</v>
      </c>
      <c r="AO2509" s="110">
        <f t="shared" ref="AO2509" si="11386">((AH2509^2+AI2509^2)^0.5)/((AH2512^2+AI2512^2)^0.5)</f>
        <v>6.2884263953949997</v>
      </c>
      <c r="AP2509" s="18"/>
      <c r="AQ2509" s="68"/>
      <c r="AR2509" s="68"/>
      <c r="AS2509" s="68"/>
      <c r="AT2509" s="68"/>
    </row>
    <row r="2510" spans="2:46" ht="18.600000000000001" customHeight="1" thickBot="1">
      <c r="D2510" s="69"/>
      <c r="G2510" s="70"/>
      <c r="I2510" s="69"/>
      <c r="L2510" s="70"/>
      <c r="N2510" s="69"/>
      <c r="Q2510" s="70"/>
      <c r="S2510" s="69"/>
      <c r="V2510" s="70"/>
      <c r="X2510" s="69"/>
      <c r="AA2510" s="70"/>
      <c r="AC2510" s="64"/>
      <c r="AD2510" s="23"/>
      <c r="AE2510" s="23"/>
      <c r="AF2510" s="71"/>
      <c r="AH2510" s="69"/>
      <c r="AK2510" s="70"/>
      <c r="AO2510" s="111"/>
      <c r="AP2510" s="18"/>
      <c r="AQ2510" s="68"/>
      <c r="AR2510" s="68"/>
      <c r="AS2510" s="68"/>
      <c r="AT2510" s="68"/>
    </row>
    <row r="2511" spans="2:46" ht="18.600000000000001" customHeight="1" thickBot="1">
      <c r="D2511" s="265" t="s">
        <v>11</v>
      </c>
      <c r="E2511" s="266"/>
      <c r="F2511" s="267" t="s">
        <v>84</v>
      </c>
      <c r="G2511" s="268"/>
      <c r="H2511" s="263"/>
      <c r="I2511" s="265" t="s">
        <v>85</v>
      </c>
      <c r="J2511" s="266"/>
      <c r="K2511" s="267" t="s">
        <v>86</v>
      </c>
      <c r="L2511" s="268"/>
      <c r="N2511" s="269" t="s">
        <v>12</v>
      </c>
      <c r="O2511" s="270"/>
      <c r="P2511" s="271" t="s">
        <v>13</v>
      </c>
      <c r="Q2511" s="272"/>
      <c r="S2511" s="265" t="s">
        <v>87</v>
      </c>
      <c r="T2511" s="266"/>
      <c r="U2511" s="267" t="s">
        <v>88</v>
      </c>
      <c r="V2511" s="268"/>
      <c r="W2511" s="10"/>
      <c r="X2511" s="269" t="s">
        <v>89</v>
      </c>
      <c r="Y2511" s="270"/>
      <c r="Z2511" s="271" t="s">
        <v>90</v>
      </c>
      <c r="AA2511" s="272"/>
      <c r="AB2511" s="10"/>
      <c r="AC2511" s="265" t="s">
        <v>14</v>
      </c>
      <c r="AD2511" s="266"/>
      <c r="AE2511" s="267" t="s">
        <v>15</v>
      </c>
      <c r="AF2511" s="268"/>
      <c r="AG2511" s="10"/>
      <c r="AH2511" s="269" t="s">
        <v>91</v>
      </c>
      <c r="AI2511" s="270"/>
      <c r="AJ2511" s="271" t="s">
        <v>92</v>
      </c>
      <c r="AK2511" s="272"/>
      <c r="AM2511" s="76" t="s">
        <v>16</v>
      </c>
      <c r="AO2511" s="112" t="s">
        <v>38</v>
      </c>
      <c r="AP2511" s="18"/>
      <c r="AQ2511" s="68"/>
      <c r="AR2511" s="68"/>
      <c r="AS2511" s="68"/>
      <c r="AT2511" s="68"/>
    </row>
    <row r="2512" spans="2:46" ht="18.600000000000001" customHeight="1" thickTop="1" thickBot="1">
      <c r="D2512" s="59">
        <v>0</v>
      </c>
      <c r="E2512" s="63">
        <v>0</v>
      </c>
      <c r="F2512" s="61">
        <v>1</v>
      </c>
      <c r="G2512" s="62">
        <v>0</v>
      </c>
      <c r="I2512" s="59">
        <v>0</v>
      </c>
      <c r="J2512" s="63">
        <f t="shared" ref="J2512" si="11387">IF(0=(1-$J$8*$K$8*$B2509^2),10^14,$B2509*$K$8/(1-$J$8*$K$8*$B2509^2))</f>
        <v>-0.50628448434687723</v>
      </c>
      <c r="K2512" s="61">
        <v>1</v>
      </c>
      <c r="L2512" s="62">
        <v>0</v>
      </c>
      <c r="N2512" s="59">
        <f t="shared" ref="N2512" si="11388">D2512*I2509+F2512*I2512-E2512*J2509-G2512*J2512</f>
        <v>0</v>
      </c>
      <c r="O2512" s="63">
        <f t="shared" ref="O2512" si="11389">(D2512*J2509+E2512*I2509+F2512*J2512+G2512*I2512)</f>
        <v>-0.50628448434687723</v>
      </c>
      <c r="P2512" s="61">
        <f t="shared" ref="P2512" si="11390">D2512*K2509+F2512*K2512-E2512*L2509-G2512*L2512</f>
        <v>1</v>
      </c>
      <c r="Q2512" s="62">
        <f t="shared" ref="Q2512" si="11391">(D2512*L2509+E2512*K2509+F2512*L2512+G2512*K2512)</f>
        <v>0</v>
      </c>
      <c r="S2512" s="59">
        <v>0</v>
      </c>
      <c r="T2512" s="63">
        <v>0</v>
      </c>
      <c r="U2512" s="61">
        <v>1</v>
      </c>
      <c r="V2512" s="62">
        <v>0</v>
      </c>
      <c r="X2512" s="59">
        <f t="shared" ref="X2512" si="11392">N2512*S2509+P2512*S2512-O2512*T2509-Q2512*T2512</f>
        <v>0</v>
      </c>
      <c r="Y2512" s="63">
        <f t="shared" ref="Y2512" si="11393">(N2512*T2509+O2512*S2509+P2512*T2512+Q2512*S2512)</f>
        <v>-0.50628448434687723</v>
      </c>
      <c r="Z2512" s="61">
        <f t="shared" ref="Z2512" si="11394">N2512*U2509+P2512*U2512-O2512*V2509-Q2512*V2512</f>
        <v>3.4659581165410849</v>
      </c>
      <c r="AA2512" s="62">
        <f t="shared" ref="AA2512" si="11395">(N2512*V2509+O2512*U2509+P2512*V2512+Q2512*U2512)</f>
        <v>0</v>
      </c>
      <c r="AB2512" s="10"/>
      <c r="AC2512" s="46">
        <f t="shared" ref="AC2512" si="11396">1/$AD$8</f>
        <v>1</v>
      </c>
      <c r="AD2512" s="77">
        <v>0</v>
      </c>
      <c r="AE2512" s="78">
        <v>1</v>
      </c>
      <c r="AF2512" s="79">
        <v>0</v>
      </c>
      <c r="AH2512" s="59">
        <f t="shared" ref="AH2512" si="11397">X2512*AC2509+Z2512*AC2512-Y2512*AD2509-AA2512*AD2512</f>
        <v>3.4659581165410849</v>
      </c>
      <c r="AI2512" s="63">
        <f t="shared" ref="AI2512" si="11398">(X2512*AD2509+Y2512*AC2509+Z2512*AD2512+AA2512*AC2512)</f>
        <v>-0.50628448434687723</v>
      </c>
      <c r="AJ2512" s="61">
        <f t="shared" ref="AJ2512" si="11399">X2512*AE2509+Z2512*AE2512-Y2512*AF2509-AA2512*AF2512</f>
        <v>3.4659581165410849</v>
      </c>
      <c r="AK2512" s="62">
        <f t="shared" ref="AK2512" si="11400">(X2512*AF2509+Y2512*AE2509+Z2512*AF2512+AA2512*AE2512)</f>
        <v>0</v>
      </c>
      <c r="AM2512" s="80">
        <f t="shared" ref="AM2512" si="11401">(180/PI())*ATAN(-1*(AI2509+AI2512)/(AH2509+AH2512))</f>
        <v>-71.930122223872104</v>
      </c>
      <c r="AO2512" s="113">
        <f t="shared" ref="AO2512" si="11402">20*LOG(((1-(10^(AM2509/20)^2)*(1-((1-AO2509)/(1+AO2509))^2))^0.5))</f>
        <v>-1.6501186637411347E-2</v>
      </c>
      <c r="AP2512" s="18"/>
      <c r="AQ2512" s="68"/>
      <c r="AR2512" s="68"/>
      <c r="AS2512" s="68"/>
      <c r="AT2512" s="68"/>
    </row>
    <row r="2513" spans="2:46" ht="18.600000000000001" customHeight="1"/>
    <row r="2514" spans="2:46" ht="18.600000000000001" customHeight="1" thickBot="1">
      <c r="D2514" s="10" t="s">
        <v>63</v>
      </c>
      <c r="E2514" s="10"/>
      <c r="F2514" s="10"/>
      <c r="G2514" s="10"/>
      <c r="H2514" s="10"/>
      <c r="I2514" s="10" t="s">
        <v>64</v>
      </c>
      <c r="J2514" s="10"/>
      <c r="K2514" s="10"/>
      <c r="L2514" s="10"/>
      <c r="M2514" s="55"/>
      <c r="N2514" s="55"/>
      <c r="O2514" s="54" t="s">
        <v>65</v>
      </c>
      <c r="P2514" s="55"/>
      <c r="Q2514" s="55"/>
      <c r="R2514" s="55"/>
      <c r="S2514" s="10"/>
      <c r="T2514" s="10" t="s">
        <v>66</v>
      </c>
      <c r="U2514" s="55"/>
      <c r="V2514" s="55"/>
      <c r="W2514" s="55"/>
      <c r="X2514" s="55"/>
      <c r="Y2514" s="54" t="s">
        <v>67</v>
      </c>
      <c r="Z2514" s="55"/>
      <c r="AA2514" s="55"/>
      <c r="AB2514" s="55"/>
      <c r="AC2514" s="54" t="s">
        <v>68</v>
      </c>
      <c r="AD2514" s="10"/>
      <c r="AE2514" s="10"/>
      <c r="AF2514" s="10"/>
      <c r="AG2514" s="10"/>
      <c r="AH2514" s="55"/>
      <c r="AI2514" s="54" t="s">
        <v>69</v>
      </c>
      <c r="AJ2514" s="55"/>
      <c r="AK2514" s="55"/>
    </row>
    <row r="2515" spans="2:46" ht="18.600000000000001" customHeight="1" thickBot="1">
      <c r="B2515" s="52"/>
      <c r="D2515" s="273" t="s">
        <v>70</v>
      </c>
      <c r="E2515" s="274"/>
      <c r="F2515" s="275" t="s">
        <v>71</v>
      </c>
      <c r="G2515" s="276"/>
      <c r="H2515" s="263"/>
      <c r="I2515" s="273" t="s">
        <v>72</v>
      </c>
      <c r="J2515" s="274"/>
      <c r="K2515" s="275" t="s">
        <v>73</v>
      </c>
      <c r="L2515" s="276"/>
      <c r="M2515" s="55"/>
      <c r="N2515" s="269" t="s">
        <v>74</v>
      </c>
      <c r="O2515" s="270"/>
      <c r="P2515" s="271" t="s">
        <v>75</v>
      </c>
      <c r="Q2515" s="272"/>
      <c r="R2515" s="55"/>
      <c r="S2515" s="273" t="s">
        <v>76</v>
      </c>
      <c r="T2515" s="274"/>
      <c r="U2515" s="275" t="s">
        <v>77</v>
      </c>
      <c r="V2515" s="276"/>
      <c r="W2515" s="10"/>
      <c r="X2515" s="269" t="s">
        <v>78</v>
      </c>
      <c r="Y2515" s="270"/>
      <c r="Z2515" s="271" t="s">
        <v>79</v>
      </c>
      <c r="AA2515" s="272"/>
      <c r="AB2515" s="10"/>
      <c r="AC2515" s="273" t="s">
        <v>80</v>
      </c>
      <c r="AD2515" s="274"/>
      <c r="AE2515" s="275" t="s">
        <v>81</v>
      </c>
      <c r="AF2515" s="276"/>
      <c r="AG2515" s="10"/>
      <c r="AH2515" s="269" t="s">
        <v>82</v>
      </c>
      <c r="AI2515" s="270"/>
      <c r="AJ2515" s="271" t="s">
        <v>83</v>
      </c>
      <c r="AK2515" s="272"/>
      <c r="AM2515" s="57" t="s">
        <v>10</v>
      </c>
      <c r="AO2515" s="109" t="s">
        <v>37</v>
      </c>
      <c r="AP2515" s="18"/>
      <c r="AQ2515" s="68"/>
      <c r="AR2515" s="68"/>
      <c r="AS2515" s="68"/>
      <c r="AT2515" s="68"/>
    </row>
    <row r="2516" spans="2:46" ht="18.600000000000001" customHeight="1" thickTop="1" thickBot="1">
      <c r="B2516" s="81">
        <v>7.1999999999999904</v>
      </c>
      <c r="D2516" s="59">
        <v>1</v>
      </c>
      <c r="E2516" s="60">
        <v>0</v>
      </c>
      <c r="F2516" s="61">
        <v>0</v>
      </c>
      <c r="G2516" s="62">
        <f t="shared" ref="G2516" si="11403">$E$8*$B2516</f>
        <v>4.8842639999999937</v>
      </c>
      <c r="I2516" s="59">
        <v>1</v>
      </c>
      <c r="J2516" s="63">
        <v>0</v>
      </c>
      <c r="K2516" s="61">
        <v>0</v>
      </c>
      <c r="L2516" s="62">
        <v>0</v>
      </c>
      <c r="N2516" s="59">
        <f t="shared" ref="N2516" si="11404">D2516*I2516+F2516*I2519-E2516*J2516-G2516*J2519</f>
        <v>3.4647653390002149</v>
      </c>
      <c r="O2516" s="63">
        <f t="shared" ref="O2516" si="11405">(D2516*J2516+E2516*I2516+F2516*J2519+G2516*I2519)</f>
        <v>0</v>
      </c>
      <c r="P2516" s="61">
        <f t="shared" ref="P2516" si="11406">D2516*K2516+F2516*K2519-E2516*L2516-G2516*L2519</f>
        <v>0</v>
      </c>
      <c r="Q2516" s="62">
        <f t="shared" ref="Q2516" si="11407">(D2516*L2516+E2516*K2516+F2516*L2519+G2516*K2519)</f>
        <v>4.8842639999999937</v>
      </c>
      <c r="S2516" s="59">
        <v>1</v>
      </c>
      <c r="T2516" s="60">
        <v>0</v>
      </c>
      <c r="U2516" s="61">
        <v>0</v>
      </c>
      <c r="V2516" s="62">
        <f t="shared" ref="V2516" si="11408">$T$8*$B2516</f>
        <v>4.8842639999999937</v>
      </c>
      <c r="X2516" s="59">
        <f t="shared" ref="X2516" si="11409">N2516*S2516+P2516*S2519-O2516*T2516-Q2516*T2519</f>
        <v>3.4647653390002149</v>
      </c>
      <c r="Y2516" s="63">
        <f t="shared" ref="Y2516" si="11410">(N2516*T2516+O2516*S2516+P2516*T2519+Q2516*S2519)</f>
        <v>0</v>
      </c>
      <c r="Z2516" s="61">
        <f t="shared" ref="Z2516" si="11411">N2516*U2516+P2516*U2519-O2516*V2516-Q2516*V2519</f>
        <v>0</v>
      </c>
      <c r="AA2516" s="62">
        <f t="shared" ref="AA2516" si="11412">(N2516*V2516+O2516*U2516+P2516*V2519+Q2516*U2519)</f>
        <v>21.807092613726518</v>
      </c>
      <c r="AB2516" s="10"/>
      <c r="AC2516" s="64">
        <v>1</v>
      </c>
      <c r="AD2516" s="65">
        <v>0</v>
      </c>
      <c r="AE2516" s="23">
        <v>0</v>
      </c>
      <c r="AF2516" s="66">
        <v>0</v>
      </c>
      <c r="AH2516" s="59">
        <f t="shared" ref="AH2516" si="11413">X2516*AC2516+Z2516*AC2519-Y2516*AD2516-AA2516*AD2519</f>
        <v>3.4647653390002149</v>
      </c>
      <c r="AI2516" s="63">
        <f t="shared" ref="AI2516" si="11414">(X2516*AD2516+Y2516*AC2516+Z2516*AD2519+AA2516*AC2519)</f>
        <v>21.807092613726518</v>
      </c>
      <c r="AJ2516" s="61">
        <f t="shared" ref="AJ2516" si="11415">X2516*AE2516+Z2516*AE2519-Y2516*AF2516-AA2516*AF2519</f>
        <v>0</v>
      </c>
      <c r="AK2516" s="62">
        <f t="shared" ref="AK2516" si="11416">(X2516*AF2516+Y2516*AE2516+Z2516*AF2519+AA2516*AE2519)</f>
        <v>21.807092613726518</v>
      </c>
      <c r="AM2516" s="67">
        <f t="shared" ref="AM2516" si="11417">20*LOG(((1+$AD$8)/$AD$8)/((AH2516+AH2519)^2+(AI2516+AI2519)^2)^0.5)</f>
        <v>-20.984820390111828</v>
      </c>
      <c r="AO2516" s="110">
        <f t="shared" ref="AO2516" si="11418">((AH2516^2+AI2516^2)^0.5)/((AH2519^2+AI2519^2)^0.5)</f>
        <v>6.3063676453129656</v>
      </c>
      <c r="AP2516" s="18"/>
      <c r="AQ2516" s="68"/>
      <c r="AR2516" s="68"/>
      <c r="AS2516" s="68"/>
      <c r="AT2516" s="68"/>
    </row>
    <row r="2517" spans="2:46" ht="18.600000000000001" customHeight="1" thickBot="1">
      <c r="D2517" s="69"/>
      <c r="G2517" s="70"/>
      <c r="I2517" s="69"/>
      <c r="L2517" s="70"/>
      <c r="N2517" s="69"/>
      <c r="Q2517" s="70"/>
      <c r="S2517" s="69"/>
      <c r="V2517" s="70"/>
      <c r="X2517" s="69"/>
      <c r="AA2517" s="70"/>
      <c r="AC2517" s="64"/>
      <c r="AD2517" s="23"/>
      <c r="AE2517" s="23"/>
      <c r="AF2517" s="71"/>
      <c r="AH2517" s="69"/>
      <c r="AK2517" s="70"/>
      <c r="AO2517" s="111"/>
      <c r="AP2517" s="18"/>
      <c r="AQ2517" s="68"/>
      <c r="AR2517" s="68"/>
      <c r="AS2517" s="68"/>
      <c r="AT2517" s="68"/>
    </row>
    <row r="2518" spans="2:46" ht="18.600000000000001" customHeight="1" thickBot="1">
      <c r="D2518" s="265" t="s">
        <v>11</v>
      </c>
      <c r="E2518" s="266"/>
      <c r="F2518" s="267" t="s">
        <v>84</v>
      </c>
      <c r="G2518" s="268"/>
      <c r="H2518" s="263"/>
      <c r="I2518" s="265" t="s">
        <v>85</v>
      </c>
      <c r="J2518" s="266"/>
      <c r="K2518" s="267" t="s">
        <v>86</v>
      </c>
      <c r="L2518" s="268"/>
      <c r="N2518" s="269" t="s">
        <v>12</v>
      </c>
      <c r="O2518" s="270"/>
      <c r="P2518" s="271" t="s">
        <v>13</v>
      </c>
      <c r="Q2518" s="272"/>
      <c r="S2518" s="265" t="s">
        <v>87</v>
      </c>
      <c r="T2518" s="266"/>
      <c r="U2518" s="267" t="s">
        <v>88</v>
      </c>
      <c r="V2518" s="268"/>
      <c r="W2518" s="10"/>
      <c r="X2518" s="269" t="s">
        <v>89</v>
      </c>
      <c r="Y2518" s="270"/>
      <c r="Z2518" s="271" t="s">
        <v>90</v>
      </c>
      <c r="AA2518" s="272"/>
      <c r="AB2518" s="10"/>
      <c r="AC2518" s="265" t="s">
        <v>14</v>
      </c>
      <c r="AD2518" s="266"/>
      <c r="AE2518" s="267" t="s">
        <v>15</v>
      </c>
      <c r="AF2518" s="268"/>
      <c r="AG2518" s="10"/>
      <c r="AH2518" s="269" t="s">
        <v>91</v>
      </c>
      <c r="AI2518" s="270"/>
      <c r="AJ2518" s="271" t="s">
        <v>92</v>
      </c>
      <c r="AK2518" s="272"/>
      <c r="AM2518" s="76" t="s">
        <v>16</v>
      </c>
      <c r="AO2518" s="112" t="s">
        <v>38</v>
      </c>
      <c r="AP2518" s="18"/>
      <c r="AQ2518" s="68"/>
      <c r="AR2518" s="68"/>
      <c r="AS2518" s="68"/>
      <c r="AT2518" s="68"/>
    </row>
    <row r="2519" spans="2:46" ht="18.600000000000001" customHeight="1" thickTop="1" thickBot="1">
      <c r="D2519" s="59">
        <v>0</v>
      </c>
      <c r="E2519" s="63">
        <v>0</v>
      </c>
      <c r="F2519" s="61">
        <v>1</v>
      </c>
      <c r="G2519" s="62">
        <v>0</v>
      </c>
      <c r="I2519" s="59">
        <v>0</v>
      </c>
      <c r="J2519" s="63">
        <f t="shared" ref="J2519" si="11419">IF(0=(1-$J$8*$K$8*$B2516^2),10^14,$B2516*$K$8/(1-$J$8*$K$8*$B2516^2))</f>
        <v>-0.50463393031175585</v>
      </c>
      <c r="K2519" s="61">
        <v>1</v>
      </c>
      <c r="L2519" s="62">
        <v>0</v>
      </c>
      <c r="N2519" s="59">
        <f t="shared" ref="N2519" si="11420">D2519*I2516+F2519*I2519-E2519*J2516-G2519*J2519</f>
        <v>0</v>
      </c>
      <c r="O2519" s="63">
        <f t="shared" ref="O2519" si="11421">(D2519*J2516+E2519*I2516+F2519*J2519+G2519*I2519)</f>
        <v>-0.50463393031175585</v>
      </c>
      <c r="P2519" s="61">
        <f t="shared" ref="P2519" si="11422">D2519*K2516+F2519*K2519-E2519*L2516-G2519*L2519</f>
        <v>1</v>
      </c>
      <c r="Q2519" s="62">
        <f t="shared" ref="Q2519" si="11423">(D2519*L2516+E2519*K2516+F2519*L2519+G2519*K2519)</f>
        <v>0</v>
      </c>
      <c r="S2519" s="59">
        <v>0</v>
      </c>
      <c r="T2519" s="63">
        <v>0</v>
      </c>
      <c r="U2519" s="61">
        <v>1</v>
      </c>
      <c r="V2519" s="62">
        <v>0</v>
      </c>
      <c r="X2519" s="59">
        <f t="shared" ref="X2519" si="11424">N2519*S2516+P2519*S2519-O2519*T2516-Q2519*T2519</f>
        <v>0</v>
      </c>
      <c r="Y2519" s="63">
        <f t="shared" ref="Y2519" si="11425">(N2519*T2516+O2519*S2516+P2519*T2519+Q2519*S2519)</f>
        <v>-0.50463393031175585</v>
      </c>
      <c r="Z2519" s="61">
        <f t="shared" ref="Z2519" si="11426">N2519*U2516+P2519*U2519-O2519*V2516-Q2519*V2519</f>
        <v>3.4647653390002149</v>
      </c>
      <c r="AA2519" s="62">
        <f t="shared" ref="AA2519" si="11427">(N2519*V2516+O2519*U2516+P2519*V2519+Q2519*U2519)</f>
        <v>0</v>
      </c>
      <c r="AB2519" s="10"/>
      <c r="AC2519" s="46">
        <f t="shared" ref="AC2519" si="11428">1/$AD$8</f>
        <v>1</v>
      </c>
      <c r="AD2519" s="77">
        <v>0</v>
      </c>
      <c r="AE2519" s="78">
        <v>1</v>
      </c>
      <c r="AF2519" s="79">
        <v>0</v>
      </c>
      <c r="AH2519" s="59">
        <f t="shared" ref="AH2519" si="11429">X2519*AC2516+Z2519*AC2519-Y2519*AD2516-AA2519*AD2519</f>
        <v>3.4647653390002149</v>
      </c>
      <c r="AI2519" s="63">
        <f t="shared" ref="AI2519" si="11430">(X2519*AD2516+Y2519*AC2516+Z2519*AD2519+AA2519*AC2519)</f>
        <v>-0.50463393031175585</v>
      </c>
      <c r="AJ2519" s="61">
        <f t="shared" ref="AJ2519" si="11431">X2519*AE2516+Z2519*AE2519-Y2519*AF2516-AA2519*AF2519</f>
        <v>3.4647653390002149</v>
      </c>
      <c r="AK2519" s="62">
        <f t="shared" ref="AK2519" si="11432">(X2519*AF2516+Y2519*AE2516+Z2519*AF2519+AA2519*AE2519)</f>
        <v>0</v>
      </c>
      <c r="AM2519" s="80">
        <f t="shared" ref="AM2519" si="11433">(180/PI())*ATAN(-1*(AI2516+AI2519)/(AH2516+AH2519))</f>
        <v>-71.980680192570915</v>
      </c>
      <c r="AO2519" s="113">
        <f t="shared" ref="AO2519" si="11434">20*LOG(((1-(10^(AM2516/20)^2)*(1-((1-AO2516)/(1+AO2516))^2))^0.5))</f>
        <v>-1.6389198237251847E-2</v>
      </c>
      <c r="AP2519" s="18"/>
      <c r="AQ2519" s="68"/>
      <c r="AR2519" s="68"/>
      <c r="AS2519" s="68"/>
      <c r="AT2519" s="68"/>
    </row>
    <row r="2520" spans="2:46" ht="18.600000000000001" customHeight="1"/>
    <row r="2521" spans="2:46" ht="18.600000000000001" customHeight="1" thickBot="1">
      <c r="D2521" s="10" t="s">
        <v>63</v>
      </c>
      <c r="E2521" s="10"/>
      <c r="F2521" s="10"/>
      <c r="G2521" s="10"/>
      <c r="H2521" s="10"/>
      <c r="I2521" s="10" t="s">
        <v>64</v>
      </c>
      <c r="J2521" s="10"/>
      <c r="K2521" s="10"/>
      <c r="L2521" s="10"/>
      <c r="M2521" s="55"/>
      <c r="N2521" s="55"/>
      <c r="O2521" s="54" t="s">
        <v>65</v>
      </c>
      <c r="P2521" s="55"/>
      <c r="Q2521" s="55"/>
      <c r="R2521" s="55"/>
      <c r="S2521" s="10"/>
      <c r="T2521" s="10" t="s">
        <v>66</v>
      </c>
      <c r="U2521" s="55"/>
      <c r="V2521" s="55"/>
      <c r="W2521" s="55"/>
      <c r="X2521" s="55"/>
      <c r="Y2521" s="54" t="s">
        <v>67</v>
      </c>
      <c r="Z2521" s="55"/>
      <c r="AA2521" s="55"/>
      <c r="AB2521" s="55"/>
      <c r="AC2521" s="54" t="s">
        <v>68</v>
      </c>
      <c r="AD2521" s="10"/>
      <c r="AE2521" s="10"/>
      <c r="AF2521" s="10"/>
      <c r="AG2521" s="10"/>
      <c r="AH2521" s="55"/>
      <c r="AI2521" s="54" t="s">
        <v>69</v>
      </c>
      <c r="AJ2521" s="55"/>
      <c r="AK2521" s="55"/>
    </row>
    <row r="2522" spans="2:46" ht="18.600000000000001" customHeight="1" thickBot="1">
      <c r="B2522" s="52"/>
      <c r="D2522" s="273" t="s">
        <v>70</v>
      </c>
      <c r="E2522" s="274"/>
      <c r="F2522" s="275" t="s">
        <v>71</v>
      </c>
      <c r="G2522" s="276"/>
      <c r="H2522" s="263"/>
      <c r="I2522" s="273" t="s">
        <v>72</v>
      </c>
      <c r="J2522" s="274"/>
      <c r="K2522" s="275" t="s">
        <v>73</v>
      </c>
      <c r="L2522" s="276"/>
      <c r="M2522" s="55"/>
      <c r="N2522" s="269" t="s">
        <v>74</v>
      </c>
      <c r="O2522" s="270"/>
      <c r="P2522" s="271" t="s">
        <v>75</v>
      </c>
      <c r="Q2522" s="272"/>
      <c r="R2522" s="55"/>
      <c r="S2522" s="273" t="s">
        <v>76</v>
      </c>
      <c r="T2522" s="274"/>
      <c r="U2522" s="275" t="s">
        <v>77</v>
      </c>
      <c r="V2522" s="276"/>
      <c r="W2522" s="10"/>
      <c r="X2522" s="269" t="s">
        <v>78</v>
      </c>
      <c r="Y2522" s="270"/>
      <c r="Z2522" s="271" t="s">
        <v>79</v>
      </c>
      <c r="AA2522" s="272"/>
      <c r="AB2522" s="10"/>
      <c r="AC2522" s="273" t="s">
        <v>80</v>
      </c>
      <c r="AD2522" s="274"/>
      <c r="AE2522" s="275" t="s">
        <v>81</v>
      </c>
      <c r="AF2522" s="276"/>
      <c r="AG2522" s="10"/>
      <c r="AH2522" s="269" t="s">
        <v>82</v>
      </c>
      <c r="AI2522" s="270"/>
      <c r="AJ2522" s="271" t="s">
        <v>83</v>
      </c>
      <c r="AK2522" s="272"/>
      <c r="AM2522" s="57" t="s">
        <v>10</v>
      </c>
      <c r="AO2522" s="109" t="s">
        <v>37</v>
      </c>
      <c r="AP2522" s="18"/>
      <c r="AQ2522" s="68"/>
      <c r="AR2522" s="68"/>
      <c r="AS2522" s="68"/>
      <c r="AT2522" s="68"/>
    </row>
    <row r="2523" spans="2:46" ht="18.600000000000001" customHeight="1" thickTop="1" thickBot="1">
      <c r="B2523" s="81">
        <v>7.21999999999999</v>
      </c>
      <c r="D2523" s="59">
        <v>1</v>
      </c>
      <c r="E2523" s="60">
        <v>0</v>
      </c>
      <c r="F2523" s="61">
        <v>0</v>
      </c>
      <c r="G2523" s="62">
        <f t="shared" ref="G2523" si="11435">$E$8*$B2523</f>
        <v>4.8978313999999932</v>
      </c>
      <c r="I2523" s="59">
        <v>1</v>
      </c>
      <c r="J2523" s="63">
        <v>0</v>
      </c>
      <c r="K2523" s="61">
        <v>0</v>
      </c>
      <c r="L2523" s="62">
        <v>0</v>
      </c>
      <c r="N2523" s="59">
        <f t="shared" ref="N2523" si="11436">D2523*I2523+F2523*I2526-E2523*J2523-G2523*J2526</f>
        <v>3.4635835990192643</v>
      </c>
      <c r="O2523" s="63">
        <f t="shared" ref="O2523" si="11437">(D2523*J2523+E2523*I2523+F2523*J2526+G2523*I2526)</f>
        <v>0</v>
      </c>
      <c r="P2523" s="61">
        <f t="shared" ref="P2523" si="11438">D2523*K2523+F2523*K2526-E2523*L2523-G2523*L2526</f>
        <v>0</v>
      </c>
      <c r="Q2523" s="62">
        <f t="shared" ref="Q2523" si="11439">(D2523*L2523+E2523*K2523+F2523*L2526+G2523*K2526)</f>
        <v>4.8978313999999932</v>
      </c>
      <c r="S2523" s="59">
        <v>1</v>
      </c>
      <c r="T2523" s="60">
        <v>0</v>
      </c>
      <c r="U2523" s="61">
        <v>0</v>
      </c>
      <c r="V2523" s="62">
        <f t="shared" ref="V2523" si="11440">$T$8*$B2523</f>
        <v>4.8978313999999932</v>
      </c>
      <c r="X2523" s="59">
        <f t="shared" ref="X2523" si="11441">N2523*S2523+P2523*S2526-O2523*T2523-Q2523*T2526</f>
        <v>3.4635835990192643</v>
      </c>
      <c r="Y2523" s="63">
        <f t="shared" ref="Y2523" si="11442">(N2523*T2523+O2523*S2523+P2523*T2526+Q2523*S2526)</f>
        <v>0</v>
      </c>
      <c r="Z2523" s="61">
        <f t="shared" ref="Z2523" si="11443">N2523*U2523+P2523*U2526-O2523*V2523-Q2523*V2526</f>
        <v>0</v>
      </c>
      <c r="AA2523" s="62">
        <f t="shared" ref="AA2523" si="11444">(N2523*V2523+O2523*U2523+P2523*V2526+Q2523*U2526)</f>
        <v>21.861879907801534</v>
      </c>
      <c r="AB2523" s="10"/>
      <c r="AC2523" s="64">
        <v>1</v>
      </c>
      <c r="AD2523" s="65">
        <v>0</v>
      </c>
      <c r="AE2523" s="23">
        <v>0</v>
      </c>
      <c r="AF2523" s="66">
        <v>0</v>
      </c>
      <c r="AH2523" s="59">
        <f t="shared" ref="AH2523" si="11445">X2523*AC2523+Z2523*AC2526-Y2523*AD2523-AA2523*AD2526</f>
        <v>3.4635835990192643</v>
      </c>
      <c r="AI2523" s="63">
        <f t="shared" ref="AI2523" si="11446">(X2523*AD2523+Y2523*AC2523+Z2523*AD2526+AA2523*AC2526)</f>
        <v>21.861879907801534</v>
      </c>
      <c r="AJ2523" s="61">
        <f t="shared" ref="AJ2523" si="11447">X2523*AE2523+Z2523*AE2526-Y2523*AF2523-AA2523*AF2526</f>
        <v>0</v>
      </c>
      <c r="AK2523" s="62">
        <f t="shared" ref="AK2523" si="11448">(X2523*AF2523+Y2523*AE2523+Z2523*AF2526+AA2523*AE2526)</f>
        <v>21.861879907801534</v>
      </c>
      <c r="AM2523" s="67">
        <f t="shared" ref="AM2523" si="11449">20*LOG(((1+$AD$8)/$AD$8)/((AH2523+AH2526)^2+(AI2523+AI2526)^2)^0.5)</f>
        <v>-21.005321859284983</v>
      </c>
      <c r="AO2523" s="110">
        <f t="shared" ref="AO2523" si="11450">((AH2523^2+AI2523^2)^0.5)/((AH2526^2+AI2526^2)^0.5)</f>
        <v>6.3243074897623019</v>
      </c>
      <c r="AP2523" s="18"/>
      <c r="AQ2523" s="68"/>
      <c r="AR2523" s="68"/>
      <c r="AS2523" s="68"/>
      <c r="AT2523" s="68"/>
    </row>
    <row r="2524" spans="2:46" ht="18.600000000000001" customHeight="1" thickBot="1">
      <c r="D2524" s="69"/>
      <c r="G2524" s="70"/>
      <c r="I2524" s="69"/>
      <c r="L2524" s="70"/>
      <c r="N2524" s="69"/>
      <c r="Q2524" s="70"/>
      <c r="S2524" s="69"/>
      <c r="V2524" s="70"/>
      <c r="X2524" s="69"/>
      <c r="AA2524" s="70"/>
      <c r="AC2524" s="64"/>
      <c r="AD2524" s="23"/>
      <c r="AE2524" s="23"/>
      <c r="AF2524" s="71"/>
      <c r="AH2524" s="69"/>
      <c r="AK2524" s="70"/>
      <c r="AO2524" s="111"/>
      <c r="AP2524" s="18"/>
      <c r="AQ2524" s="68"/>
      <c r="AR2524" s="68"/>
      <c r="AS2524" s="68"/>
      <c r="AT2524" s="68"/>
    </row>
    <row r="2525" spans="2:46" ht="18.600000000000001" customHeight="1" thickBot="1">
      <c r="D2525" s="265" t="s">
        <v>11</v>
      </c>
      <c r="E2525" s="266"/>
      <c r="F2525" s="267" t="s">
        <v>84</v>
      </c>
      <c r="G2525" s="268"/>
      <c r="H2525" s="263"/>
      <c r="I2525" s="265" t="s">
        <v>85</v>
      </c>
      <c r="J2525" s="266"/>
      <c r="K2525" s="267" t="s">
        <v>86</v>
      </c>
      <c r="L2525" s="268"/>
      <c r="N2525" s="269" t="s">
        <v>12</v>
      </c>
      <c r="O2525" s="270"/>
      <c r="P2525" s="271" t="s">
        <v>13</v>
      </c>
      <c r="Q2525" s="272"/>
      <c r="S2525" s="265" t="s">
        <v>87</v>
      </c>
      <c r="T2525" s="266"/>
      <c r="U2525" s="267" t="s">
        <v>88</v>
      </c>
      <c r="V2525" s="268"/>
      <c r="W2525" s="10"/>
      <c r="X2525" s="269" t="s">
        <v>89</v>
      </c>
      <c r="Y2525" s="270"/>
      <c r="Z2525" s="271" t="s">
        <v>90</v>
      </c>
      <c r="AA2525" s="272"/>
      <c r="AB2525" s="10"/>
      <c r="AC2525" s="265" t="s">
        <v>14</v>
      </c>
      <c r="AD2525" s="266"/>
      <c r="AE2525" s="267" t="s">
        <v>15</v>
      </c>
      <c r="AF2525" s="268"/>
      <c r="AG2525" s="10"/>
      <c r="AH2525" s="269" t="s">
        <v>91</v>
      </c>
      <c r="AI2525" s="270"/>
      <c r="AJ2525" s="271" t="s">
        <v>92</v>
      </c>
      <c r="AK2525" s="272"/>
      <c r="AM2525" s="76" t="s">
        <v>16</v>
      </c>
      <c r="AO2525" s="112" t="s">
        <v>38</v>
      </c>
      <c r="AP2525" s="18"/>
      <c r="AQ2525" s="68"/>
      <c r="AR2525" s="68"/>
      <c r="AS2525" s="68"/>
      <c r="AT2525" s="68"/>
    </row>
    <row r="2526" spans="2:46" ht="18.600000000000001" customHeight="1" thickTop="1" thickBot="1">
      <c r="D2526" s="59">
        <v>0</v>
      </c>
      <c r="E2526" s="63">
        <v>0</v>
      </c>
      <c r="F2526" s="61">
        <v>1</v>
      </c>
      <c r="G2526" s="62">
        <v>0</v>
      </c>
      <c r="I2526" s="59">
        <v>0</v>
      </c>
      <c r="J2526" s="63">
        <f t="shared" ref="J2526" si="11451">IF(0=(1-$J$8*$K$8*$B2523^2),10^14,$B2523*$K$8/(1-$J$8*$K$8*$B2523^2))</f>
        <v>-0.50299477418092986</v>
      </c>
      <c r="K2526" s="61">
        <v>1</v>
      </c>
      <c r="L2526" s="62">
        <v>0</v>
      </c>
      <c r="N2526" s="59">
        <f t="shared" ref="N2526" si="11452">D2526*I2523+F2526*I2526-E2526*J2523-G2526*J2526</f>
        <v>0</v>
      </c>
      <c r="O2526" s="63">
        <f t="shared" ref="O2526" si="11453">(D2526*J2523+E2526*I2523+F2526*J2526+G2526*I2526)</f>
        <v>-0.50299477418092986</v>
      </c>
      <c r="P2526" s="61">
        <f t="shared" ref="P2526" si="11454">D2526*K2523+F2526*K2526-E2526*L2523-G2526*L2526</f>
        <v>1</v>
      </c>
      <c r="Q2526" s="62">
        <f t="shared" ref="Q2526" si="11455">(D2526*L2523+E2526*K2523+F2526*L2526+G2526*K2526)</f>
        <v>0</v>
      </c>
      <c r="S2526" s="59">
        <v>0</v>
      </c>
      <c r="T2526" s="63">
        <v>0</v>
      </c>
      <c r="U2526" s="61">
        <v>1</v>
      </c>
      <c r="V2526" s="62">
        <v>0</v>
      </c>
      <c r="X2526" s="59">
        <f t="shared" ref="X2526" si="11456">N2526*S2523+P2526*S2526-O2526*T2523-Q2526*T2526</f>
        <v>0</v>
      </c>
      <c r="Y2526" s="63">
        <f t="shared" ref="Y2526" si="11457">(N2526*T2523+O2526*S2523+P2526*T2526+Q2526*S2526)</f>
        <v>-0.50299477418092986</v>
      </c>
      <c r="Z2526" s="61">
        <f t="shared" ref="Z2526" si="11458">N2526*U2523+P2526*U2526-O2526*V2523-Q2526*V2526</f>
        <v>3.4635835990192643</v>
      </c>
      <c r="AA2526" s="62">
        <f t="shared" ref="AA2526" si="11459">(N2526*V2523+O2526*U2523+P2526*V2526+Q2526*U2526)</f>
        <v>0</v>
      </c>
      <c r="AB2526" s="10"/>
      <c r="AC2526" s="46">
        <f t="shared" ref="AC2526" si="11460">1/$AD$8</f>
        <v>1</v>
      </c>
      <c r="AD2526" s="77">
        <v>0</v>
      </c>
      <c r="AE2526" s="78">
        <v>1</v>
      </c>
      <c r="AF2526" s="79">
        <v>0</v>
      </c>
      <c r="AH2526" s="59">
        <f t="shared" ref="AH2526" si="11461">X2526*AC2523+Z2526*AC2526-Y2526*AD2523-AA2526*AD2526</f>
        <v>3.4635835990192643</v>
      </c>
      <c r="AI2526" s="63">
        <f t="shared" ref="AI2526" si="11462">(X2526*AD2523+Y2526*AC2523+Z2526*AD2526+AA2526*AC2526)</f>
        <v>-0.50299477418092986</v>
      </c>
      <c r="AJ2526" s="61">
        <f t="shared" ref="AJ2526" si="11463">X2526*AE2523+Z2526*AE2526-Y2526*AF2523-AA2526*AF2526</f>
        <v>3.4635835990192643</v>
      </c>
      <c r="AK2526" s="62">
        <f t="shared" ref="AK2526" si="11464">(X2526*AF2523+Y2526*AE2523+Z2526*AF2526+AA2526*AE2526)</f>
        <v>0</v>
      </c>
      <c r="AM2526" s="80">
        <f t="shared" ref="AM2526" si="11465">(180/PI())*ATAN(-1*(AI2523+AI2526)/(AH2523+AH2526))</f>
        <v>-72.030954414652513</v>
      </c>
      <c r="AO2526" s="113">
        <f t="shared" ref="AO2526" si="11466">20*LOG(((1-(10^(AM2523/20)^2)*(1-((1-AO2523)/(1+AO2523))^2))^0.5))</f>
        <v>-1.6278171178302402E-2</v>
      </c>
      <c r="AP2526" s="18"/>
      <c r="AQ2526" s="68"/>
      <c r="AR2526" s="68"/>
      <c r="AS2526" s="68"/>
      <c r="AT2526" s="68"/>
    </row>
    <row r="2527" spans="2:46" ht="18.600000000000001" customHeight="1"/>
    <row r="2528" spans="2:46" ht="18.600000000000001" customHeight="1" thickBot="1">
      <c r="D2528" s="10" t="s">
        <v>63</v>
      </c>
      <c r="E2528" s="10"/>
      <c r="F2528" s="10"/>
      <c r="G2528" s="10"/>
      <c r="H2528" s="10"/>
      <c r="I2528" s="10" t="s">
        <v>64</v>
      </c>
      <c r="J2528" s="10"/>
      <c r="K2528" s="10"/>
      <c r="L2528" s="10"/>
      <c r="M2528" s="55"/>
      <c r="N2528" s="55"/>
      <c r="O2528" s="54" t="s">
        <v>65</v>
      </c>
      <c r="P2528" s="55"/>
      <c r="Q2528" s="55"/>
      <c r="R2528" s="55"/>
      <c r="S2528" s="10"/>
      <c r="T2528" s="10" t="s">
        <v>66</v>
      </c>
      <c r="U2528" s="55"/>
      <c r="V2528" s="55"/>
      <c r="W2528" s="55"/>
      <c r="X2528" s="55"/>
      <c r="Y2528" s="54" t="s">
        <v>67</v>
      </c>
      <c r="Z2528" s="55"/>
      <c r="AA2528" s="55"/>
      <c r="AB2528" s="55"/>
      <c r="AC2528" s="54" t="s">
        <v>68</v>
      </c>
      <c r="AD2528" s="10"/>
      <c r="AE2528" s="10"/>
      <c r="AF2528" s="10"/>
      <c r="AG2528" s="10"/>
      <c r="AH2528" s="55"/>
      <c r="AI2528" s="54" t="s">
        <v>69</v>
      </c>
      <c r="AJ2528" s="55"/>
      <c r="AK2528" s="55"/>
    </row>
    <row r="2529" spans="2:46" ht="18.600000000000001" customHeight="1" thickBot="1">
      <c r="B2529" s="52"/>
      <c r="D2529" s="273" t="s">
        <v>70</v>
      </c>
      <c r="E2529" s="274"/>
      <c r="F2529" s="275" t="s">
        <v>71</v>
      </c>
      <c r="G2529" s="276"/>
      <c r="H2529" s="263"/>
      <c r="I2529" s="273" t="s">
        <v>72</v>
      </c>
      <c r="J2529" s="274"/>
      <c r="K2529" s="275" t="s">
        <v>73</v>
      </c>
      <c r="L2529" s="276"/>
      <c r="M2529" s="55"/>
      <c r="N2529" s="269" t="s">
        <v>74</v>
      </c>
      <c r="O2529" s="270"/>
      <c r="P2529" s="271" t="s">
        <v>75</v>
      </c>
      <c r="Q2529" s="272"/>
      <c r="R2529" s="55"/>
      <c r="S2529" s="273" t="s">
        <v>76</v>
      </c>
      <c r="T2529" s="274"/>
      <c r="U2529" s="275" t="s">
        <v>77</v>
      </c>
      <c r="V2529" s="276"/>
      <c r="W2529" s="10"/>
      <c r="X2529" s="269" t="s">
        <v>78</v>
      </c>
      <c r="Y2529" s="270"/>
      <c r="Z2529" s="271" t="s">
        <v>79</v>
      </c>
      <c r="AA2529" s="272"/>
      <c r="AB2529" s="10"/>
      <c r="AC2529" s="273" t="s">
        <v>80</v>
      </c>
      <c r="AD2529" s="274"/>
      <c r="AE2529" s="275" t="s">
        <v>81</v>
      </c>
      <c r="AF2529" s="276"/>
      <c r="AG2529" s="10"/>
      <c r="AH2529" s="269" t="s">
        <v>82</v>
      </c>
      <c r="AI2529" s="270"/>
      <c r="AJ2529" s="271" t="s">
        <v>83</v>
      </c>
      <c r="AK2529" s="272"/>
      <c r="AM2529" s="57" t="s">
        <v>10</v>
      </c>
      <c r="AO2529" s="109" t="s">
        <v>37</v>
      </c>
      <c r="AP2529" s="18"/>
      <c r="AQ2529" s="68"/>
      <c r="AR2529" s="68"/>
      <c r="AS2529" s="68"/>
      <c r="AT2529" s="68"/>
    </row>
    <row r="2530" spans="2:46" ht="18.600000000000001" customHeight="1" thickTop="1" thickBot="1">
      <c r="B2530" s="81">
        <v>7.2399999999999904</v>
      </c>
      <c r="D2530" s="59">
        <v>1</v>
      </c>
      <c r="E2530" s="60">
        <v>0</v>
      </c>
      <c r="F2530" s="61">
        <v>0</v>
      </c>
      <c r="G2530" s="62">
        <f t="shared" ref="G2530" si="11467">$E$8*$B2530</f>
        <v>4.9113987999999935</v>
      </c>
      <c r="I2530" s="59">
        <v>1</v>
      </c>
      <c r="J2530" s="63">
        <v>0</v>
      </c>
      <c r="K2530" s="61">
        <v>0</v>
      </c>
      <c r="L2530" s="62">
        <v>0</v>
      </c>
      <c r="N2530" s="59">
        <f t="shared" ref="N2530" si="11468">D2530*I2530+F2530*I2533-E2530*J2530-G2530*J2533</f>
        <v>3.4624127575487669</v>
      </c>
      <c r="O2530" s="63">
        <f t="shared" ref="O2530" si="11469">(D2530*J2530+E2530*I2530+F2530*J2533+G2530*I2533)</f>
        <v>0</v>
      </c>
      <c r="P2530" s="61">
        <f t="shared" ref="P2530" si="11470">D2530*K2530+F2530*K2533-E2530*L2530-G2530*L2533</f>
        <v>0</v>
      </c>
      <c r="Q2530" s="62">
        <f t="shared" ref="Q2530" si="11471">(D2530*L2530+E2530*K2530+F2530*L2533+G2530*K2533)</f>
        <v>4.9113987999999935</v>
      </c>
      <c r="S2530" s="59">
        <v>1</v>
      </c>
      <c r="T2530" s="60">
        <v>0</v>
      </c>
      <c r="U2530" s="61">
        <v>0</v>
      </c>
      <c r="V2530" s="62">
        <f t="shared" ref="V2530" si="11472">$T$8*$B2530</f>
        <v>4.9113987999999935</v>
      </c>
      <c r="X2530" s="59">
        <f t="shared" ref="X2530" si="11473">N2530*S2530+P2530*S2533-O2530*T2530-Q2530*T2533</f>
        <v>3.4624127575487669</v>
      </c>
      <c r="Y2530" s="63">
        <f t="shared" ref="Y2530" si="11474">(N2530*T2530+O2530*S2530+P2530*T2533+Q2530*S2533)</f>
        <v>0</v>
      </c>
      <c r="Z2530" s="61">
        <f t="shared" ref="Z2530" si="11475">N2530*U2530+P2530*U2533-O2530*V2530-Q2530*V2533</f>
        <v>0</v>
      </c>
      <c r="AA2530" s="62">
        <f t="shared" ref="AA2530" si="11476">(N2530*V2530+O2530*U2530+P2530*V2533+Q2530*U2533)</f>
        <v>21.916688662529676</v>
      </c>
      <c r="AB2530" s="10"/>
      <c r="AC2530" s="64">
        <v>1</v>
      </c>
      <c r="AD2530" s="65">
        <v>0</v>
      </c>
      <c r="AE2530" s="23">
        <v>0</v>
      </c>
      <c r="AF2530" s="66">
        <v>0</v>
      </c>
      <c r="AH2530" s="59">
        <f t="shared" ref="AH2530" si="11477">X2530*AC2530+Z2530*AC2533-Y2530*AD2530-AA2530*AD2533</f>
        <v>3.4624127575487669</v>
      </c>
      <c r="AI2530" s="63">
        <f t="shared" ref="AI2530" si="11478">(X2530*AD2530+Y2530*AC2530+Z2530*AD2533+AA2530*AC2533)</f>
        <v>21.916688662529676</v>
      </c>
      <c r="AJ2530" s="61">
        <f t="shared" ref="AJ2530" si="11479">X2530*AE2530+Z2530*AE2533-Y2530*AF2530-AA2530*AF2533</f>
        <v>0</v>
      </c>
      <c r="AK2530" s="62">
        <f t="shared" ref="AK2530" si="11480">(X2530*AF2530+Y2530*AE2530+Z2530*AF2533+AA2530*AE2533)</f>
        <v>21.916688662529676</v>
      </c>
      <c r="AM2530" s="67">
        <f t="shared" ref="AM2530" si="11481">20*LOG(((1+$AD$8)/$AD$8)/((AH2530+AH2533)^2+(AI2530+AI2533)^2)^0.5)</f>
        <v>-21.025788020900777</v>
      </c>
      <c r="AO2530" s="110">
        <f t="shared" ref="AO2530" si="11482">((AH2530^2+AI2530^2)^0.5)/((AH2533^2+AI2533^2)^0.5)</f>
        <v>6.3422459423333608</v>
      </c>
      <c r="AP2530" s="18"/>
      <c r="AQ2530" s="68"/>
      <c r="AR2530" s="68"/>
      <c r="AS2530" s="68"/>
      <c r="AT2530" s="68"/>
    </row>
    <row r="2531" spans="2:46" ht="18.600000000000001" customHeight="1" thickBot="1">
      <c r="D2531" s="69"/>
      <c r="G2531" s="70"/>
      <c r="I2531" s="69"/>
      <c r="L2531" s="70"/>
      <c r="N2531" s="69"/>
      <c r="Q2531" s="70"/>
      <c r="S2531" s="69"/>
      <c r="V2531" s="70"/>
      <c r="X2531" s="69"/>
      <c r="AA2531" s="70"/>
      <c r="AC2531" s="64"/>
      <c r="AD2531" s="23"/>
      <c r="AE2531" s="23"/>
      <c r="AF2531" s="71"/>
      <c r="AH2531" s="69"/>
      <c r="AK2531" s="70"/>
      <c r="AO2531" s="111"/>
      <c r="AP2531" s="18"/>
      <c r="AQ2531" s="68"/>
      <c r="AR2531" s="68"/>
      <c r="AS2531" s="68"/>
      <c r="AT2531" s="68"/>
    </row>
    <row r="2532" spans="2:46" ht="18.600000000000001" customHeight="1" thickBot="1">
      <c r="D2532" s="265" t="s">
        <v>11</v>
      </c>
      <c r="E2532" s="266"/>
      <c r="F2532" s="267" t="s">
        <v>84</v>
      </c>
      <c r="G2532" s="268"/>
      <c r="H2532" s="263"/>
      <c r="I2532" s="265" t="s">
        <v>85</v>
      </c>
      <c r="J2532" s="266"/>
      <c r="K2532" s="267" t="s">
        <v>86</v>
      </c>
      <c r="L2532" s="268"/>
      <c r="N2532" s="269" t="s">
        <v>12</v>
      </c>
      <c r="O2532" s="270"/>
      <c r="P2532" s="271" t="s">
        <v>13</v>
      </c>
      <c r="Q2532" s="272"/>
      <c r="S2532" s="265" t="s">
        <v>87</v>
      </c>
      <c r="T2532" s="266"/>
      <c r="U2532" s="267" t="s">
        <v>88</v>
      </c>
      <c r="V2532" s="268"/>
      <c r="W2532" s="10"/>
      <c r="X2532" s="269" t="s">
        <v>89</v>
      </c>
      <c r="Y2532" s="270"/>
      <c r="Z2532" s="271" t="s">
        <v>90</v>
      </c>
      <c r="AA2532" s="272"/>
      <c r="AB2532" s="10"/>
      <c r="AC2532" s="265" t="s">
        <v>14</v>
      </c>
      <c r="AD2532" s="266"/>
      <c r="AE2532" s="267" t="s">
        <v>15</v>
      </c>
      <c r="AF2532" s="268"/>
      <c r="AG2532" s="10"/>
      <c r="AH2532" s="269" t="s">
        <v>91</v>
      </c>
      <c r="AI2532" s="270"/>
      <c r="AJ2532" s="271" t="s">
        <v>92</v>
      </c>
      <c r="AK2532" s="272"/>
      <c r="AM2532" s="76" t="s">
        <v>16</v>
      </c>
      <c r="AO2532" s="112" t="s">
        <v>38</v>
      </c>
      <c r="AP2532" s="18"/>
      <c r="AQ2532" s="68"/>
      <c r="AR2532" s="68"/>
      <c r="AS2532" s="68"/>
      <c r="AT2532" s="68"/>
    </row>
    <row r="2533" spans="2:46" ht="18.600000000000001" customHeight="1" thickTop="1" thickBot="1">
      <c r="D2533" s="59">
        <v>0</v>
      </c>
      <c r="E2533" s="63">
        <v>0</v>
      </c>
      <c r="F2533" s="61">
        <v>1</v>
      </c>
      <c r="G2533" s="62">
        <v>0</v>
      </c>
      <c r="I2533" s="59">
        <v>0</v>
      </c>
      <c r="J2533" s="63">
        <f t="shared" ref="J2533" si="11483">IF(0=(1-$J$8*$K$8*$B2530^2),10^14,$B2530*$K$8/(1-$J$8*$K$8*$B2530^2))</f>
        <v>-0.50136689318504746</v>
      </c>
      <c r="K2533" s="61">
        <v>1</v>
      </c>
      <c r="L2533" s="62">
        <v>0</v>
      </c>
      <c r="N2533" s="59">
        <f t="shared" ref="N2533" si="11484">D2533*I2530+F2533*I2533-E2533*J2530-G2533*J2533</f>
        <v>0</v>
      </c>
      <c r="O2533" s="63">
        <f t="shared" ref="O2533" si="11485">(D2533*J2530+E2533*I2530+F2533*J2533+G2533*I2533)</f>
        <v>-0.50136689318504746</v>
      </c>
      <c r="P2533" s="61">
        <f t="shared" ref="P2533" si="11486">D2533*K2530+F2533*K2533-E2533*L2530-G2533*L2533</f>
        <v>1</v>
      </c>
      <c r="Q2533" s="62">
        <f t="shared" ref="Q2533" si="11487">(D2533*L2530+E2533*K2530+F2533*L2533+G2533*K2533)</f>
        <v>0</v>
      </c>
      <c r="S2533" s="59">
        <v>0</v>
      </c>
      <c r="T2533" s="63">
        <v>0</v>
      </c>
      <c r="U2533" s="61">
        <v>1</v>
      </c>
      <c r="V2533" s="62">
        <v>0</v>
      </c>
      <c r="X2533" s="59">
        <f t="shared" ref="X2533" si="11488">N2533*S2530+P2533*S2533-O2533*T2530-Q2533*T2533</f>
        <v>0</v>
      </c>
      <c r="Y2533" s="63">
        <f t="shared" ref="Y2533" si="11489">(N2533*T2530+O2533*S2530+P2533*T2533+Q2533*S2533)</f>
        <v>-0.50136689318504746</v>
      </c>
      <c r="Z2533" s="61">
        <f t="shared" ref="Z2533" si="11490">N2533*U2530+P2533*U2533-O2533*V2530-Q2533*V2533</f>
        <v>3.4624127575487669</v>
      </c>
      <c r="AA2533" s="62">
        <f t="shared" ref="AA2533" si="11491">(N2533*V2530+O2533*U2530+P2533*V2533+Q2533*U2533)</f>
        <v>0</v>
      </c>
      <c r="AB2533" s="10"/>
      <c r="AC2533" s="46">
        <f t="shared" ref="AC2533" si="11492">1/$AD$8</f>
        <v>1</v>
      </c>
      <c r="AD2533" s="77">
        <v>0</v>
      </c>
      <c r="AE2533" s="78">
        <v>1</v>
      </c>
      <c r="AF2533" s="79">
        <v>0</v>
      </c>
      <c r="AH2533" s="59">
        <f t="shared" ref="AH2533" si="11493">X2533*AC2530+Z2533*AC2533-Y2533*AD2530-AA2533*AD2533</f>
        <v>3.4624127575487669</v>
      </c>
      <c r="AI2533" s="63">
        <f t="shared" ref="AI2533" si="11494">(X2533*AD2530+Y2533*AC2530+Z2533*AD2533+AA2533*AC2533)</f>
        <v>-0.50136689318504746</v>
      </c>
      <c r="AJ2533" s="61">
        <f t="shared" ref="AJ2533" si="11495">X2533*AE2530+Z2533*AE2533-Y2533*AF2530-AA2533*AF2533</f>
        <v>3.4624127575487669</v>
      </c>
      <c r="AK2533" s="62">
        <f t="shared" ref="AK2533" si="11496">(X2533*AF2530+Y2533*AE2530+Z2533*AF2533+AA2533*AE2533)</f>
        <v>0</v>
      </c>
      <c r="AM2533" s="80">
        <f t="shared" ref="AM2533" si="11497">(180/PI())*ATAN(-1*(AI2530+AI2533)/(AH2530+AH2533))</f>
        <v>-72.08094729050228</v>
      </c>
      <c r="AO2533" s="113">
        <f t="shared" ref="AO2533" si="11498">20*LOG(((1-(10^(AM2530/20)^2)*(1-((1-AO2530)/(1+AO2530))^2))^0.5))</f>
        <v>-1.6168095954601704E-2</v>
      </c>
      <c r="AP2533" s="18"/>
      <c r="AQ2533" s="68"/>
      <c r="AR2533" s="68"/>
      <c r="AS2533" s="68"/>
      <c r="AT2533" s="68"/>
    </row>
    <row r="2534" spans="2:46" ht="18.600000000000001" customHeight="1"/>
    <row r="2535" spans="2:46" ht="18.600000000000001" customHeight="1" thickBot="1">
      <c r="D2535" s="10" t="s">
        <v>63</v>
      </c>
      <c r="E2535" s="10"/>
      <c r="F2535" s="10"/>
      <c r="G2535" s="10"/>
      <c r="H2535" s="10"/>
      <c r="I2535" s="10" t="s">
        <v>64</v>
      </c>
      <c r="J2535" s="10"/>
      <c r="K2535" s="10"/>
      <c r="L2535" s="10"/>
      <c r="M2535" s="55"/>
      <c r="N2535" s="55"/>
      <c r="O2535" s="54" t="s">
        <v>65</v>
      </c>
      <c r="P2535" s="55"/>
      <c r="Q2535" s="55"/>
      <c r="R2535" s="55"/>
      <c r="S2535" s="10"/>
      <c r="T2535" s="10" t="s">
        <v>66</v>
      </c>
      <c r="U2535" s="55"/>
      <c r="V2535" s="55"/>
      <c r="W2535" s="55"/>
      <c r="X2535" s="55"/>
      <c r="Y2535" s="54" t="s">
        <v>67</v>
      </c>
      <c r="Z2535" s="55"/>
      <c r="AA2535" s="55"/>
      <c r="AB2535" s="55"/>
      <c r="AC2535" s="54" t="s">
        <v>68</v>
      </c>
      <c r="AD2535" s="10"/>
      <c r="AE2535" s="10"/>
      <c r="AF2535" s="10"/>
      <c r="AG2535" s="10"/>
      <c r="AH2535" s="55"/>
      <c r="AI2535" s="54" t="s">
        <v>69</v>
      </c>
      <c r="AJ2535" s="55"/>
      <c r="AK2535" s="55"/>
    </row>
    <row r="2536" spans="2:46" ht="18.600000000000001" customHeight="1" thickBot="1">
      <c r="B2536" s="52"/>
      <c r="D2536" s="273" t="s">
        <v>70</v>
      </c>
      <c r="E2536" s="274"/>
      <c r="F2536" s="275" t="s">
        <v>71</v>
      </c>
      <c r="G2536" s="276"/>
      <c r="H2536" s="263"/>
      <c r="I2536" s="273" t="s">
        <v>72</v>
      </c>
      <c r="J2536" s="274"/>
      <c r="K2536" s="275" t="s">
        <v>73</v>
      </c>
      <c r="L2536" s="276"/>
      <c r="M2536" s="55"/>
      <c r="N2536" s="269" t="s">
        <v>74</v>
      </c>
      <c r="O2536" s="270"/>
      <c r="P2536" s="271" t="s">
        <v>75</v>
      </c>
      <c r="Q2536" s="272"/>
      <c r="R2536" s="55"/>
      <c r="S2536" s="273" t="s">
        <v>76</v>
      </c>
      <c r="T2536" s="274"/>
      <c r="U2536" s="275" t="s">
        <v>77</v>
      </c>
      <c r="V2536" s="276"/>
      <c r="W2536" s="10"/>
      <c r="X2536" s="269" t="s">
        <v>78</v>
      </c>
      <c r="Y2536" s="270"/>
      <c r="Z2536" s="271" t="s">
        <v>79</v>
      </c>
      <c r="AA2536" s="272"/>
      <c r="AB2536" s="10"/>
      <c r="AC2536" s="273" t="s">
        <v>80</v>
      </c>
      <c r="AD2536" s="274"/>
      <c r="AE2536" s="275" t="s">
        <v>81</v>
      </c>
      <c r="AF2536" s="276"/>
      <c r="AG2536" s="10"/>
      <c r="AH2536" s="269" t="s">
        <v>82</v>
      </c>
      <c r="AI2536" s="270"/>
      <c r="AJ2536" s="271" t="s">
        <v>83</v>
      </c>
      <c r="AK2536" s="272"/>
      <c r="AM2536" s="57" t="s">
        <v>10</v>
      </c>
      <c r="AO2536" s="109" t="s">
        <v>37</v>
      </c>
      <c r="AP2536" s="18"/>
      <c r="AQ2536" s="68"/>
      <c r="AR2536" s="68"/>
      <c r="AS2536" s="68"/>
      <c r="AT2536" s="68"/>
    </row>
    <row r="2537" spans="2:46" ht="18.600000000000001" customHeight="1" thickTop="1" thickBot="1">
      <c r="B2537" s="81">
        <v>7.25999999999999</v>
      </c>
      <c r="D2537" s="59">
        <v>1</v>
      </c>
      <c r="E2537" s="60">
        <v>0</v>
      </c>
      <c r="F2537" s="61">
        <v>0</v>
      </c>
      <c r="G2537" s="62">
        <f t="shared" ref="G2537" si="11499">$E$8*$B2537</f>
        <v>4.9249661999999939</v>
      </c>
      <c r="I2537" s="59">
        <v>1</v>
      </c>
      <c r="J2537" s="63">
        <v>0</v>
      </c>
      <c r="K2537" s="61">
        <v>0</v>
      </c>
      <c r="L2537" s="62">
        <v>0</v>
      </c>
      <c r="N2537" s="59">
        <f t="shared" ref="N2537" si="11500">D2537*I2537+F2537*I2540-E2537*J2537-G2537*J2540</f>
        <v>3.4612526777693109</v>
      </c>
      <c r="O2537" s="63">
        <f t="shared" ref="O2537" si="11501">(D2537*J2537+E2537*I2537+F2537*J2540+G2537*I2540)</f>
        <v>0</v>
      </c>
      <c r="P2537" s="61">
        <f t="shared" ref="P2537" si="11502">D2537*K2537+F2537*K2540-E2537*L2537-G2537*L2540</f>
        <v>0</v>
      </c>
      <c r="Q2537" s="62">
        <f t="shared" ref="Q2537" si="11503">(D2537*L2537+E2537*K2537+F2537*L2540+G2537*K2540)</f>
        <v>4.9249661999999939</v>
      </c>
      <c r="S2537" s="59">
        <v>1</v>
      </c>
      <c r="T2537" s="60">
        <v>0</v>
      </c>
      <c r="U2537" s="61">
        <v>0</v>
      </c>
      <c r="V2537" s="62">
        <f t="shared" ref="V2537" si="11504">$T$8*$B2537</f>
        <v>4.9249661999999939</v>
      </c>
      <c r="X2537" s="59">
        <f t="shared" ref="X2537" si="11505">N2537*S2537+P2537*S2540-O2537*T2537-Q2537*T2540</f>
        <v>3.4612526777693109</v>
      </c>
      <c r="Y2537" s="63">
        <f t="shared" ref="Y2537" si="11506">(N2537*T2537+O2537*S2537+P2537*T2540+Q2537*S2540)</f>
        <v>0</v>
      </c>
      <c r="Z2537" s="61">
        <f t="shared" ref="Z2537" si="11507">N2537*U2537+P2537*U2540-O2537*V2537-Q2537*V2540</f>
        <v>0</v>
      </c>
      <c r="AA2537" s="62">
        <f t="shared" ref="AA2537" si="11508">(N2537*V2537+O2537*U2537+P2537*V2540+Q2537*U2540)</f>
        <v>21.971518647673321</v>
      </c>
      <c r="AB2537" s="10"/>
      <c r="AC2537" s="64">
        <v>1</v>
      </c>
      <c r="AD2537" s="65">
        <v>0</v>
      </c>
      <c r="AE2537" s="23">
        <v>0</v>
      </c>
      <c r="AF2537" s="66">
        <v>0</v>
      </c>
      <c r="AH2537" s="59">
        <f t="shared" ref="AH2537" si="11509">X2537*AC2537+Z2537*AC2540-Y2537*AD2537-AA2537*AD2540</f>
        <v>3.4612526777693109</v>
      </c>
      <c r="AI2537" s="63">
        <f t="shared" ref="AI2537" si="11510">(X2537*AD2537+Y2537*AC2537+Z2537*AD2540+AA2537*AC2540)</f>
        <v>21.971518647673321</v>
      </c>
      <c r="AJ2537" s="61">
        <f t="shared" ref="AJ2537" si="11511">X2537*AE2537+Z2537*AE2540-Y2537*AF2537-AA2537*AF2540</f>
        <v>0</v>
      </c>
      <c r="AK2537" s="62">
        <f t="shared" ref="AK2537" si="11512">(X2537*AF2537+Y2537*AE2537+Z2537*AF2540+AA2537*AE2540)</f>
        <v>21.971518647673321</v>
      </c>
      <c r="AM2537" s="67">
        <f t="shared" ref="AM2537" si="11513">20*LOG(((1+$AD$8)/$AD$8)/((AH2537+AH2540)^2+(AI2537+AI2540)^2)^0.5)</f>
        <v>-21.046218873747911</v>
      </c>
      <c r="AO2537" s="110">
        <f t="shared" ref="AO2537" si="11514">((AH2537^2+AI2537^2)^0.5)/((AH2540^2+AI2540^2)^0.5)</f>
        <v>6.3601830164395095</v>
      </c>
      <c r="AP2537" s="18"/>
      <c r="AQ2537" s="68"/>
      <c r="AR2537" s="68"/>
      <c r="AS2537" s="68"/>
      <c r="AT2537" s="68"/>
    </row>
    <row r="2538" spans="2:46" ht="18.600000000000001" customHeight="1" thickBot="1">
      <c r="D2538" s="69"/>
      <c r="G2538" s="70"/>
      <c r="I2538" s="69"/>
      <c r="L2538" s="70"/>
      <c r="N2538" s="69"/>
      <c r="Q2538" s="70"/>
      <c r="S2538" s="69"/>
      <c r="V2538" s="70"/>
      <c r="X2538" s="69"/>
      <c r="AA2538" s="70"/>
      <c r="AC2538" s="64"/>
      <c r="AD2538" s="23"/>
      <c r="AE2538" s="23"/>
      <c r="AF2538" s="71"/>
      <c r="AH2538" s="69"/>
      <c r="AK2538" s="70"/>
      <c r="AO2538" s="111"/>
      <c r="AP2538" s="18"/>
      <c r="AQ2538" s="68"/>
      <c r="AR2538" s="68"/>
      <c r="AS2538" s="68"/>
      <c r="AT2538" s="68"/>
    </row>
    <row r="2539" spans="2:46" ht="18.600000000000001" customHeight="1" thickBot="1">
      <c r="D2539" s="265" t="s">
        <v>11</v>
      </c>
      <c r="E2539" s="266"/>
      <c r="F2539" s="267" t="s">
        <v>84</v>
      </c>
      <c r="G2539" s="268"/>
      <c r="H2539" s="263"/>
      <c r="I2539" s="265" t="s">
        <v>85</v>
      </c>
      <c r="J2539" s="266"/>
      <c r="K2539" s="267" t="s">
        <v>86</v>
      </c>
      <c r="L2539" s="268"/>
      <c r="N2539" s="269" t="s">
        <v>12</v>
      </c>
      <c r="O2539" s="270"/>
      <c r="P2539" s="271" t="s">
        <v>13</v>
      </c>
      <c r="Q2539" s="272"/>
      <c r="S2539" s="265" t="s">
        <v>87</v>
      </c>
      <c r="T2539" s="266"/>
      <c r="U2539" s="267" t="s">
        <v>88</v>
      </c>
      <c r="V2539" s="268"/>
      <c r="W2539" s="10"/>
      <c r="X2539" s="269" t="s">
        <v>89</v>
      </c>
      <c r="Y2539" s="270"/>
      <c r="Z2539" s="271" t="s">
        <v>90</v>
      </c>
      <c r="AA2539" s="272"/>
      <c r="AB2539" s="10"/>
      <c r="AC2539" s="265" t="s">
        <v>14</v>
      </c>
      <c r="AD2539" s="266"/>
      <c r="AE2539" s="267" t="s">
        <v>15</v>
      </c>
      <c r="AF2539" s="268"/>
      <c r="AG2539" s="10"/>
      <c r="AH2539" s="269" t="s">
        <v>91</v>
      </c>
      <c r="AI2539" s="270"/>
      <c r="AJ2539" s="271" t="s">
        <v>92</v>
      </c>
      <c r="AK2539" s="272"/>
      <c r="AM2539" s="76" t="s">
        <v>16</v>
      </c>
      <c r="AO2539" s="112" t="s">
        <v>38</v>
      </c>
      <c r="AP2539" s="18"/>
      <c r="AQ2539" s="68"/>
      <c r="AR2539" s="68"/>
      <c r="AS2539" s="68"/>
      <c r="AT2539" s="68"/>
    </row>
    <row r="2540" spans="2:46" ht="18.600000000000001" customHeight="1" thickTop="1" thickBot="1">
      <c r="D2540" s="59">
        <v>0</v>
      </c>
      <c r="E2540" s="63">
        <v>0</v>
      </c>
      <c r="F2540" s="61">
        <v>1</v>
      </c>
      <c r="G2540" s="62">
        <v>0</v>
      </c>
      <c r="I2540" s="59">
        <v>0</v>
      </c>
      <c r="J2540" s="63">
        <f t="shared" ref="J2540" si="11515">IF(0=(1-$J$8*$K$8*$B2537^2),10^14,$B2537*$K$8/(1-$J$8*$K$8*$B2537^2))</f>
        <v>-0.49975016636039327</v>
      </c>
      <c r="K2540" s="61">
        <v>1</v>
      </c>
      <c r="L2540" s="62">
        <v>0</v>
      </c>
      <c r="N2540" s="59">
        <f t="shared" ref="N2540" si="11516">D2540*I2537+F2540*I2540-E2540*J2537-G2540*J2540</f>
        <v>0</v>
      </c>
      <c r="O2540" s="63">
        <f t="shared" ref="O2540" si="11517">(D2540*J2537+E2540*I2537+F2540*J2540+G2540*I2540)</f>
        <v>-0.49975016636039327</v>
      </c>
      <c r="P2540" s="61">
        <f t="shared" ref="P2540" si="11518">D2540*K2537+F2540*K2540-E2540*L2537-G2540*L2540</f>
        <v>1</v>
      </c>
      <c r="Q2540" s="62">
        <f t="shared" ref="Q2540" si="11519">(D2540*L2537+E2540*K2537+F2540*L2540+G2540*K2540)</f>
        <v>0</v>
      </c>
      <c r="S2540" s="59">
        <v>0</v>
      </c>
      <c r="T2540" s="63">
        <v>0</v>
      </c>
      <c r="U2540" s="61">
        <v>1</v>
      </c>
      <c r="V2540" s="62">
        <v>0</v>
      </c>
      <c r="X2540" s="59">
        <f t="shared" ref="X2540" si="11520">N2540*S2537+P2540*S2540-O2540*T2537-Q2540*T2540</f>
        <v>0</v>
      </c>
      <c r="Y2540" s="63">
        <f t="shared" ref="Y2540" si="11521">(N2540*T2537+O2540*S2537+P2540*T2540+Q2540*S2540)</f>
        <v>-0.49975016636039327</v>
      </c>
      <c r="Z2540" s="61">
        <f t="shared" ref="Z2540" si="11522">N2540*U2537+P2540*U2540-O2540*V2537-Q2540*V2540</f>
        <v>3.4612526777693109</v>
      </c>
      <c r="AA2540" s="62">
        <f t="shared" ref="AA2540" si="11523">(N2540*V2537+O2540*U2537+P2540*V2540+Q2540*U2540)</f>
        <v>0</v>
      </c>
      <c r="AB2540" s="10"/>
      <c r="AC2540" s="46">
        <f t="shared" ref="AC2540" si="11524">1/$AD$8</f>
        <v>1</v>
      </c>
      <c r="AD2540" s="77">
        <v>0</v>
      </c>
      <c r="AE2540" s="78">
        <v>1</v>
      </c>
      <c r="AF2540" s="79">
        <v>0</v>
      </c>
      <c r="AH2540" s="59">
        <f t="shared" ref="AH2540" si="11525">X2540*AC2537+Z2540*AC2540-Y2540*AD2537-AA2540*AD2540</f>
        <v>3.4612526777693109</v>
      </c>
      <c r="AI2540" s="63">
        <f t="shared" ref="AI2540" si="11526">(X2540*AD2537+Y2540*AC2537+Z2540*AD2540+AA2540*AC2540)</f>
        <v>-0.49975016636039327</v>
      </c>
      <c r="AJ2540" s="61">
        <f t="shared" ref="AJ2540" si="11527">X2540*AE2537+Z2540*AE2540-Y2540*AF2537-AA2540*AF2540</f>
        <v>3.4612526777693109</v>
      </c>
      <c r="AK2540" s="62">
        <f t="shared" ref="AK2540" si="11528">(X2540*AF2537+Y2540*AE2537+Z2540*AF2540+AA2540*AE2540)</f>
        <v>0</v>
      </c>
      <c r="AM2540" s="80">
        <f t="shared" ref="AM2540" si="11529">(180/PI())*ATAN(-1*(AI2537+AI2540)/(AH2537+AH2540))</f>
        <v>-72.130661193239547</v>
      </c>
      <c r="AO2540" s="113">
        <f t="shared" ref="AO2540" si="11530">20*LOG(((1-(10^(AM2537/20)^2)*(1-((1-AO2537)/(1+AO2537))^2))^0.5))</f>
        <v>-1.6058963157067126E-2</v>
      </c>
      <c r="AP2540" s="18"/>
      <c r="AQ2540" s="68"/>
      <c r="AR2540" s="68"/>
      <c r="AS2540" s="68"/>
      <c r="AT2540" s="68"/>
    </row>
    <row r="2541" spans="2:46" ht="18.600000000000001" customHeight="1"/>
    <row r="2542" spans="2:46" ht="18.600000000000001" customHeight="1" thickBot="1">
      <c r="D2542" s="10" t="s">
        <v>63</v>
      </c>
      <c r="E2542" s="10"/>
      <c r="F2542" s="10"/>
      <c r="G2542" s="10"/>
      <c r="H2542" s="10"/>
      <c r="I2542" s="10" t="s">
        <v>64</v>
      </c>
      <c r="J2542" s="10"/>
      <c r="K2542" s="10"/>
      <c r="L2542" s="10"/>
      <c r="M2542" s="55"/>
      <c r="N2542" s="55"/>
      <c r="O2542" s="54" t="s">
        <v>65</v>
      </c>
      <c r="P2542" s="55"/>
      <c r="Q2542" s="55"/>
      <c r="R2542" s="55"/>
      <c r="S2542" s="10"/>
      <c r="T2542" s="10" t="s">
        <v>66</v>
      </c>
      <c r="U2542" s="55"/>
      <c r="V2542" s="55"/>
      <c r="W2542" s="55"/>
      <c r="X2542" s="55"/>
      <c r="Y2542" s="54" t="s">
        <v>67</v>
      </c>
      <c r="Z2542" s="55"/>
      <c r="AA2542" s="55"/>
      <c r="AB2542" s="55"/>
      <c r="AC2542" s="54" t="s">
        <v>68</v>
      </c>
      <c r="AD2542" s="10"/>
      <c r="AE2542" s="10"/>
      <c r="AF2542" s="10"/>
      <c r="AG2542" s="10"/>
      <c r="AH2542" s="55"/>
      <c r="AI2542" s="54" t="s">
        <v>69</v>
      </c>
      <c r="AJ2542" s="55"/>
      <c r="AK2542" s="55"/>
    </row>
    <row r="2543" spans="2:46" ht="18.600000000000001" customHeight="1" thickBot="1">
      <c r="B2543" s="52"/>
      <c r="D2543" s="273" t="s">
        <v>70</v>
      </c>
      <c r="E2543" s="274"/>
      <c r="F2543" s="275" t="s">
        <v>71</v>
      </c>
      <c r="G2543" s="276"/>
      <c r="H2543" s="263"/>
      <c r="I2543" s="273" t="s">
        <v>72</v>
      </c>
      <c r="J2543" s="274"/>
      <c r="K2543" s="275" t="s">
        <v>73</v>
      </c>
      <c r="L2543" s="276"/>
      <c r="M2543" s="55"/>
      <c r="N2543" s="269" t="s">
        <v>74</v>
      </c>
      <c r="O2543" s="270"/>
      <c r="P2543" s="271" t="s">
        <v>75</v>
      </c>
      <c r="Q2543" s="272"/>
      <c r="R2543" s="55"/>
      <c r="S2543" s="273" t="s">
        <v>76</v>
      </c>
      <c r="T2543" s="274"/>
      <c r="U2543" s="275" t="s">
        <v>77</v>
      </c>
      <c r="V2543" s="276"/>
      <c r="W2543" s="10"/>
      <c r="X2543" s="269" t="s">
        <v>78</v>
      </c>
      <c r="Y2543" s="270"/>
      <c r="Z2543" s="271" t="s">
        <v>79</v>
      </c>
      <c r="AA2543" s="272"/>
      <c r="AB2543" s="10"/>
      <c r="AC2543" s="273" t="s">
        <v>80</v>
      </c>
      <c r="AD2543" s="274"/>
      <c r="AE2543" s="275" t="s">
        <v>81</v>
      </c>
      <c r="AF2543" s="276"/>
      <c r="AG2543" s="10"/>
      <c r="AH2543" s="269" t="s">
        <v>82</v>
      </c>
      <c r="AI2543" s="270"/>
      <c r="AJ2543" s="271" t="s">
        <v>83</v>
      </c>
      <c r="AK2543" s="272"/>
      <c r="AM2543" s="57" t="s">
        <v>10</v>
      </c>
      <c r="AO2543" s="109" t="s">
        <v>37</v>
      </c>
      <c r="AP2543" s="18"/>
      <c r="AQ2543" s="68"/>
      <c r="AR2543" s="68"/>
      <c r="AS2543" s="68"/>
      <c r="AT2543" s="68"/>
    </row>
    <row r="2544" spans="2:46" ht="18.600000000000001" customHeight="1" thickTop="1" thickBot="1">
      <c r="B2544" s="81">
        <v>7.2799999999999896</v>
      </c>
      <c r="D2544" s="59">
        <v>1</v>
      </c>
      <c r="E2544" s="60">
        <v>0</v>
      </c>
      <c r="F2544" s="61">
        <v>0</v>
      </c>
      <c r="G2544" s="62">
        <f t="shared" ref="G2544" si="11531">$E$8*$B2544</f>
        <v>4.9385335999999933</v>
      </c>
      <c r="I2544" s="59">
        <v>1</v>
      </c>
      <c r="J2544" s="63">
        <v>0</v>
      </c>
      <c r="K2544" s="61">
        <v>0</v>
      </c>
      <c r="L2544" s="62">
        <v>0</v>
      </c>
      <c r="N2544" s="59">
        <f t="shared" ref="N2544" si="11532">D2544*I2544+F2544*I2547-E2544*J2544-G2544*J2547</f>
        <v>3.4601032250479427</v>
      </c>
      <c r="O2544" s="63">
        <f t="shared" ref="O2544" si="11533">(D2544*J2544+E2544*I2544+F2544*J2547+G2544*I2547)</f>
        <v>0</v>
      </c>
      <c r="P2544" s="61">
        <f t="shared" ref="P2544" si="11534">D2544*K2544+F2544*K2547-E2544*L2544-G2544*L2547</f>
        <v>0</v>
      </c>
      <c r="Q2544" s="62">
        <f t="shared" ref="Q2544" si="11535">(D2544*L2544+E2544*K2544+F2544*L2547+G2544*K2547)</f>
        <v>4.9385335999999933</v>
      </c>
      <c r="S2544" s="59">
        <v>1</v>
      </c>
      <c r="T2544" s="60">
        <v>0</v>
      </c>
      <c r="U2544" s="61">
        <v>0</v>
      </c>
      <c r="V2544" s="62">
        <f t="shared" ref="V2544" si="11536">$T$8*$B2544</f>
        <v>4.9385335999999933</v>
      </c>
      <c r="X2544" s="59">
        <f t="shared" ref="X2544" si="11537">N2544*S2544+P2544*S2547-O2544*T2544-Q2544*T2547</f>
        <v>3.4601032250479427</v>
      </c>
      <c r="Y2544" s="63">
        <f t="shared" ref="Y2544" si="11538">(N2544*T2544+O2544*S2544+P2544*T2547+Q2544*S2547)</f>
        <v>0</v>
      </c>
      <c r="Z2544" s="61">
        <f t="shared" ref="Z2544" si="11539">N2544*U2544+P2544*U2547-O2544*V2544-Q2544*V2547</f>
        <v>0</v>
      </c>
      <c r="AA2544" s="62">
        <f t="shared" ref="AA2544" si="11540">(N2544*V2544+O2544*U2544+P2544*V2547+Q2544*U2547)</f>
        <v>22.026369636367594</v>
      </c>
      <c r="AB2544" s="10"/>
      <c r="AC2544" s="64">
        <v>1</v>
      </c>
      <c r="AD2544" s="65">
        <v>0</v>
      </c>
      <c r="AE2544" s="23">
        <v>0</v>
      </c>
      <c r="AF2544" s="66">
        <v>0</v>
      </c>
      <c r="AH2544" s="59">
        <f t="shared" ref="AH2544" si="11541">X2544*AC2544+Z2544*AC2547-Y2544*AD2544-AA2544*AD2547</f>
        <v>3.4601032250479427</v>
      </c>
      <c r="AI2544" s="63">
        <f t="shared" ref="AI2544" si="11542">(X2544*AD2544+Y2544*AC2544+Z2544*AD2547+AA2544*AC2547)</f>
        <v>22.026369636367594</v>
      </c>
      <c r="AJ2544" s="61">
        <f t="shared" ref="AJ2544" si="11543">X2544*AE2544+Z2544*AE2547-Y2544*AF2544-AA2544*AF2547</f>
        <v>0</v>
      </c>
      <c r="AK2544" s="62">
        <f t="shared" ref="AK2544" si="11544">(X2544*AF2544+Y2544*AE2544+Z2544*AF2547+AA2544*AE2547)</f>
        <v>22.026369636367594</v>
      </c>
      <c r="AM2544" s="67">
        <f t="shared" ref="AM2544" si="11545">20*LOG(((1+$AD$8)/$AD$8)/((AH2544+AH2547)^2+(AI2544+AI2547)^2)^0.5)</f>
        <v>-21.066614419075197</v>
      </c>
      <c r="AO2544" s="110">
        <f t="shared" ref="AO2544" si="11546">((AH2544^2+AI2544^2)^0.5)/((AH2547^2+AI2547^2)^0.5)</f>
        <v>6.3781187253200207</v>
      </c>
      <c r="AP2544" s="18"/>
      <c r="AQ2544" s="68"/>
      <c r="AR2544" s="68"/>
      <c r="AS2544" s="68"/>
      <c r="AT2544" s="68"/>
    </row>
    <row r="2545" spans="2:46" ht="18.600000000000001" customHeight="1" thickBot="1">
      <c r="D2545" s="69"/>
      <c r="G2545" s="70"/>
      <c r="I2545" s="69"/>
      <c r="L2545" s="70"/>
      <c r="N2545" s="69"/>
      <c r="Q2545" s="70"/>
      <c r="S2545" s="69"/>
      <c r="V2545" s="70"/>
      <c r="X2545" s="69"/>
      <c r="AA2545" s="70"/>
      <c r="AC2545" s="64"/>
      <c r="AD2545" s="23"/>
      <c r="AE2545" s="23"/>
      <c r="AF2545" s="71"/>
      <c r="AH2545" s="69"/>
      <c r="AK2545" s="70"/>
      <c r="AO2545" s="111"/>
      <c r="AP2545" s="18"/>
      <c r="AQ2545" s="68"/>
      <c r="AR2545" s="68"/>
      <c r="AS2545" s="68"/>
      <c r="AT2545" s="68"/>
    </row>
    <row r="2546" spans="2:46" ht="18.600000000000001" customHeight="1" thickBot="1">
      <c r="D2546" s="265" t="s">
        <v>11</v>
      </c>
      <c r="E2546" s="266"/>
      <c r="F2546" s="267" t="s">
        <v>84</v>
      </c>
      <c r="G2546" s="268"/>
      <c r="H2546" s="263"/>
      <c r="I2546" s="265" t="s">
        <v>85</v>
      </c>
      <c r="J2546" s="266"/>
      <c r="K2546" s="267" t="s">
        <v>86</v>
      </c>
      <c r="L2546" s="268"/>
      <c r="N2546" s="269" t="s">
        <v>12</v>
      </c>
      <c r="O2546" s="270"/>
      <c r="P2546" s="271" t="s">
        <v>13</v>
      </c>
      <c r="Q2546" s="272"/>
      <c r="S2546" s="265" t="s">
        <v>87</v>
      </c>
      <c r="T2546" s="266"/>
      <c r="U2546" s="267" t="s">
        <v>88</v>
      </c>
      <c r="V2546" s="268"/>
      <c r="W2546" s="10"/>
      <c r="X2546" s="269" t="s">
        <v>89</v>
      </c>
      <c r="Y2546" s="270"/>
      <c r="Z2546" s="271" t="s">
        <v>90</v>
      </c>
      <c r="AA2546" s="272"/>
      <c r="AB2546" s="10"/>
      <c r="AC2546" s="265" t="s">
        <v>14</v>
      </c>
      <c r="AD2546" s="266"/>
      <c r="AE2546" s="267" t="s">
        <v>15</v>
      </c>
      <c r="AF2546" s="268"/>
      <c r="AG2546" s="10"/>
      <c r="AH2546" s="269" t="s">
        <v>91</v>
      </c>
      <c r="AI2546" s="270"/>
      <c r="AJ2546" s="271" t="s">
        <v>92</v>
      </c>
      <c r="AK2546" s="272"/>
      <c r="AM2546" s="76" t="s">
        <v>16</v>
      </c>
      <c r="AO2546" s="112" t="s">
        <v>38</v>
      </c>
      <c r="AP2546" s="18"/>
      <c r="AQ2546" s="68"/>
      <c r="AR2546" s="68"/>
      <c r="AS2546" s="68"/>
      <c r="AT2546" s="68"/>
    </row>
    <row r="2547" spans="2:46" ht="18.600000000000001" customHeight="1" thickTop="1" thickBot="1">
      <c r="D2547" s="59">
        <v>0</v>
      </c>
      <c r="E2547" s="63">
        <v>0</v>
      </c>
      <c r="F2547" s="61">
        <v>1</v>
      </c>
      <c r="G2547" s="62">
        <v>0</v>
      </c>
      <c r="I2547" s="59">
        <v>0</v>
      </c>
      <c r="J2547" s="63">
        <f t="shared" ref="J2547" si="11547">IF(0=(1-$J$8*$K$8*$B2544^2),10^14,$B2544*$K$8/(1-$J$8*$K$8*$B2544^2))</f>
        <v>-0.49814447451525812</v>
      </c>
      <c r="K2547" s="61">
        <v>1</v>
      </c>
      <c r="L2547" s="62">
        <v>0</v>
      </c>
      <c r="N2547" s="59">
        <f t="shared" ref="N2547" si="11548">D2547*I2544+F2547*I2547-E2547*J2544-G2547*J2547</f>
        <v>0</v>
      </c>
      <c r="O2547" s="63">
        <f t="shared" ref="O2547" si="11549">(D2547*J2544+E2547*I2544+F2547*J2547+G2547*I2547)</f>
        <v>-0.49814447451525812</v>
      </c>
      <c r="P2547" s="61">
        <f t="shared" ref="P2547" si="11550">D2547*K2544+F2547*K2547-E2547*L2544-G2547*L2547</f>
        <v>1</v>
      </c>
      <c r="Q2547" s="62">
        <f t="shared" ref="Q2547" si="11551">(D2547*L2544+E2547*K2544+F2547*L2547+G2547*K2547)</f>
        <v>0</v>
      </c>
      <c r="S2547" s="59">
        <v>0</v>
      </c>
      <c r="T2547" s="63">
        <v>0</v>
      </c>
      <c r="U2547" s="61">
        <v>1</v>
      </c>
      <c r="V2547" s="62">
        <v>0</v>
      </c>
      <c r="X2547" s="59">
        <f t="shared" ref="X2547" si="11552">N2547*S2544+P2547*S2547-O2547*T2544-Q2547*T2547</f>
        <v>0</v>
      </c>
      <c r="Y2547" s="63">
        <f t="shared" ref="Y2547" si="11553">(N2547*T2544+O2547*S2544+P2547*T2547+Q2547*S2547)</f>
        <v>-0.49814447451525812</v>
      </c>
      <c r="Z2547" s="61">
        <f t="shared" ref="Z2547" si="11554">N2547*U2544+P2547*U2547-O2547*V2544-Q2547*V2547</f>
        <v>3.4601032250479427</v>
      </c>
      <c r="AA2547" s="62">
        <f t="shared" ref="AA2547" si="11555">(N2547*V2544+O2547*U2544+P2547*V2547+Q2547*U2547)</f>
        <v>0</v>
      </c>
      <c r="AB2547" s="10"/>
      <c r="AC2547" s="46">
        <f t="shared" ref="AC2547" si="11556">1/$AD$8</f>
        <v>1</v>
      </c>
      <c r="AD2547" s="77">
        <v>0</v>
      </c>
      <c r="AE2547" s="78">
        <v>1</v>
      </c>
      <c r="AF2547" s="79">
        <v>0</v>
      </c>
      <c r="AH2547" s="59">
        <f t="shared" ref="AH2547" si="11557">X2547*AC2544+Z2547*AC2547-Y2547*AD2544-AA2547*AD2547</f>
        <v>3.4601032250479427</v>
      </c>
      <c r="AI2547" s="63">
        <f t="shared" ref="AI2547" si="11558">(X2547*AD2544+Y2547*AC2544+Z2547*AD2547+AA2547*AC2547)</f>
        <v>-0.49814447451525812</v>
      </c>
      <c r="AJ2547" s="61">
        <f t="shared" ref="AJ2547" si="11559">X2547*AE2544+Z2547*AE2547-Y2547*AF2544-AA2547*AF2547</f>
        <v>3.4601032250479427</v>
      </c>
      <c r="AK2547" s="62">
        <f t="shared" ref="AK2547" si="11560">(X2547*AF2544+Y2547*AE2544+Z2547*AF2547+AA2547*AE2547)</f>
        <v>0</v>
      </c>
      <c r="AM2547" s="80">
        <f t="shared" ref="AM2547" si="11561">(180/PI())*ATAN(-1*(AI2544+AI2547)/(AH2544+AH2547))</f>
        <v>-72.180098469108373</v>
      </c>
      <c r="AO2547" s="113">
        <f t="shared" ref="AO2547" si="11562">20*LOG(((1-(10^(AM2544/20)^2)*(1-((1-AO2544)/(1+AO2544))^2))^0.5))</f>
        <v>-1.5950763472739271E-2</v>
      </c>
      <c r="AP2547" s="18"/>
      <c r="AQ2547" s="68"/>
      <c r="AR2547" s="68"/>
      <c r="AS2547" s="68"/>
      <c r="AT2547" s="68"/>
    </row>
    <row r="2548" spans="2:46" ht="18.600000000000001" customHeight="1"/>
    <row r="2549" spans="2:46" ht="18.600000000000001" customHeight="1" thickBot="1">
      <c r="D2549" s="10" t="s">
        <v>63</v>
      </c>
      <c r="E2549" s="10"/>
      <c r="F2549" s="10"/>
      <c r="G2549" s="10"/>
      <c r="H2549" s="10"/>
      <c r="I2549" s="10" t="s">
        <v>64</v>
      </c>
      <c r="J2549" s="10"/>
      <c r="K2549" s="10"/>
      <c r="L2549" s="10"/>
      <c r="M2549" s="55"/>
      <c r="N2549" s="55"/>
      <c r="O2549" s="54" t="s">
        <v>65</v>
      </c>
      <c r="P2549" s="55"/>
      <c r="Q2549" s="55"/>
      <c r="R2549" s="55"/>
      <c r="S2549" s="10"/>
      <c r="T2549" s="10" t="s">
        <v>66</v>
      </c>
      <c r="U2549" s="55"/>
      <c r="V2549" s="55"/>
      <c r="W2549" s="55"/>
      <c r="X2549" s="55"/>
      <c r="Y2549" s="54" t="s">
        <v>67</v>
      </c>
      <c r="Z2549" s="55"/>
      <c r="AA2549" s="55"/>
      <c r="AB2549" s="55"/>
      <c r="AC2549" s="54" t="s">
        <v>68</v>
      </c>
      <c r="AD2549" s="10"/>
      <c r="AE2549" s="10"/>
      <c r="AF2549" s="10"/>
      <c r="AG2549" s="10"/>
      <c r="AH2549" s="55"/>
      <c r="AI2549" s="54" t="s">
        <v>69</v>
      </c>
      <c r="AJ2549" s="55"/>
      <c r="AK2549" s="55"/>
    </row>
    <row r="2550" spans="2:46" ht="18.600000000000001" customHeight="1" thickBot="1">
      <c r="B2550" s="52"/>
      <c r="D2550" s="273" t="s">
        <v>70</v>
      </c>
      <c r="E2550" s="274"/>
      <c r="F2550" s="275" t="s">
        <v>71</v>
      </c>
      <c r="G2550" s="276"/>
      <c r="H2550" s="263"/>
      <c r="I2550" s="273" t="s">
        <v>72</v>
      </c>
      <c r="J2550" s="274"/>
      <c r="K2550" s="275" t="s">
        <v>73</v>
      </c>
      <c r="L2550" s="276"/>
      <c r="M2550" s="55"/>
      <c r="N2550" s="269" t="s">
        <v>74</v>
      </c>
      <c r="O2550" s="270"/>
      <c r="P2550" s="271" t="s">
        <v>75</v>
      </c>
      <c r="Q2550" s="272"/>
      <c r="R2550" s="55"/>
      <c r="S2550" s="273" t="s">
        <v>76</v>
      </c>
      <c r="T2550" s="274"/>
      <c r="U2550" s="275" t="s">
        <v>77</v>
      </c>
      <c r="V2550" s="276"/>
      <c r="W2550" s="10"/>
      <c r="X2550" s="269" t="s">
        <v>78</v>
      </c>
      <c r="Y2550" s="270"/>
      <c r="Z2550" s="271" t="s">
        <v>79</v>
      </c>
      <c r="AA2550" s="272"/>
      <c r="AB2550" s="10"/>
      <c r="AC2550" s="273" t="s">
        <v>80</v>
      </c>
      <c r="AD2550" s="274"/>
      <c r="AE2550" s="275" t="s">
        <v>81</v>
      </c>
      <c r="AF2550" s="276"/>
      <c r="AG2550" s="10"/>
      <c r="AH2550" s="269" t="s">
        <v>82</v>
      </c>
      <c r="AI2550" s="270"/>
      <c r="AJ2550" s="271" t="s">
        <v>83</v>
      </c>
      <c r="AK2550" s="272"/>
      <c r="AM2550" s="57" t="s">
        <v>10</v>
      </c>
      <c r="AO2550" s="109" t="s">
        <v>37</v>
      </c>
      <c r="AP2550" s="18"/>
      <c r="AQ2550" s="68"/>
      <c r="AR2550" s="68"/>
      <c r="AS2550" s="68"/>
      <c r="AT2550" s="68"/>
    </row>
    <row r="2551" spans="2:46" ht="18.600000000000001" customHeight="1" thickTop="1" thickBot="1">
      <c r="B2551" s="81">
        <v>7.2999999999999901</v>
      </c>
      <c r="D2551" s="59">
        <v>1</v>
      </c>
      <c r="E2551" s="60">
        <v>0</v>
      </c>
      <c r="F2551" s="61">
        <v>0</v>
      </c>
      <c r="G2551" s="62">
        <f t="shared" ref="G2551" si="11563">$E$8*$B2551</f>
        <v>4.9521009999999936</v>
      </c>
      <c r="I2551" s="59">
        <v>1</v>
      </c>
      <c r="J2551" s="63">
        <v>0</v>
      </c>
      <c r="K2551" s="61">
        <v>0</v>
      </c>
      <c r="L2551" s="62">
        <v>0</v>
      </c>
      <c r="N2551" s="59">
        <f t="shared" ref="N2551" si="11564">D2551*I2551+F2551*I2554-E2551*J2551-G2551*J2554</f>
        <v>3.4589642668955811</v>
      </c>
      <c r="O2551" s="63">
        <f t="shared" ref="O2551" si="11565">(D2551*J2551+E2551*I2551+F2551*J2554+G2551*I2554)</f>
        <v>0</v>
      </c>
      <c r="P2551" s="61">
        <f t="shared" ref="P2551" si="11566">D2551*K2551+F2551*K2554-E2551*L2551-G2551*L2554</f>
        <v>0</v>
      </c>
      <c r="Q2551" s="62">
        <f t="shared" ref="Q2551" si="11567">(D2551*L2551+E2551*K2551+F2551*L2554+G2551*K2554)</f>
        <v>4.9521009999999936</v>
      </c>
      <c r="S2551" s="59">
        <v>1</v>
      </c>
      <c r="T2551" s="60">
        <v>0</v>
      </c>
      <c r="U2551" s="61">
        <v>0</v>
      </c>
      <c r="V2551" s="62">
        <f t="shared" ref="V2551" si="11568">$T$8*$B2551</f>
        <v>4.9521009999999936</v>
      </c>
      <c r="X2551" s="59">
        <f t="shared" ref="X2551" si="11569">N2551*S2551+P2551*S2554-O2551*T2551-Q2551*T2554</f>
        <v>3.4589642668955811</v>
      </c>
      <c r="Y2551" s="63">
        <f t="shared" ref="Y2551" si="11570">(N2551*T2551+O2551*S2551+P2551*T2554+Q2551*S2554)</f>
        <v>0</v>
      </c>
      <c r="Z2551" s="61">
        <f t="shared" ref="Z2551" si="11571">N2551*U2551+P2551*U2554-O2551*V2551-Q2551*V2554</f>
        <v>0</v>
      </c>
      <c r="AA2551" s="62">
        <f t="shared" ref="AA2551" si="11572">(N2551*V2551+O2551*U2551+P2551*V2554+Q2551*U2554)</f>
        <v>22.081241405057845</v>
      </c>
      <c r="AB2551" s="10"/>
      <c r="AC2551" s="64">
        <v>1</v>
      </c>
      <c r="AD2551" s="65">
        <v>0</v>
      </c>
      <c r="AE2551" s="23">
        <v>0</v>
      </c>
      <c r="AF2551" s="66">
        <v>0</v>
      </c>
      <c r="AH2551" s="59">
        <f t="shared" ref="AH2551" si="11573">X2551*AC2551+Z2551*AC2554-Y2551*AD2551-AA2551*AD2554</f>
        <v>3.4589642668955811</v>
      </c>
      <c r="AI2551" s="63">
        <f t="shared" ref="AI2551" si="11574">(X2551*AD2551+Y2551*AC2551+Z2551*AD2554+AA2551*AC2554)</f>
        <v>22.081241405057845</v>
      </c>
      <c r="AJ2551" s="61">
        <f t="shared" ref="AJ2551" si="11575">X2551*AE2551+Z2551*AE2554-Y2551*AF2551-AA2551*AF2554</f>
        <v>0</v>
      </c>
      <c r="AK2551" s="62">
        <f t="shared" ref="AK2551" si="11576">(X2551*AF2551+Y2551*AE2551+Z2551*AF2554+AA2551*AE2554)</f>
        <v>22.081241405057845</v>
      </c>
      <c r="AM2551" s="67">
        <f t="shared" ref="AM2551" si="11577">20*LOG(((1+$AD$8)/$AD$8)/((AH2551+AH2554)^2+(AI2551+AI2554)^2)^0.5)</f>
        <v>-21.086974660525428</v>
      </c>
      <c r="AO2551" s="110">
        <f t="shared" ref="AO2551" si="11578">((AH2551^2+AI2551^2)^0.5)/((AH2554^2+AI2554^2)^0.5)</f>
        <v>6.3960530820429158</v>
      </c>
      <c r="AP2551" s="18"/>
      <c r="AQ2551" s="68"/>
      <c r="AR2551" s="68"/>
      <c r="AS2551" s="68"/>
      <c r="AT2551" s="68"/>
    </row>
    <row r="2552" spans="2:46" ht="18.600000000000001" customHeight="1" thickBot="1">
      <c r="D2552" s="69"/>
      <c r="G2552" s="70"/>
      <c r="I2552" s="69"/>
      <c r="L2552" s="70"/>
      <c r="N2552" s="69"/>
      <c r="Q2552" s="70"/>
      <c r="S2552" s="69"/>
      <c r="V2552" s="70"/>
      <c r="X2552" s="69"/>
      <c r="AA2552" s="70"/>
      <c r="AC2552" s="64"/>
      <c r="AD2552" s="23"/>
      <c r="AE2552" s="23"/>
      <c r="AF2552" s="71"/>
      <c r="AH2552" s="69"/>
      <c r="AK2552" s="70"/>
      <c r="AO2552" s="111"/>
      <c r="AP2552" s="18"/>
      <c r="AQ2552" s="68"/>
      <c r="AR2552" s="68"/>
      <c r="AS2552" s="68"/>
      <c r="AT2552" s="68"/>
    </row>
    <row r="2553" spans="2:46" ht="18.600000000000001" customHeight="1" thickBot="1">
      <c r="D2553" s="265" t="s">
        <v>11</v>
      </c>
      <c r="E2553" s="266"/>
      <c r="F2553" s="267" t="s">
        <v>84</v>
      </c>
      <c r="G2553" s="268"/>
      <c r="H2553" s="263"/>
      <c r="I2553" s="265" t="s">
        <v>85</v>
      </c>
      <c r="J2553" s="266"/>
      <c r="K2553" s="267" t="s">
        <v>86</v>
      </c>
      <c r="L2553" s="268"/>
      <c r="N2553" s="269" t="s">
        <v>12</v>
      </c>
      <c r="O2553" s="270"/>
      <c r="P2553" s="271" t="s">
        <v>13</v>
      </c>
      <c r="Q2553" s="272"/>
      <c r="S2553" s="265" t="s">
        <v>87</v>
      </c>
      <c r="T2553" s="266"/>
      <c r="U2553" s="267" t="s">
        <v>88</v>
      </c>
      <c r="V2553" s="268"/>
      <c r="W2553" s="10"/>
      <c r="X2553" s="269" t="s">
        <v>89</v>
      </c>
      <c r="Y2553" s="270"/>
      <c r="Z2553" s="271" t="s">
        <v>90</v>
      </c>
      <c r="AA2553" s="272"/>
      <c r="AB2553" s="10"/>
      <c r="AC2553" s="265" t="s">
        <v>14</v>
      </c>
      <c r="AD2553" s="266"/>
      <c r="AE2553" s="267" t="s">
        <v>15</v>
      </c>
      <c r="AF2553" s="268"/>
      <c r="AG2553" s="10"/>
      <c r="AH2553" s="269" t="s">
        <v>91</v>
      </c>
      <c r="AI2553" s="270"/>
      <c r="AJ2553" s="271" t="s">
        <v>92</v>
      </c>
      <c r="AK2553" s="272"/>
      <c r="AM2553" s="76" t="s">
        <v>16</v>
      </c>
      <c r="AO2553" s="112" t="s">
        <v>38</v>
      </c>
      <c r="AP2553" s="18"/>
      <c r="AQ2553" s="68"/>
      <c r="AR2553" s="68"/>
      <c r="AS2553" s="68"/>
      <c r="AT2553" s="68"/>
    </row>
    <row r="2554" spans="2:46" ht="18.600000000000001" customHeight="1" thickTop="1" thickBot="1">
      <c r="D2554" s="59">
        <v>0</v>
      </c>
      <c r="E2554" s="63">
        <v>0</v>
      </c>
      <c r="F2554" s="61">
        <v>1</v>
      </c>
      <c r="G2554" s="62">
        <v>0</v>
      </c>
      <c r="I2554" s="59">
        <v>0</v>
      </c>
      <c r="J2554" s="63">
        <f t="shared" ref="J2554" si="11579">IF(0=(1-$J$8*$K$8*$B2551^2),10^14,$B2551*$K$8/(1-$J$8*$K$8*$B2551^2))</f>
        <v>-0.49654970019706468</v>
      </c>
      <c r="K2554" s="61">
        <v>1</v>
      </c>
      <c r="L2554" s="62">
        <v>0</v>
      </c>
      <c r="N2554" s="59">
        <f t="shared" ref="N2554" si="11580">D2554*I2551+F2554*I2554-E2554*J2551-G2554*J2554</f>
        <v>0</v>
      </c>
      <c r="O2554" s="63">
        <f t="shared" ref="O2554" si="11581">(D2554*J2551+E2554*I2551+F2554*J2554+G2554*I2554)</f>
        <v>-0.49654970019706468</v>
      </c>
      <c r="P2554" s="61">
        <f t="shared" ref="P2554" si="11582">D2554*K2551+F2554*K2554-E2554*L2551-G2554*L2554</f>
        <v>1</v>
      </c>
      <c r="Q2554" s="62">
        <f t="shared" ref="Q2554" si="11583">(D2554*L2551+E2554*K2551+F2554*L2554+G2554*K2554)</f>
        <v>0</v>
      </c>
      <c r="S2554" s="59">
        <v>0</v>
      </c>
      <c r="T2554" s="63">
        <v>0</v>
      </c>
      <c r="U2554" s="61">
        <v>1</v>
      </c>
      <c r="V2554" s="62">
        <v>0</v>
      </c>
      <c r="X2554" s="59">
        <f t="shared" ref="X2554" si="11584">N2554*S2551+P2554*S2554-O2554*T2551-Q2554*T2554</f>
        <v>0</v>
      </c>
      <c r="Y2554" s="63">
        <f t="shared" ref="Y2554" si="11585">(N2554*T2551+O2554*S2551+P2554*T2554+Q2554*S2554)</f>
        <v>-0.49654970019706468</v>
      </c>
      <c r="Z2554" s="61">
        <f t="shared" ref="Z2554" si="11586">N2554*U2551+P2554*U2554-O2554*V2551-Q2554*V2554</f>
        <v>3.4589642668955811</v>
      </c>
      <c r="AA2554" s="62">
        <f t="shared" ref="AA2554" si="11587">(N2554*V2551+O2554*U2551+P2554*V2554+Q2554*U2554)</f>
        <v>0</v>
      </c>
      <c r="AB2554" s="10"/>
      <c r="AC2554" s="46">
        <f t="shared" ref="AC2554" si="11588">1/$AD$8</f>
        <v>1</v>
      </c>
      <c r="AD2554" s="77">
        <v>0</v>
      </c>
      <c r="AE2554" s="78">
        <v>1</v>
      </c>
      <c r="AF2554" s="79">
        <v>0</v>
      </c>
      <c r="AH2554" s="59">
        <f t="shared" ref="AH2554" si="11589">X2554*AC2551+Z2554*AC2554-Y2554*AD2551-AA2554*AD2554</f>
        <v>3.4589642668955811</v>
      </c>
      <c r="AI2554" s="63">
        <f t="shared" ref="AI2554" si="11590">(X2554*AD2551+Y2554*AC2551+Z2554*AD2554+AA2554*AC2554)</f>
        <v>-0.49654970019706468</v>
      </c>
      <c r="AJ2554" s="61">
        <f t="shared" ref="AJ2554" si="11591">X2554*AE2551+Z2554*AE2554-Y2554*AF2551-AA2554*AF2554</f>
        <v>3.4589642668955811</v>
      </c>
      <c r="AK2554" s="62">
        <f t="shared" ref="AK2554" si="11592">(X2554*AF2551+Y2554*AE2551+Z2554*AF2554+AA2554*AE2554)</f>
        <v>0</v>
      </c>
      <c r="AM2554" s="80">
        <f t="shared" ref="AM2554" si="11593">(180/PI())*ATAN(-1*(AI2551+AI2554)/(AH2551+AH2554))</f>
        <v>-72.229261437861524</v>
      </c>
      <c r="AO2554" s="113">
        <f t="shared" ref="AO2554" si="11594">20*LOG(((1-(10^(AM2551/20)^2)*(1-((1-AO2551)/(1+AO2551))^2))^0.5))</f>
        <v>-1.5843487684020129E-2</v>
      </c>
      <c r="AP2554" s="18"/>
      <c r="AQ2554" s="68"/>
      <c r="AR2554" s="68"/>
      <c r="AS2554" s="68"/>
      <c r="AT2554" s="68"/>
    </row>
    <row r="2555" spans="2:46" ht="18.600000000000001" customHeight="1"/>
    <row r="2556" spans="2:46" ht="18.600000000000001" customHeight="1" thickBot="1">
      <c r="D2556" s="10" t="s">
        <v>63</v>
      </c>
      <c r="E2556" s="10"/>
      <c r="F2556" s="10"/>
      <c r="G2556" s="10"/>
      <c r="H2556" s="10"/>
      <c r="I2556" s="10" t="s">
        <v>64</v>
      </c>
      <c r="J2556" s="10"/>
      <c r="K2556" s="10"/>
      <c r="L2556" s="10"/>
      <c r="M2556" s="55"/>
      <c r="N2556" s="55"/>
      <c r="O2556" s="54" t="s">
        <v>65</v>
      </c>
      <c r="P2556" s="55"/>
      <c r="Q2556" s="55"/>
      <c r="R2556" s="55"/>
      <c r="S2556" s="10"/>
      <c r="T2556" s="10" t="s">
        <v>66</v>
      </c>
      <c r="U2556" s="55"/>
      <c r="V2556" s="55"/>
      <c r="W2556" s="55"/>
      <c r="X2556" s="55"/>
      <c r="Y2556" s="54" t="s">
        <v>67</v>
      </c>
      <c r="Z2556" s="55"/>
      <c r="AA2556" s="55"/>
      <c r="AB2556" s="55"/>
      <c r="AC2556" s="54" t="s">
        <v>68</v>
      </c>
      <c r="AD2556" s="10"/>
      <c r="AE2556" s="10"/>
      <c r="AF2556" s="10"/>
      <c r="AG2556" s="10"/>
      <c r="AH2556" s="55"/>
      <c r="AI2556" s="54" t="s">
        <v>69</v>
      </c>
      <c r="AJ2556" s="55"/>
      <c r="AK2556" s="55"/>
    </row>
    <row r="2557" spans="2:46" ht="18.600000000000001" customHeight="1" thickBot="1">
      <c r="B2557" s="52"/>
      <c r="D2557" s="273" t="s">
        <v>70</v>
      </c>
      <c r="E2557" s="274"/>
      <c r="F2557" s="275" t="s">
        <v>71</v>
      </c>
      <c r="G2557" s="276"/>
      <c r="H2557" s="263"/>
      <c r="I2557" s="273" t="s">
        <v>72</v>
      </c>
      <c r="J2557" s="274"/>
      <c r="K2557" s="275" t="s">
        <v>73</v>
      </c>
      <c r="L2557" s="276"/>
      <c r="M2557" s="55"/>
      <c r="N2557" s="269" t="s">
        <v>74</v>
      </c>
      <c r="O2557" s="270"/>
      <c r="P2557" s="271" t="s">
        <v>75</v>
      </c>
      <c r="Q2557" s="272"/>
      <c r="R2557" s="55"/>
      <c r="S2557" s="273" t="s">
        <v>76</v>
      </c>
      <c r="T2557" s="274"/>
      <c r="U2557" s="275" t="s">
        <v>77</v>
      </c>
      <c r="V2557" s="276"/>
      <c r="W2557" s="10"/>
      <c r="X2557" s="269" t="s">
        <v>78</v>
      </c>
      <c r="Y2557" s="270"/>
      <c r="Z2557" s="271" t="s">
        <v>79</v>
      </c>
      <c r="AA2557" s="272"/>
      <c r="AB2557" s="10"/>
      <c r="AC2557" s="273" t="s">
        <v>80</v>
      </c>
      <c r="AD2557" s="274"/>
      <c r="AE2557" s="275" t="s">
        <v>81</v>
      </c>
      <c r="AF2557" s="276"/>
      <c r="AG2557" s="10"/>
      <c r="AH2557" s="269" t="s">
        <v>82</v>
      </c>
      <c r="AI2557" s="270"/>
      <c r="AJ2557" s="271" t="s">
        <v>83</v>
      </c>
      <c r="AK2557" s="272"/>
      <c r="AM2557" s="57" t="s">
        <v>10</v>
      </c>
      <c r="AO2557" s="109" t="s">
        <v>37</v>
      </c>
      <c r="AP2557" s="18"/>
      <c r="AQ2557" s="68"/>
      <c r="AR2557" s="68"/>
      <c r="AS2557" s="68"/>
      <c r="AT2557" s="68"/>
    </row>
    <row r="2558" spans="2:46" ht="18.600000000000001" customHeight="1" thickTop="1" thickBot="1">
      <c r="B2558" s="81">
        <v>7.3199999999999896</v>
      </c>
      <c r="D2558" s="59">
        <v>1</v>
      </c>
      <c r="E2558" s="60">
        <v>0</v>
      </c>
      <c r="F2558" s="61">
        <v>0</v>
      </c>
      <c r="G2558" s="62">
        <f t="shared" ref="G2558" si="11595">$E$8*$B2558</f>
        <v>4.9656683999999931</v>
      </c>
      <c r="I2558" s="59">
        <v>1</v>
      </c>
      <c r="J2558" s="63">
        <v>0</v>
      </c>
      <c r="K2558" s="61">
        <v>0</v>
      </c>
      <c r="L2558" s="62">
        <v>0</v>
      </c>
      <c r="N2558" s="59">
        <f t="shared" ref="N2558" si="11596">D2558*I2558+F2558*I2561-E2558*J2558-G2558*J2561</f>
        <v>3.4578356729254125</v>
      </c>
      <c r="O2558" s="63">
        <f t="shared" ref="O2558" si="11597">(D2558*J2558+E2558*I2558+F2558*J2561+G2558*I2561)</f>
        <v>0</v>
      </c>
      <c r="P2558" s="61">
        <f t="shared" ref="P2558" si="11598">D2558*K2558+F2558*K2561-E2558*L2558-G2558*L2561</f>
        <v>0</v>
      </c>
      <c r="Q2558" s="62">
        <f t="shared" ref="Q2558" si="11599">(D2558*L2558+E2558*K2558+F2558*L2561+G2558*K2561)</f>
        <v>4.9656683999999931</v>
      </c>
      <c r="S2558" s="59">
        <v>1</v>
      </c>
      <c r="T2558" s="60">
        <v>0</v>
      </c>
      <c r="U2558" s="61">
        <v>0</v>
      </c>
      <c r="V2558" s="62">
        <f t="shared" ref="V2558" si="11600">$T$8*$B2558</f>
        <v>4.9656683999999931</v>
      </c>
      <c r="X2558" s="59">
        <f t="shared" ref="X2558" si="11601">N2558*S2558+P2558*S2561-O2558*T2558-Q2558*T2561</f>
        <v>3.4578356729254125</v>
      </c>
      <c r="Y2558" s="63">
        <f t="shared" ref="Y2558" si="11602">(N2558*T2558+O2558*S2558+P2558*T2561+Q2558*S2561)</f>
        <v>0</v>
      </c>
      <c r="Z2558" s="61">
        <f t="shared" ref="Z2558" si="11603">N2558*U2558+P2558*U2561-O2558*V2558-Q2558*V2561</f>
        <v>0</v>
      </c>
      <c r="AA2558" s="62">
        <f t="shared" ref="AA2558" si="11604">(N2558*V2558+O2558*U2558+P2558*V2561+Q2558*U2561)</f>
        <v>22.136133733438427</v>
      </c>
      <c r="AB2558" s="10"/>
      <c r="AC2558" s="64">
        <v>1</v>
      </c>
      <c r="AD2558" s="65">
        <v>0</v>
      </c>
      <c r="AE2558" s="23">
        <v>0</v>
      </c>
      <c r="AF2558" s="66">
        <v>0</v>
      </c>
      <c r="AH2558" s="59">
        <f t="shared" ref="AH2558" si="11605">X2558*AC2558+Z2558*AC2561-Y2558*AD2558-AA2558*AD2561</f>
        <v>3.4578356729254125</v>
      </c>
      <c r="AI2558" s="63">
        <f t="shared" ref="AI2558" si="11606">(X2558*AD2558+Y2558*AC2558+Z2558*AD2561+AA2558*AC2561)</f>
        <v>22.136133733438427</v>
      </c>
      <c r="AJ2558" s="61">
        <f t="shared" ref="AJ2558" si="11607">X2558*AE2558+Z2558*AE2561-Y2558*AF2558-AA2558*AF2561</f>
        <v>0</v>
      </c>
      <c r="AK2558" s="62">
        <f t="shared" ref="AK2558" si="11608">(X2558*AF2558+Y2558*AE2558+Z2558*AF2561+AA2558*AE2561)</f>
        <v>22.136133733438427</v>
      </c>
      <c r="AM2558" s="67">
        <f t="shared" ref="AM2558" si="11609">20*LOG(((1+$AD$8)/$AD$8)/((AH2558+AH2561)^2+(AI2558+AI2561)^2)^0.5)</f>
        <v>-21.107299604070914</v>
      </c>
      <c r="AO2558" s="110">
        <f t="shared" ref="AO2558" si="11610">((AH2558^2+AI2558^2)^0.5)/((AH2561^2+AI2561^2)^0.5)</f>
        <v>6.4139860995077242</v>
      </c>
      <c r="AP2558" s="18"/>
      <c r="AQ2558" s="68"/>
      <c r="AR2558" s="68"/>
      <c r="AS2558" s="68"/>
      <c r="AT2558" s="68"/>
    </row>
    <row r="2559" spans="2:46" ht="18.600000000000001" customHeight="1" thickBot="1">
      <c r="D2559" s="69"/>
      <c r="G2559" s="70"/>
      <c r="I2559" s="69"/>
      <c r="L2559" s="70"/>
      <c r="N2559" s="69"/>
      <c r="Q2559" s="70"/>
      <c r="S2559" s="69"/>
      <c r="V2559" s="70"/>
      <c r="X2559" s="69"/>
      <c r="AA2559" s="70"/>
      <c r="AC2559" s="64"/>
      <c r="AD2559" s="23"/>
      <c r="AE2559" s="23"/>
      <c r="AF2559" s="71"/>
      <c r="AH2559" s="69"/>
      <c r="AK2559" s="70"/>
      <c r="AO2559" s="111"/>
      <c r="AP2559" s="18"/>
      <c r="AQ2559" s="68"/>
      <c r="AR2559" s="68"/>
      <c r="AS2559" s="68"/>
      <c r="AT2559" s="68"/>
    </row>
    <row r="2560" spans="2:46" ht="18.600000000000001" customHeight="1" thickBot="1">
      <c r="D2560" s="265" t="s">
        <v>11</v>
      </c>
      <c r="E2560" s="266"/>
      <c r="F2560" s="267" t="s">
        <v>84</v>
      </c>
      <c r="G2560" s="268"/>
      <c r="H2560" s="263"/>
      <c r="I2560" s="265" t="s">
        <v>85</v>
      </c>
      <c r="J2560" s="266"/>
      <c r="K2560" s="267" t="s">
        <v>86</v>
      </c>
      <c r="L2560" s="268"/>
      <c r="N2560" s="269" t="s">
        <v>12</v>
      </c>
      <c r="O2560" s="270"/>
      <c r="P2560" s="271" t="s">
        <v>13</v>
      </c>
      <c r="Q2560" s="272"/>
      <c r="S2560" s="265" t="s">
        <v>87</v>
      </c>
      <c r="T2560" s="266"/>
      <c r="U2560" s="267" t="s">
        <v>88</v>
      </c>
      <c r="V2560" s="268"/>
      <c r="W2560" s="10"/>
      <c r="X2560" s="269" t="s">
        <v>89</v>
      </c>
      <c r="Y2560" s="270"/>
      <c r="Z2560" s="271" t="s">
        <v>90</v>
      </c>
      <c r="AA2560" s="272"/>
      <c r="AB2560" s="10"/>
      <c r="AC2560" s="265" t="s">
        <v>14</v>
      </c>
      <c r="AD2560" s="266"/>
      <c r="AE2560" s="267" t="s">
        <v>15</v>
      </c>
      <c r="AF2560" s="268"/>
      <c r="AG2560" s="10"/>
      <c r="AH2560" s="269" t="s">
        <v>91</v>
      </c>
      <c r="AI2560" s="270"/>
      <c r="AJ2560" s="271" t="s">
        <v>92</v>
      </c>
      <c r="AK2560" s="272"/>
      <c r="AM2560" s="76" t="s">
        <v>16</v>
      </c>
      <c r="AO2560" s="112" t="s">
        <v>38</v>
      </c>
      <c r="AP2560" s="18"/>
      <c r="AQ2560" s="68"/>
      <c r="AR2560" s="68"/>
      <c r="AS2560" s="68"/>
      <c r="AT2560" s="68"/>
    </row>
    <row r="2561" spans="2:46" ht="18.600000000000001" customHeight="1" thickTop="1" thickBot="1">
      <c r="D2561" s="59">
        <v>0</v>
      </c>
      <c r="E2561" s="63">
        <v>0</v>
      </c>
      <c r="F2561" s="61">
        <v>1</v>
      </c>
      <c r="G2561" s="62">
        <v>0</v>
      </c>
      <c r="I2561" s="59">
        <v>0</v>
      </c>
      <c r="J2561" s="63">
        <f t="shared" ref="J2561" si="11611">IF(0=(1-$J$8*$K$8*$B2558^2),10^14,$B2558*$K$8/(1-$J$8*$K$8*$B2558^2))</f>
        <v>-0.49496572766023123</v>
      </c>
      <c r="K2561" s="61">
        <v>1</v>
      </c>
      <c r="L2561" s="62">
        <v>0</v>
      </c>
      <c r="N2561" s="59">
        <f t="shared" ref="N2561" si="11612">D2561*I2558+F2561*I2561-E2561*J2558-G2561*J2561</f>
        <v>0</v>
      </c>
      <c r="O2561" s="63">
        <f t="shared" ref="O2561" si="11613">(D2561*J2558+E2561*I2558+F2561*J2561+G2561*I2561)</f>
        <v>-0.49496572766023123</v>
      </c>
      <c r="P2561" s="61">
        <f t="shared" ref="P2561" si="11614">D2561*K2558+F2561*K2561-E2561*L2558-G2561*L2561</f>
        <v>1</v>
      </c>
      <c r="Q2561" s="62">
        <f t="shared" ref="Q2561" si="11615">(D2561*L2558+E2561*K2558+F2561*L2561+G2561*K2561)</f>
        <v>0</v>
      </c>
      <c r="S2561" s="59">
        <v>0</v>
      </c>
      <c r="T2561" s="63">
        <v>0</v>
      </c>
      <c r="U2561" s="61">
        <v>1</v>
      </c>
      <c r="V2561" s="62">
        <v>0</v>
      </c>
      <c r="X2561" s="59">
        <f t="shared" ref="X2561" si="11616">N2561*S2558+P2561*S2561-O2561*T2558-Q2561*T2561</f>
        <v>0</v>
      </c>
      <c r="Y2561" s="63">
        <f t="shared" ref="Y2561" si="11617">(N2561*T2558+O2561*S2558+P2561*T2561+Q2561*S2561)</f>
        <v>-0.49496572766023123</v>
      </c>
      <c r="Z2561" s="61">
        <f t="shared" ref="Z2561" si="11618">N2561*U2558+P2561*U2561-O2561*V2558-Q2561*V2561</f>
        <v>3.4578356729254125</v>
      </c>
      <c r="AA2561" s="62">
        <f t="shared" ref="AA2561" si="11619">(N2561*V2558+O2561*U2558+P2561*V2561+Q2561*U2561)</f>
        <v>0</v>
      </c>
      <c r="AB2561" s="10"/>
      <c r="AC2561" s="46">
        <f t="shared" ref="AC2561" si="11620">1/$AD$8</f>
        <v>1</v>
      </c>
      <c r="AD2561" s="77">
        <v>0</v>
      </c>
      <c r="AE2561" s="78">
        <v>1</v>
      </c>
      <c r="AF2561" s="79">
        <v>0</v>
      </c>
      <c r="AH2561" s="59">
        <f t="shared" ref="AH2561" si="11621">X2561*AC2558+Z2561*AC2561-Y2561*AD2558-AA2561*AD2561</f>
        <v>3.4578356729254125</v>
      </c>
      <c r="AI2561" s="63">
        <f t="shared" ref="AI2561" si="11622">(X2561*AD2558+Y2561*AC2558+Z2561*AD2561+AA2561*AC2561)</f>
        <v>-0.49496572766023123</v>
      </c>
      <c r="AJ2561" s="61">
        <f t="shared" ref="AJ2561" si="11623">X2561*AE2558+Z2561*AE2561-Y2561*AF2558-AA2561*AF2561</f>
        <v>3.4578356729254125</v>
      </c>
      <c r="AK2561" s="62">
        <f t="shared" ref="AK2561" si="11624">(X2561*AF2558+Y2561*AE2558+Z2561*AF2561+AA2561*AE2561)</f>
        <v>0</v>
      </c>
      <c r="AM2561" s="80">
        <f t="shared" ref="AM2561" si="11625">(180/PI())*ATAN(-1*(AI2558+AI2561)/(AH2558+AH2561))</f>
        <v>-72.278152393137631</v>
      </c>
      <c r="AO2561" s="113">
        <f t="shared" ref="AO2561" si="11626">20*LOG(((1-(10^(AM2558/20)^2)*(1-((1-AO2558)/(1+AO2558))^2))^0.5))</f>
        <v>-1.573712666790374E-2</v>
      </c>
      <c r="AP2561" s="18"/>
      <c r="AQ2561" s="68"/>
      <c r="AR2561" s="68"/>
      <c r="AS2561" s="68"/>
      <c r="AT2561" s="68"/>
    </row>
    <row r="2562" spans="2:46" ht="18.600000000000001" customHeight="1"/>
    <row r="2563" spans="2:46" ht="18.600000000000001" customHeight="1" thickBot="1">
      <c r="D2563" s="10" t="s">
        <v>63</v>
      </c>
      <c r="E2563" s="10"/>
      <c r="F2563" s="10"/>
      <c r="G2563" s="10"/>
      <c r="H2563" s="10"/>
      <c r="I2563" s="10" t="s">
        <v>64</v>
      </c>
      <c r="J2563" s="10"/>
      <c r="K2563" s="10"/>
      <c r="L2563" s="10"/>
      <c r="M2563" s="55"/>
      <c r="N2563" s="55"/>
      <c r="O2563" s="54" t="s">
        <v>65</v>
      </c>
      <c r="P2563" s="55"/>
      <c r="Q2563" s="55"/>
      <c r="R2563" s="55"/>
      <c r="S2563" s="10"/>
      <c r="T2563" s="10" t="s">
        <v>66</v>
      </c>
      <c r="U2563" s="55"/>
      <c r="V2563" s="55"/>
      <c r="W2563" s="55"/>
      <c r="X2563" s="55"/>
      <c r="Y2563" s="54" t="s">
        <v>67</v>
      </c>
      <c r="Z2563" s="55"/>
      <c r="AA2563" s="55"/>
      <c r="AB2563" s="55"/>
      <c r="AC2563" s="54" t="s">
        <v>68</v>
      </c>
      <c r="AD2563" s="10"/>
      <c r="AE2563" s="10"/>
      <c r="AF2563" s="10"/>
      <c r="AG2563" s="10"/>
      <c r="AH2563" s="55"/>
      <c r="AI2563" s="54" t="s">
        <v>69</v>
      </c>
      <c r="AJ2563" s="55"/>
      <c r="AK2563" s="55"/>
    </row>
    <row r="2564" spans="2:46" ht="18.600000000000001" customHeight="1" thickBot="1">
      <c r="B2564" s="52"/>
      <c r="D2564" s="273" t="s">
        <v>70</v>
      </c>
      <c r="E2564" s="274"/>
      <c r="F2564" s="275" t="s">
        <v>71</v>
      </c>
      <c r="G2564" s="276"/>
      <c r="H2564" s="263"/>
      <c r="I2564" s="273" t="s">
        <v>72</v>
      </c>
      <c r="J2564" s="274"/>
      <c r="K2564" s="275" t="s">
        <v>73</v>
      </c>
      <c r="L2564" s="276"/>
      <c r="M2564" s="55"/>
      <c r="N2564" s="269" t="s">
        <v>74</v>
      </c>
      <c r="O2564" s="270"/>
      <c r="P2564" s="271" t="s">
        <v>75</v>
      </c>
      <c r="Q2564" s="272"/>
      <c r="R2564" s="55"/>
      <c r="S2564" s="273" t="s">
        <v>76</v>
      </c>
      <c r="T2564" s="274"/>
      <c r="U2564" s="275" t="s">
        <v>77</v>
      </c>
      <c r="V2564" s="276"/>
      <c r="W2564" s="10"/>
      <c r="X2564" s="269" t="s">
        <v>78</v>
      </c>
      <c r="Y2564" s="270"/>
      <c r="Z2564" s="271" t="s">
        <v>79</v>
      </c>
      <c r="AA2564" s="272"/>
      <c r="AB2564" s="10"/>
      <c r="AC2564" s="273" t="s">
        <v>80</v>
      </c>
      <c r="AD2564" s="274"/>
      <c r="AE2564" s="275" t="s">
        <v>81</v>
      </c>
      <c r="AF2564" s="276"/>
      <c r="AG2564" s="10"/>
      <c r="AH2564" s="269" t="s">
        <v>82</v>
      </c>
      <c r="AI2564" s="270"/>
      <c r="AJ2564" s="271" t="s">
        <v>83</v>
      </c>
      <c r="AK2564" s="272"/>
      <c r="AM2564" s="57" t="s">
        <v>10</v>
      </c>
      <c r="AO2564" s="109" t="s">
        <v>37</v>
      </c>
      <c r="AP2564" s="18"/>
      <c r="AQ2564" s="68"/>
      <c r="AR2564" s="68"/>
      <c r="AS2564" s="68"/>
      <c r="AT2564" s="68"/>
    </row>
    <row r="2565" spans="2:46" ht="18.600000000000001" customHeight="1" thickTop="1" thickBot="1">
      <c r="B2565" s="81">
        <v>7.3399999999999901</v>
      </c>
      <c r="D2565" s="59">
        <v>1</v>
      </c>
      <c r="E2565" s="60">
        <v>0</v>
      </c>
      <c r="F2565" s="61">
        <v>0</v>
      </c>
      <c r="G2565" s="62">
        <f t="shared" ref="G2565" si="11627">$E$8*$B2565</f>
        <v>4.9792357999999934</v>
      </c>
      <c r="I2565" s="59">
        <v>1</v>
      </c>
      <c r="J2565" s="63">
        <v>0</v>
      </c>
      <c r="K2565" s="61">
        <v>0</v>
      </c>
      <c r="L2565" s="62">
        <v>0</v>
      </c>
      <c r="N2565" s="59">
        <f t="shared" ref="N2565" si="11628">D2565*I2565+F2565*I2568-E2565*J2565-G2565*J2568</f>
        <v>3.456717314812237</v>
      </c>
      <c r="O2565" s="63">
        <f t="shared" ref="O2565" si="11629">(D2565*J2565+E2565*I2565+F2565*J2568+G2565*I2568)</f>
        <v>0</v>
      </c>
      <c r="P2565" s="61">
        <f t="shared" ref="P2565" si="11630">D2565*K2565+F2565*K2568-E2565*L2565-G2565*L2568</f>
        <v>0</v>
      </c>
      <c r="Q2565" s="62">
        <f t="shared" ref="Q2565" si="11631">(D2565*L2565+E2565*K2565+F2565*L2568+G2565*K2568)</f>
        <v>4.9792357999999934</v>
      </c>
      <c r="S2565" s="59">
        <v>1</v>
      </c>
      <c r="T2565" s="60">
        <v>0</v>
      </c>
      <c r="U2565" s="61">
        <v>0</v>
      </c>
      <c r="V2565" s="62">
        <f t="shared" ref="V2565" si="11632">$T$8*$B2565</f>
        <v>4.9792357999999934</v>
      </c>
      <c r="X2565" s="59">
        <f t="shared" ref="X2565" si="11633">N2565*S2565+P2565*S2568-O2565*T2565-Q2565*T2568</f>
        <v>3.456717314812237</v>
      </c>
      <c r="Y2565" s="63">
        <f t="shared" ref="Y2565" si="11634">(N2565*T2565+O2565*S2565+P2565*T2568+Q2565*S2568)</f>
        <v>0</v>
      </c>
      <c r="Z2565" s="61">
        <f t="shared" ref="Z2565" si="11635">N2565*U2565+P2565*U2568-O2565*V2565-Q2565*V2568</f>
        <v>0</v>
      </c>
      <c r="AA2565" s="62">
        <f t="shared" ref="AA2565" si="11636">(N2565*V2565+O2565*U2565+P2565*V2568+Q2565*U2568)</f>
        <v>22.191046404392932</v>
      </c>
      <c r="AB2565" s="10"/>
      <c r="AC2565" s="64">
        <v>1</v>
      </c>
      <c r="AD2565" s="65">
        <v>0</v>
      </c>
      <c r="AE2565" s="23">
        <v>0</v>
      </c>
      <c r="AF2565" s="66">
        <v>0</v>
      </c>
      <c r="AH2565" s="59">
        <f t="shared" ref="AH2565" si="11637">X2565*AC2565+Z2565*AC2568-Y2565*AD2565-AA2565*AD2568</f>
        <v>3.456717314812237</v>
      </c>
      <c r="AI2565" s="63">
        <f t="shared" ref="AI2565" si="11638">(X2565*AD2565+Y2565*AC2565+Z2565*AD2568+AA2565*AC2568)</f>
        <v>22.191046404392932</v>
      </c>
      <c r="AJ2565" s="61">
        <f t="shared" ref="AJ2565" si="11639">X2565*AE2565+Z2565*AE2568-Y2565*AF2565-AA2565*AF2568</f>
        <v>0</v>
      </c>
      <c r="AK2565" s="62">
        <f t="shared" ref="AK2565" si="11640">(X2565*AF2565+Y2565*AE2565+Z2565*AF2568+AA2565*AE2568)</f>
        <v>22.191046404392932</v>
      </c>
      <c r="AM2565" s="67">
        <f t="shared" ref="AM2565" si="11641">20*LOG(((1+$AD$8)/$AD$8)/((AH2565+AH2568)^2+(AI2565+AI2568)^2)^0.5)</f>
        <v>-21.127589257950707</v>
      </c>
      <c r="AO2565" s="110">
        <f t="shared" ref="AO2565" si="11642">((AH2565^2+AI2565^2)^0.5)/((AH2568^2+AI2568^2)^0.5)</f>
        <v>6.4319177904482228</v>
      </c>
      <c r="AP2565" s="18"/>
      <c r="AQ2565" s="68"/>
      <c r="AR2565" s="68"/>
      <c r="AS2565" s="68"/>
      <c r="AT2565" s="68"/>
    </row>
    <row r="2566" spans="2:46" ht="18.600000000000001" customHeight="1" thickBot="1">
      <c r="D2566" s="69"/>
      <c r="G2566" s="70"/>
      <c r="I2566" s="69"/>
      <c r="L2566" s="70"/>
      <c r="N2566" s="69"/>
      <c r="Q2566" s="70"/>
      <c r="S2566" s="69"/>
      <c r="V2566" s="70"/>
      <c r="X2566" s="69"/>
      <c r="AA2566" s="70"/>
      <c r="AC2566" s="64"/>
      <c r="AD2566" s="23"/>
      <c r="AE2566" s="23"/>
      <c r="AF2566" s="71"/>
      <c r="AH2566" s="69"/>
      <c r="AK2566" s="70"/>
      <c r="AO2566" s="111"/>
      <c r="AP2566" s="18"/>
      <c r="AQ2566" s="68"/>
      <c r="AR2566" s="68"/>
      <c r="AS2566" s="68"/>
      <c r="AT2566" s="68"/>
    </row>
    <row r="2567" spans="2:46" ht="18.600000000000001" customHeight="1" thickBot="1">
      <c r="D2567" s="265" t="s">
        <v>11</v>
      </c>
      <c r="E2567" s="266"/>
      <c r="F2567" s="267" t="s">
        <v>84</v>
      </c>
      <c r="G2567" s="268"/>
      <c r="H2567" s="263"/>
      <c r="I2567" s="265" t="s">
        <v>85</v>
      </c>
      <c r="J2567" s="266"/>
      <c r="K2567" s="267" t="s">
        <v>86</v>
      </c>
      <c r="L2567" s="268"/>
      <c r="N2567" s="269" t="s">
        <v>12</v>
      </c>
      <c r="O2567" s="270"/>
      <c r="P2567" s="271" t="s">
        <v>13</v>
      </c>
      <c r="Q2567" s="272"/>
      <c r="S2567" s="265" t="s">
        <v>87</v>
      </c>
      <c r="T2567" s="266"/>
      <c r="U2567" s="267" t="s">
        <v>88</v>
      </c>
      <c r="V2567" s="268"/>
      <c r="W2567" s="10"/>
      <c r="X2567" s="269" t="s">
        <v>89</v>
      </c>
      <c r="Y2567" s="270"/>
      <c r="Z2567" s="271" t="s">
        <v>90</v>
      </c>
      <c r="AA2567" s="272"/>
      <c r="AB2567" s="10"/>
      <c r="AC2567" s="265" t="s">
        <v>14</v>
      </c>
      <c r="AD2567" s="266"/>
      <c r="AE2567" s="267" t="s">
        <v>15</v>
      </c>
      <c r="AF2567" s="268"/>
      <c r="AG2567" s="10"/>
      <c r="AH2567" s="269" t="s">
        <v>91</v>
      </c>
      <c r="AI2567" s="270"/>
      <c r="AJ2567" s="271" t="s">
        <v>92</v>
      </c>
      <c r="AK2567" s="272"/>
      <c r="AM2567" s="76" t="s">
        <v>16</v>
      </c>
      <c r="AO2567" s="112" t="s">
        <v>38</v>
      </c>
      <c r="AP2567" s="18"/>
      <c r="AQ2567" s="68"/>
      <c r="AR2567" s="68"/>
      <c r="AS2567" s="68"/>
      <c r="AT2567" s="68"/>
    </row>
    <row r="2568" spans="2:46" ht="18.600000000000001" customHeight="1" thickTop="1" thickBot="1">
      <c r="D2568" s="59">
        <v>0</v>
      </c>
      <c r="E2568" s="63">
        <v>0</v>
      </c>
      <c r="F2568" s="61">
        <v>1</v>
      </c>
      <c r="G2568" s="62">
        <v>0</v>
      </c>
      <c r="I2568" s="59">
        <v>0</v>
      </c>
      <c r="J2568" s="63">
        <f t="shared" ref="J2568" si="11643">IF(0=(1-$J$8*$K$8*$B2565^2),10^14,$B2565*$K$8/(1-$J$8*$K$8*$B2565^2))</f>
        <v>-0.49339244283474987</v>
      </c>
      <c r="K2568" s="61">
        <v>1</v>
      </c>
      <c r="L2568" s="62">
        <v>0</v>
      </c>
      <c r="N2568" s="59">
        <f t="shared" ref="N2568" si="11644">D2568*I2565+F2568*I2568-E2568*J2565-G2568*J2568</f>
        <v>0</v>
      </c>
      <c r="O2568" s="63">
        <f t="shared" ref="O2568" si="11645">(D2568*J2565+E2568*I2565+F2568*J2568+G2568*I2568)</f>
        <v>-0.49339244283474987</v>
      </c>
      <c r="P2568" s="61">
        <f t="shared" ref="P2568" si="11646">D2568*K2565+F2568*K2568-E2568*L2565-G2568*L2568</f>
        <v>1</v>
      </c>
      <c r="Q2568" s="62">
        <f t="shared" ref="Q2568" si="11647">(D2568*L2565+E2568*K2565+F2568*L2568+G2568*K2568)</f>
        <v>0</v>
      </c>
      <c r="S2568" s="59">
        <v>0</v>
      </c>
      <c r="T2568" s="63">
        <v>0</v>
      </c>
      <c r="U2568" s="61">
        <v>1</v>
      </c>
      <c r="V2568" s="62">
        <v>0</v>
      </c>
      <c r="X2568" s="59">
        <f t="shared" ref="X2568" si="11648">N2568*S2565+P2568*S2568-O2568*T2565-Q2568*T2568</f>
        <v>0</v>
      </c>
      <c r="Y2568" s="63">
        <f t="shared" ref="Y2568" si="11649">(N2568*T2565+O2568*S2565+P2568*T2568+Q2568*S2568)</f>
        <v>-0.49339244283474987</v>
      </c>
      <c r="Z2568" s="61">
        <f t="shared" ref="Z2568" si="11650">N2568*U2565+P2568*U2568-O2568*V2565-Q2568*V2568</f>
        <v>3.456717314812237</v>
      </c>
      <c r="AA2568" s="62">
        <f t="shared" ref="AA2568" si="11651">(N2568*V2565+O2568*U2565+P2568*V2568+Q2568*U2568)</f>
        <v>0</v>
      </c>
      <c r="AB2568" s="10"/>
      <c r="AC2568" s="46">
        <f t="shared" ref="AC2568" si="11652">1/$AD$8</f>
        <v>1</v>
      </c>
      <c r="AD2568" s="77">
        <v>0</v>
      </c>
      <c r="AE2568" s="78">
        <v>1</v>
      </c>
      <c r="AF2568" s="79">
        <v>0</v>
      </c>
      <c r="AH2568" s="59">
        <f t="shared" ref="AH2568" si="11653">X2568*AC2565+Z2568*AC2568-Y2568*AD2565-AA2568*AD2568</f>
        <v>3.456717314812237</v>
      </c>
      <c r="AI2568" s="63">
        <f t="shared" ref="AI2568" si="11654">(X2568*AD2565+Y2568*AC2565+Z2568*AD2568+AA2568*AC2568)</f>
        <v>-0.49339244283474987</v>
      </c>
      <c r="AJ2568" s="61">
        <f t="shared" ref="AJ2568" si="11655">X2568*AE2565+Z2568*AE2568-Y2568*AF2565-AA2568*AF2568</f>
        <v>3.456717314812237</v>
      </c>
      <c r="AK2568" s="62">
        <f t="shared" ref="AK2568" si="11656">(X2568*AF2565+Y2568*AE2565+Z2568*AF2568+AA2568*AE2568)</f>
        <v>0</v>
      </c>
      <c r="AM2568" s="80">
        <f t="shared" ref="AM2568" si="11657">(180/PI())*ATAN(-1*(AI2565+AI2568)/(AH2565+AH2568))</f>
        <v>-72.326773602831992</v>
      </c>
      <c r="AO2568" s="113">
        <f t="shared" ref="AO2568" si="11658">20*LOG(((1-(10^(AM2565/20)^2)*(1-((1-AO2565)/(1+AO2565))^2))^0.5))</f>
        <v>-1.5631671395203363E-2</v>
      </c>
      <c r="AP2568" s="18"/>
      <c r="AQ2568" s="68"/>
      <c r="AR2568" s="68"/>
      <c r="AS2568" s="68"/>
      <c r="AT2568" s="68"/>
    </row>
    <row r="2569" spans="2:46" ht="18.600000000000001" customHeight="1"/>
    <row r="2570" spans="2:46" ht="18.600000000000001" customHeight="1" thickBot="1">
      <c r="D2570" s="10" t="s">
        <v>63</v>
      </c>
      <c r="E2570" s="10"/>
      <c r="F2570" s="10"/>
      <c r="G2570" s="10"/>
      <c r="H2570" s="10"/>
      <c r="I2570" s="10" t="s">
        <v>64</v>
      </c>
      <c r="J2570" s="10"/>
      <c r="K2570" s="10"/>
      <c r="L2570" s="10"/>
      <c r="M2570" s="55"/>
      <c r="N2570" s="55"/>
      <c r="O2570" s="54" t="s">
        <v>65</v>
      </c>
      <c r="P2570" s="55"/>
      <c r="Q2570" s="55"/>
      <c r="R2570" s="55"/>
      <c r="S2570" s="10"/>
      <c r="T2570" s="10" t="s">
        <v>66</v>
      </c>
      <c r="U2570" s="55"/>
      <c r="V2570" s="55"/>
      <c r="W2570" s="55"/>
      <c r="X2570" s="55"/>
      <c r="Y2570" s="54" t="s">
        <v>67</v>
      </c>
      <c r="Z2570" s="55"/>
      <c r="AA2570" s="55"/>
      <c r="AB2570" s="55"/>
      <c r="AC2570" s="54" t="s">
        <v>68</v>
      </c>
      <c r="AD2570" s="10"/>
      <c r="AE2570" s="10"/>
      <c r="AF2570" s="10"/>
      <c r="AG2570" s="10"/>
      <c r="AH2570" s="55"/>
      <c r="AI2570" s="54" t="s">
        <v>69</v>
      </c>
      <c r="AJ2570" s="55"/>
      <c r="AK2570" s="55"/>
    </row>
    <row r="2571" spans="2:46" ht="18.600000000000001" customHeight="1" thickBot="1">
      <c r="B2571" s="52"/>
      <c r="D2571" s="273" t="s">
        <v>70</v>
      </c>
      <c r="E2571" s="274"/>
      <c r="F2571" s="275" t="s">
        <v>71</v>
      </c>
      <c r="G2571" s="276"/>
      <c r="H2571" s="263"/>
      <c r="I2571" s="273" t="s">
        <v>72</v>
      </c>
      <c r="J2571" s="274"/>
      <c r="K2571" s="275" t="s">
        <v>73</v>
      </c>
      <c r="L2571" s="276"/>
      <c r="M2571" s="55"/>
      <c r="N2571" s="269" t="s">
        <v>74</v>
      </c>
      <c r="O2571" s="270"/>
      <c r="P2571" s="271" t="s">
        <v>75</v>
      </c>
      <c r="Q2571" s="272"/>
      <c r="R2571" s="55"/>
      <c r="S2571" s="273" t="s">
        <v>76</v>
      </c>
      <c r="T2571" s="274"/>
      <c r="U2571" s="275" t="s">
        <v>77</v>
      </c>
      <c r="V2571" s="276"/>
      <c r="W2571" s="10"/>
      <c r="X2571" s="269" t="s">
        <v>78</v>
      </c>
      <c r="Y2571" s="270"/>
      <c r="Z2571" s="271" t="s">
        <v>79</v>
      </c>
      <c r="AA2571" s="272"/>
      <c r="AB2571" s="10"/>
      <c r="AC2571" s="273" t="s">
        <v>80</v>
      </c>
      <c r="AD2571" s="274"/>
      <c r="AE2571" s="275" t="s">
        <v>81</v>
      </c>
      <c r="AF2571" s="276"/>
      <c r="AG2571" s="10"/>
      <c r="AH2571" s="269" t="s">
        <v>82</v>
      </c>
      <c r="AI2571" s="270"/>
      <c r="AJ2571" s="271" t="s">
        <v>83</v>
      </c>
      <c r="AK2571" s="272"/>
      <c r="AM2571" s="57" t="s">
        <v>10</v>
      </c>
      <c r="AO2571" s="109" t="s">
        <v>37</v>
      </c>
      <c r="AP2571" s="18"/>
      <c r="AQ2571" s="68"/>
      <c r="AR2571" s="68"/>
      <c r="AS2571" s="68"/>
      <c r="AT2571" s="68"/>
    </row>
    <row r="2572" spans="2:46" ht="18.600000000000001" customHeight="1" thickTop="1" thickBot="1">
      <c r="B2572" s="81">
        <v>7.3599999999999897</v>
      </c>
      <c r="D2572" s="59">
        <v>1</v>
      </c>
      <c r="E2572" s="60">
        <v>0</v>
      </c>
      <c r="F2572" s="61">
        <v>0</v>
      </c>
      <c r="G2572" s="62">
        <f t="shared" ref="G2572" si="11659">$E$8*$B2572</f>
        <v>4.9928031999999929</v>
      </c>
      <c r="I2572" s="59">
        <v>1</v>
      </c>
      <c r="J2572" s="63">
        <v>0</v>
      </c>
      <c r="K2572" s="61">
        <v>0</v>
      </c>
      <c r="L2572" s="62">
        <v>0</v>
      </c>
      <c r="N2572" s="59">
        <f t="shared" ref="N2572" si="11660">D2572*I2572+F2572*I2575-E2572*J2572-G2572*J2575</f>
        <v>3.4556090662527459</v>
      </c>
      <c r="O2572" s="63">
        <f t="shared" ref="O2572" si="11661">(D2572*J2572+E2572*I2572+F2572*J2575+G2572*I2575)</f>
        <v>0</v>
      </c>
      <c r="P2572" s="61">
        <f t="shared" ref="P2572" si="11662">D2572*K2572+F2572*K2575-E2572*L2572-G2572*L2575</f>
        <v>0</v>
      </c>
      <c r="Q2572" s="62">
        <f t="shared" ref="Q2572" si="11663">(D2572*L2572+E2572*K2572+F2572*L2575+G2572*K2575)</f>
        <v>4.9928031999999929</v>
      </c>
      <c r="S2572" s="59">
        <v>1</v>
      </c>
      <c r="T2572" s="60">
        <v>0</v>
      </c>
      <c r="U2572" s="61">
        <v>0</v>
      </c>
      <c r="V2572" s="62">
        <f t="shared" ref="V2572" si="11664">$T$8*$B2572</f>
        <v>4.9928031999999929</v>
      </c>
      <c r="X2572" s="59">
        <f t="shared" ref="X2572" si="11665">N2572*S2572+P2572*S2575-O2572*T2572-Q2572*T2575</f>
        <v>3.4556090662527459</v>
      </c>
      <c r="Y2572" s="63">
        <f t="shared" ref="Y2572" si="11666">(N2572*T2572+O2572*S2572+P2572*T2575+Q2572*S2575)</f>
        <v>0</v>
      </c>
      <c r="Z2572" s="61">
        <f t="shared" ref="Z2572" si="11667">N2572*U2572+P2572*U2575-O2572*V2572-Q2572*V2575</f>
        <v>0</v>
      </c>
      <c r="AA2572" s="62">
        <f t="shared" ref="AA2572" si="11668">(N2572*V2572+O2572*U2572+P2572*V2575+Q2572*U2575)</f>
        <v>22.24597920393569</v>
      </c>
      <c r="AB2572" s="10"/>
      <c r="AC2572" s="64">
        <v>1</v>
      </c>
      <c r="AD2572" s="65">
        <v>0</v>
      </c>
      <c r="AE2572" s="23">
        <v>0</v>
      </c>
      <c r="AF2572" s="66">
        <v>0</v>
      </c>
      <c r="AH2572" s="59">
        <f t="shared" ref="AH2572" si="11669">X2572*AC2572+Z2572*AC2575-Y2572*AD2572-AA2572*AD2575</f>
        <v>3.4556090662527459</v>
      </c>
      <c r="AI2572" s="63">
        <f t="shared" ref="AI2572" si="11670">(X2572*AD2572+Y2572*AC2572+Z2572*AD2575+AA2572*AC2575)</f>
        <v>22.24597920393569</v>
      </c>
      <c r="AJ2572" s="61">
        <f t="shared" ref="AJ2572" si="11671">X2572*AE2572+Z2572*AE2575-Y2572*AF2572-AA2572*AF2575</f>
        <v>0</v>
      </c>
      <c r="AK2572" s="62">
        <f t="shared" ref="AK2572" si="11672">(X2572*AF2572+Y2572*AE2572+Z2572*AF2575+AA2572*AE2575)</f>
        <v>22.24597920393569</v>
      </c>
      <c r="AM2572" s="67">
        <f t="shared" ref="AM2572" si="11673">20*LOG(((1+$AD$8)/$AD$8)/((AH2572+AH2575)^2+(AI2572+AI2575)^2)^0.5)</f>
        <v>-21.147843632609316</v>
      </c>
      <c r="AO2572" s="110">
        <f t="shared" ref="AO2572" si="11674">((AH2572^2+AI2572^2)^0.5)/((AH2575^2+AI2575^2)^0.5)</f>
        <v>6.4498481674350936</v>
      </c>
      <c r="AP2572" s="18"/>
      <c r="AQ2572" s="68"/>
      <c r="AR2572" s="68"/>
      <c r="AS2572" s="68"/>
      <c r="AT2572" s="68"/>
    </row>
    <row r="2573" spans="2:46" ht="18.600000000000001" customHeight="1" thickBot="1">
      <c r="D2573" s="69"/>
      <c r="G2573" s="70"/>
      <c r="I2573" s="69"/>
      <c r="L2573" s="70"/>
      <c r="N2573" s="69"/>
      <c r="Q2573" s="70"/>
      <c r="S2573" s="69"/>
      <c r="V2573" s="70"/>
      <c r="X2573" s="69"/>
      <c r="AA2573" s="70"/>
      <c r="AC2573" s="64"/>
      <c r="AD2573" s="23"/>
      <c r="AE2573" s="23"/>
      <c r="AF2573" s="71"/>
      <c r="AH2573" s="69"/>
      <c r="AK2573" s="70"/>
      <c r="AO2573" s="111"/>
      <c r="AP2573" s="18"/>
      <c r="AQ2573" s="68"/>
      <c r="AR2573" s="68"/>
      <c r="AS2573" s="68"/>
      <c r="AT2573" s="68"/>
    </row>
    <row r="2574" spans="2:46" ht="18.600000000000001" customHeight="1" thickBot="1">
      <c r="D2574" s="265" t="s">
        <v>11</v>
      </c>
      <c r="E2574" s="266"/>
      <c r="F2574" s="267" t="s">
        <v>84</v>
      </c>
      <c r="G2574" s="268"/>
      <c r="H2574" s="263"/>
      <c r="I2574" s="265" t="s">
        <v>85</v>
      </c>
      <c r="J2574" s="266"/>
      <c r="K2574" s="267" t="s">
        <v>86</v>
      </c>
      <c r="L2574" s="268"/>
      <c r="N2574" s="269" t="s">
        <v>12</v>
      </c>
      <c r="O2574" s="270"/>
      <c r="P2574" s="271" t="s">
        <v>13</v>
      </c>
      <c r="Q2574" s="272"/>
      <c r="S2574" s="265" t="s">
        <v>87</v>
      </c>
      <c r="T2574" s="266"/>
      <c r="U2574" s="267" t="s">
        <v>88</v>
      </c>
      <c r="V2574" s="268"/>
      <c r="W2574" s="10"/>
      <c r="X2574" s="269" t="s">
        <v>89</v>
      </c>
      <c r="Y2574" s="270"/>
      <c r="Z2574" s="271" t="s">
        <v>90</v>
      </c>
      <c r="AA2574" s="272"/>
      <c r="AB2574" s="10"/>
      <c r="AC2574" s="265" t="s">
        <v>14</v>
      </c>
      <c r="AD2574" s="266"/>
      <c r="AE2574" s="267" t="s">
        <v>15</v>
      </c>
      <c r="AF2574" s="268"/>
      <c r="AG2574" s="10"/>
      <c r="AH2574" s="269" t="s">
        <v>91</v>
      </c>
      <c r="AI2574" s="270"/>
      <c r="AJ2574" s="271" t="s">
        <v>92</v>
      </c>
      <c r="AK2574" s="272"/>
      <c r="AM2574" s="76" t="s">
        <v>16</v>
      </c>
      <c r="AO2574" s="112" t="s">
        <v>38</v>
      </c>
      <c r="AP2574" s="18"/>
      <c r="AQ2574" s="68"/>
      <c r="AR2574" s="68"/>
      <c r="AS2574" s="68"/>
      <c r="AT2574" s="68"/>
    </row>
    <row r="2575" spans="2:46" ht="18.600000000000001" customHeight="1" thickTop="1" thickBot="1">
      <c r="D2575" s="59">
        <v>0</v>
      </c>
      <c r="E2575" s="63">
        <v>0</v>
      </c>
      <c r="F2575" s="61">
        <v>1</v>
      </c>
      <c r="G2575" s="62">
        <v>0</v>
      </c>
      <c r="I2575" s="59">
        <v>0</v>
      </c>
      <c r="J2575" s="63">
        <f t="shared" ref="J2575" si="11675">IF(0=(1-$J$8*$K$8*$B2572^2),10^14,$B2572*$K$8/(1-$J$8*$K$8*$B2572^2))</f>
        <v>-0.49182973329546603</v>
      </c>
      <c r="K2575" s="61">
        <v>1</v>
      </c>
      <c r="L2575" s="62">
        <v>0</v>
      </c>
      <c r="N2575" s="59">
        <f t="shared" ref="N2575" si="11676">D2575*I2572+F2575*I2575-E2575*J2572-G2575*J2575</f>
        <v>0</v>
      </c>
      <c r="O2575" s="63">
        <f t="shared" ref="O2575" si="11677">(D2575*J2572+E2575*I2572+F2575*J2575+G2575*I2575)</f>
        <v>-0.49182973329546603</v>
      </c>
      <c r="P2575" s="61">
        <f t="shared" ref="P2575" si="11678">D2575*K2572+F2575*K2575-E2575*L2572-G2575*L2575</f>
        <v>1</v>
      </c>
      <c r="Q2575" s="62">
        <f t="shared" ref="Q2575" si="11679">(D2575*L2572+E2575*K2572+F2575*L2575+G2575*K2575)</f>
        <v>0</v>
      </c>
      <c r="S2575" s="59">
        <v>0</v>
      </c>
      <c r="T2575" s="63">
        <v>0</v>
      </c>
      <c r="U2575" s="61">
        <v>1</v>
      </c>
      <c r="V2575" s="62">
        <v>0</v>
      </c>
      <c r="X2575" s="59">
        <f t="shared" ref="X2575" si="11680">N2575*S2572+P2575*S2575-O2575*T2572-Q2575*T2575</f>
        <v>0</v>
      </c>
      <c r="Y2575" s="63">
        <f t="shared" ref="Y2575" si="11681">(N2575*T2572+O2575*S2572+P2575*T2575+Q2575*S2575)</f>
        <v>-0.49182973329546603</v>
      </c>
      <c r="Z2575" s="61">
        <f t="shared" ref="Z2575" si="11682">N2575*U2572+P2575*U2575-O2575*V2572-Q2575*V2575</f>
        <v>3.4556090662527459</v>
      </c>
      <c r="AA2575" s="62">
        <f t="shared" ref="AA2575" si="11683">(N2575*V2572+O2575*U2572+P2575*V2575+Q2575*U2575)</f>
        <v>0</v>
      </c>
      <c r="AB2575" s="10"/>
      <c r="AC2575" s="46">
        <f t="shared" ref="AC2575" si="11684">1/$AD$8</f>
        <v>1</v>
      </c>
      <c r="AD2575" s="77">
        <v>0</v>
      </c>
      <c r="AE2575" s="78">
        <v>1</v>
      </c>
      <c r="AF2575" s="79">
        <v>0</v>
      </c>
      <c r="AH2575" s="59">
        <f t="shared" ref="AH2575" si="11685">X2575*AC2572+Z2575*AC2575-Y2575*AD2572-AA2575*AD2575</f>
        <v>3.4556090662527459</v>
      </c>
      <c r="AI2575" s="63">
        <f t="shared" ref="AI2575" si="11686">(X2575*AD2572+Y2575*AC2572+Z2575*AD2575+AA2575*AC2575)</f>
        <v>-0.49182973329546603</v>
      </c>
      <c r="AJ2575" s="61">
        <f t="shared" ref="AJ2575" si="11687">X2575*AE2572+Z2575*AE2575-Y2575*AF2572-AA2575*AF2575</f>
        <v>3.4556090662527459</v>
      </c>
      <c r="AK2575" s="62">
        <f t="shared" ref="AK2575" si="11688">(X2575*AF2572+Y2575*AE2572+Z2575*AF2575+AA2575*AE2575)</f>
        <v>0</v>
      </c>
      <c r="AM2575" s="80">
        <f t="shared" ref="AM2575" si="11689">(180/PI())*ATAN(-1*(AI2572+AI2575)/(AH2572+AH2575))</f>
        <v>-72.37512730946095</v>
      </c>
      <c r="AO2575" s="113">
        <f t="shared" ref="AO2575" si="11690">20*LOG(((1-(10^(AM2572/20)^2)*(1-((1-AO2572)/(1+AO2572))^2))^0.5))</f>
        <v>-1.5527112929775998E-2</v>
      </c>
      <c r="AP2575" s="18"/>
      <c r="AQ2575" s="68"/>
      <c r="AR2575" s="68"/>
      <c r="AS2575" s="68"/>
      <c r="AT2575" s="68"/>
    </row>
    <row r="2576" spans="2:46" ht="18.600000000000001" customHeight="1"/>
    <row r="2577" spans="2:46" ht="18.600000000000001" customHeight="1" thickBot="1">
      <c r="D2577" s="10" t="s">
        <v>63</v>
      </c>
      <c r="E2577" s="10"/>
      <c r="F2577" s="10"/>
      <c r="G2577" s="10"/>
      <c r="H2577" s="10"/>
      <c r="I2577" s="10" t="s">
        <v>64</v>
      </c>
      <c r="J2577" s="10"/>
      <c r="K2577" s="10"/>
      <c r="L2577" s="10"/>
      <c r="M2577" s="55"/>
      <c r="N2577" s="55"/>
      <c r="O2577" s="54" t="s">
        <v>65</v>
      </c>
      <c r="P2577" s="55"/>
      <c r="Q2577" s="55"/>
      <c r="R2577" s="55"/>
      <c r="S2577" s="10"/>
      <c r="T2577" s="10" t="s">
        <v>66</v>
      </c>
      <c r="U2577" s="55"/>
      <c r="V2577" s="55"/>
      <c r="W2577" s="55"/>
      <c r="X2577" s="55"/>
      <c r="Y2577" s="54" t="s">
        <v>67</v>
      </c>
      <c r="Z2577" s="55"/>
      <c r="AA2577" s="55"/>
      <c r="AB2577" s="55"/>
      <c r="AC2577" s="54" t="s">
        <v>68</v>
      </c>
      <c r="AD2577" s="10"/>
      <c r="AE2577" s="10"/>
      <c r="AF2577" s="10"/>
      <c r="AG2577" s="10"/>
      <c r="AH2577" s="55"/>
      <c r="AI2577" s="54" t="s">
        <v>69</v>
      </c>
      <c r="AJ2577" s="55"/>
      <c r="AK2577" s="55"/>
    </row>
    <row r="2578" spans="2:46" ht="18.600000000000001" customHeight="1" thickBot="1">
      <c r="B2578" s="52"/>
      <c r="D2578" s="273" t="s">
        <v>70</v>
      </c>
      <c r="E2578" s="274"/>
      <c r="F2578" s="275" t="s">
        <v>71</v>
      </c>
      <c r="G2578" s="276"/>
      <c r="H2578" s="263"/>
      <c r="I2578" s="273" t="s">
        <v>72</v>
      </c>
      <c r="J2578" s="274"/>
      <c r="K2578" s="275" t="s">
        <v>73</v>
      </c>
      <c r="L2578" s="276"/>
      <c r="M2578" s="55"/>
      <c r="N2578" s="269" t="s">
        <v>74</v>
      </c>
      <c r="O2578" s="270"/>
      <c r="P2578" s="271" t="s">
        <v>75</v>
      </c>
      <c r="Q2578" s="272"/>
      <c r="R2578" s="55"/>
      <c r="S2578" s="273" t="s">
        <v>76</v>
      </c>
      <c r="T2578" s="274"/>
      <c r="U2578" s="275" t="s">
        <v>77</v>
      </c>
      <c r="V2578" s="276"/>
      <c r="W2578" s="10"/>
      <c r="X2578" s="269" t="s">
        <v>78</v>
      </c>
      <c r="Y2578" s="270"/>
      <c r="Z2578" s="271" t="s">
        <v>79</v>
      </c>
      <c r="AA2578" s="272"/>
      <c r="AB2578" s="10"/>
      <c r="AC2578" s="273" t="s">
        <v>80</v>
      </c>
      <c r="AD2578" s="274"/>
      <c r="AE2578" s="275" t="s">
        <v>81</v>
      </c>
      <c r="AF2578" s="276"/>
      <c r="AG2578" s="10"/>
      <c r="AH2578" s="269" t="s">
        <v>82</v>
      </c>
      <c r="AI2578" s="270"/>
      <c r="AJ2578" s="271" t="s">
        <v>83</v>
      </c>
      <c r="AK2578" s="272"/>
      <c r="AM2578" s="57" t="s">
        <v>10</v>
      </c>
      <c r="AO2578" s="109" t="s">
        <v>37</v>
      </c>
      <c r="AP2578" s="18"/>
      <c r="AQ2578" s="68"/>
      <c r="AR2578" s="68"/>
      <c r="AS2578" s="68"/>
      <c r="AT2578" s="68"/>
    </row>
    <row r="2579" spans="2:46" ht="18.600000000000001" customHeight="1" thickTop="1" thickBot="1">
      <c r="B2579" s="81">
        <v>7.3799999999999901</v>
      </c>
      <c r="D2579" s="59">
        <v>1</v>
      </c>
      <c r="E2579" s="60">
        <v>0</v>
      </c>
      <c r="F2579" s="61">
        <v>0</v>
      </c>
      <c r="G2579" s="62">
        <f t="shared" ref="G2579" si="11691">$E$8*$B2579</f>
        <v>5.0063705999999932</v>
      </c>
      <c r="I2579" s="59">
        <v>1</v>
      </c>
      <c r="J2579" s="63">
        <v>0</v>
      </c>
      <c r="K2579" s="61">
        <v>0</v>
      </c>
      <c r="L2579" s="62">
        <v>0</v>
      </c>
      <c r="N2579" s="59">
        <f t="shared" ref="N2579" si="11692">D2579*I2579+F2579*I2582-E2579*J2579-G2579*J2582</f>
        <v>3.4545108029267024</v>
      </c>
      <c r="O2579" s="63">
        <f t="shared" ref="O2579" si="11693">(D2579*J2579+E2579*I2579+F2579*J2582+G2579*I2582)</f>
        <v>0</v>
      </c>
      <c r="P2579" s="61">
        <f t="shared" ref="P2579" si="11694">D2579*K2579+F2579*K2582-E2579*L2579-G2579*L2582</f>
        <v>0</v>
      </c>
      <c r="Q2579" s="62">
        <f t="shared" ref="Q2579" si="11695">(D2579*L2579+E2579*K2579+F2579*L2582+G2579*K2582)</f>
        <v>5.0063705999999932</v>
      </c>
      <c r="S2579" s="59">
        <v>1</v>
      </c>
      <c r="T2579" s="60">
        <v>0</v>
      </c>
      <c r="U2579" s="61">
        <v>0</v>
      </c>
      <c r="V2579" s="62">
        <f t="shared" ref="V2579" si="11696">$T$8*$B2579</f>
        <v>5.0063705999999932</v>
      </c>
      <c r="X2579" s="59">
        <f t="shared" ref="X2579" si="11697">N2579*S2579+P2579*S2582-O2579*T2579-Q2579*T2582</f>
        <v>3.4545108029267024</v>
      </c>
      <c r="Y2579" s="63">
        <f t="shared" ref="Y2579" si="11698">(N2579*T2579+O2579*S2579+P2579*T2582+Q2579*S2582)</f>
        <v>0</v>
      </c>
      <c r="Z2579" s="61">
        <f t="shared" ref="Z2579" si="11699">N2579*U2579+P2579*U2582-O2579*V2579-Q2579*V2582</f>
        <v>0</v>
      </c>
      <c r="AA2579" s="62">
        <f t="shared" ref="AA2579" si="11700">(N2579*V2579+O2579*U2579+P2579*V2582+Q2579*U2582)</f>
        <v>22.300931921154607</v>
      </c>
      <c r="AB2579" s="10"/>
      <c r="AC2579" s="64">
        <v>1</v>
      </c>
      <c r="AD2579" s="65">
        <v>0</v>
      </c>
      <c r="AE2579" s="23">
        <v>0</v>
      </c>
      <c r="AF2579" s="66">
        <v>0</v>
      </c>
      <c r="AH2579" s="59">
        <f t="shared" ref="AH2579" si="11701">X2579*AC2579+Z2579*AC2582-Y2579*AD2579-AA2579*AD2582</f>
        <v>3.4545108029267024</v>
      </c>
      <c r="AI2579" s="63">
        <f t="shared" ref="AI2579" si="11702">(X2579*AD2579+Y2579*AC2579+Z2579*AD2582+AA2579*AC2582)</f>
        <v>22.300931921154607</v>
      </c>
      <c r="AJ2579" s="61">
        <f t="shared" ref="AJ2579" si="11703">X2579*AE2579+Z2579*AE2582-Y2579*AF2579-AA2579*AF2582</f>
        <v>0</v>
      </c>
      <c r="AK2579" s="62">
        <f t="shared" ref="AK2579" si="11704">(X2579*AF2579+Y2579*AE2579+Z2579*AF2582+AA2579*AE2582)</f>
        <v>22.300931921154607</v>
      </c>
      <c r="AM2579" s="67">
        <f t="shared" ref="AM2579" si="11705">20*LOG(((1+$AD$8)/$AD$8)/((AH2579+AH2582)^2+(AI2579+AI2582)^2)^0.5)</f>
        <v>-21.168062740637019</v>
      </c>
      <c r="AO2579" s="110">
        <f t="shared" ref="AO2579" si="11706">((AH2579^2+AI2579^2)^0.5)/((AH2582^2+AI2582^2)^0.5)</f>
        <v>6.4677772428785563</v>
      </c>
      <c r="AP2579" s="18"/>
      <c r="AQ2579" s="68"/>
      <c r="AR2579" s="68"/>
      <c r="AS2579" s="68"/>
      <c r="AT2579" s="68"/>
    </row>
    <row r="2580" spans="2:46" ht="18.600000000000001" customHeight="1" thickBot="1">
      <c r="D2580" s="69"/>
      <c r="G2580" s="70"/>
      <c r="I2580" s="69"/>
      <c r="L2580" s="70"/>
      <c r="N2580" s="69"/>
      <c r="Q2580" s="70"/>
      <c r="S2580" s="69"/>
      <c r="V2580" s="70"/>
      <c r="X2580" s="69"/>
      <c r="AA2580" s="70"/>
      <c r="AC2580" s="64"/>
      <c r="AD2580" s="23"/>
      <c r="AE2580" s="23"/>
      <c r="AF2580" s="71"/>
      <c r="AH2580" s="69"/>
      <c r="AK2580" s="70"/>
      <c r="AO2580" s="111"/>
      <c r="AP2580" s="18"/>
      <c r="AQ2580" s="68"/>
      <c r="AR2580" s="68"/>
      <c r="AS2580" s="68"/>
      <c r="AT2580" s="68"/>
    </row>
    <row r="2581" spans="2:46" ht="18.600000000000001" customHeight="1" thickBot="1">
      <c r="D2581" s="265" t="s">
        <v>11</v>
      </c>
      <c r="E2581" s="266"/>
      <c r="F2581" s="267" t="s">
        <v>84</v>
      </c>
      <c r="G2581" s="268"/>
      <c r="H2581" s="263"/>
      <c r="I2581" s="265" t="s">
        <v>85</v>
      </c>
      <c r="J2581" s="266"/>
      <c r="K2581" s="267" t="s">
        <v>86</v>
      </c>
      <c r="L2581" s="268"/>
      <c r="N2581" s="269" t="s">
        <v>12</v>
      </c>
      <c r="O2581" s="270"/>
      <c r="P2581" s="271" t="s">
        <v>13</v>
      </c>
      <c r="Q2581" s="272"/>
      <c r="S2581" s="265" t="s">
        <v>87</v>
      </c>
      <c r="T2581" s="266"/>
      <c r="U2581" s="267" t="s">
        <v>88</v>
      </c>
      <c r="V2581" s="268"/>
      <c r="W2581" s="10"/>
      <c r="X2581" s="269" t="s">
        <v>89</v>
      </c>
      <c r="Y2581" s="270"/>
      <c r="Z2581" s="271" t="s">
        <v>90</v>
      </c>
      <c r="AA2581" s="272"/>
      <c r="AB2581" s="10"/>
      <c r="AC2581" s="265" t="s">
        <v>14</v>
      </c>
      <c r="AD2581" s="266"/>
      <c r="AE2581" s="267" t="s">
        <v>15</v>
      </c>
      <c r="AF2581" s="268"/>
      <c r="AG2581" s="10"/>
      <c r="AH2581" s="269" t="s">
        <v>91</v>
      </c>
      <c r="AI2581" s="270"/>
      <c r="AJ2581" s="271" t="s">
        <v>92</v>
      </c>
      <c r="AK2581" s="272"/>
      <c r="AM2581" s="76" t="s">
        <v>16</v>
      </c>
      <c r="AO2581" s="112" t="s">
        <v>38</v>
      </c>
      <c r="AP2581" s="18"/>
      <c r="AQ2581" s="68"/>
      <c r="AR2581" s="68"/>
      <c r="AS2581" s="68"/>
      <c r="AT2581" s="68"/>
    </row>
    <row r="2582" spans="2:46" ht="18.600000000000001" customHeight="1" thickTop="1" thickBot="1">
      <c r="D2582" s="59">
        <v>0</v>
      </c>
      <c r="E2582" s="63">
        <v>0</v>
      </c>
      <c r="F2582" s="61">
        <v>1</v>
      </c>
      <c r="G2582" s="62">
        <v>0</v>
      </c>
      <c r="I2582" s="59">
        <v>0</v>
      </c>
      <c r="J2582" s="63">
        <f t="shared" ref="J2582" si="11707">IF(0=(1-$J$8*$K$8*$B2579^2),10^14,$B2579*$K$8/(1-$J$8*$K$8*$B2579^2))</f>
        <v>-0.49027748823203493</v>
      </c>
      <c r="K2582" s="61">
        <v>1</v>
      </c>
      <c r="L2582" s="62">
        <v>0</v>
      </c>
      <c r="N2582" s="59">
        <f t="shared" ref="N2582" si="11708">D2582*I2579+F2582*I2582-E2582*J2579-G2582*J2582</f>
        <v>0</v>
      </c>
      <c r="O2582" s="63">
        <f t="shared" ref="O2582" si="11709">(D2582*J2579+E2582*I2579+F2582*J2582+G2582*I2582)</f>
        <v>-0.49027748823203493</v>
      </c>
      <c r="P2582" s="61">
        <f t="shared" ref="P2582" si="11710">D2582*K2579+F2582*K2582-E2582*L2579-G2582*L2582</f>
        <v>1</v>
      </c>
      <c r="Q2582" s="62">
        <f t="shared" ref="Q2582" si="11711">(D2582*L2579+E2582*K2579+F2582*L2582+G2582*K2582)</f>
        <v>0</v>
      </c>
      <c r="S2582" s="59">
        <v>0</v>
      </c>
      <c r="T2582" s="63">
        <v>0</v>
      </c>
      <c r="U2582" s="61">
        <v>1</v>
      </c>
      <c r="V2582" s="62">
        <v>0</v>
      </c>
      <c r="X2582" s="59">
        <f t="shared" ref="X2582" si="11712">N2582*S2579+P2582*S2582-O2582*T2579-Q2582*T2582</f>
        <v>0</v>
      </c>
      <c r="Y2582" s="63">
        <f t="shared" ref="Y2582" si="11713">(N2582*T2579+O2582*S2579+P2582*T2582+Q2582*S2582)</f>
        <v>-0.49027748823203493</v>
      </c>
      <c r="Z2582" s="61">
        <f t="shared" ref="Z2582" si="11714">N2582*U2579+P2582*U2582-O2582*V2579-Q2582*V2582</f>
        <v>3.4545108029267024</v>
      </c>
      <c r="AA2582" s="62">
        <f t="shared" ref="AA2582" si="11715">(N2582*V2579+O2582*U2579+P2582*V2582+Q2582*U2582)</f>
        <v>0</v>
      </c>
      <c r="AB2582" s="10"/>
      <c r="AC2582" s="46">
        <f t="shared" ref="AC2582" si="11716">1/$AD$8</f>
        <v>1</v>
      </c>
      <c r="AD2582" s="77">
        <v>0</v>
      </c>
      <c r="AE2582" s="78">
        <v>1</v>
      </c>
      <c r="AF2582" s="79">
        <v>0</v>
      </c>
      <c r="AH2582" s="59">
        <f t="shared" ref="AH2582" si="11717">X2582*AC2579+Z2582*AC2582-Y2582*AD2579-AA2582*AD2582</f>
        <v>3.4545108029267024</v>
      </c>
      <c r="AI2582" s="63">
        <f t="shared" ref="AI2582" si="11718">(X2582*AD2579+Y2582*AC2579+Z2582*AD2582+AA2582*AC2582)</f>
        <v>-0.49027748823203493</v>
      </c>
      <c r="AJ2582" s="61">
        <f t="shared" ref="AJ2582" si="11719">X2582*AE2579+Z2582*AE2582-Y2582*AF2579-AA2582*AF2582</f>
        <v>3.4545108029267024</v>
      </c>
      <c r="AK2582" s="62">
        <f t="shared" ref="AK2582" si="11720">(X2582*AF2579+Y2582*AE2579+Z2582*AF2582+AA2582*AE2582)</f>
        <v>0</v>
      </c>
      <c r="AM2582" s="80">
        <f t="shared" ref="AM2582" si="11721">(180/PI())*ATAN(-1*(AI2579+AI2582)/(AH2579+AH2582))</f>
        <v>-72.423215730519914</v>
      </c>
      <c r="AO2582" s="113">
        <f t="shared" ref="AO2582" si="11722">20*LOG(((1-(10^(AM2579/20)^2)*(1-((1-AO2579)/(1+AO2579))^2))^0.5))</f>
        <v>-1.5423442427735641E-2</v>
      </c>
      <c r="AP2582" s="18"/>
      <c r="AQ2582" s="68"/>
      <c r="AR2582" s="68"/>
      <c r="AS2582" s="68"/>
      <c r="AT2582" s="68"/>
    </row>
    <row r="2583" spans="2:46" ht="18.600000000000001" customHeight="1"/>
    <row r="2584" spans="2:46" ht="18.600000000000001" customHeight="1" thickBot="1">
      <c r="D2584" s="10" t="s">
        <v>63</v>
      </c>
      <c r="E2584" s="10"/>
      <c r="F2584" s="10"/>
      <c r="G2584" s="10"/>
      <c r="H2584" s="10"/>
      <c r="I2584" s="10" t="s">
        <v>64</v>
      </c>
      <c r="J2584" s="10"/>
      <c r="K2584" s="10"/>
      <c r="L2584" s="10"/>
      <c r="M2584" s="55"/>
      <c r="N2584" s="55"/>
      <c r="O2584" s="54" t="s">
        <v>65</v>
      </c>
      <c r="P2584" s="55"/>
      <c r="Q2584" s="55"/>
      <c r="R2584" s="55"/>
      <c r="S2584" s="10"/>
      <c r="T2584" s="10" t="s">
        <v>66</v>
      </c>
      <c r="U2584" s="55"/>
      <c r="V2584" s="55"/>
      <c r="W2584" s="55"/>
      <c r="X2584" s="55"/>
      <c r="Y2584" s="54" t="s">
        <v>67</v>
      </c>
      <c r="Z2584" s="55"/>
      <c r="AA2584" s="55"/>
      <c r="AB2584" s="55"/>
      <c r="AC2584" s="54" t="s">
        <v>68</v>
      </c>
      <c r="AD2584" s="10"/>
      <c r="AE2584" s="10"/>
      <c r="AF2584" s="10"/>
      <c r="AG2584" s="10"/>
      <c r="AH2584" s="55"/>
      <c r="AI2584" s="54" t="s">
        <v>69</v>
      </c>
      <c r="AJ2584" s="55"/>
      <c r="AK2584" s="55"/>
    </row>
    <row r="2585" spans="2:46" ht="18.600000000000001" customHeight="1" thickBot="1">
      <c r="B2585" s="52"/>
      <c r="D2585" s="273" t="s">
        <v>70</v>
      </c>
      <c r="E2585" s="274"/>
      <c r="F2585" s="275" t="s">
        <v>71</v>
      </c>
      <c r="G2585" s="276"/>
      <c r="H2585" s="263"/>
      <c r="I2585" s="273" t="s">
        <v>72</v>
      </c>
      <c r="J2585" s="274"/>
      <c r="K2585" s="275" t="s">
        <v>73</v>
      </c>
      <c r="L2585" s="276"/>
      <c r="M2585" s="55"/>
      <c r="N2585" s="269" t="s">
        <v>74</v>
      </c>
      <c r="O2585" s="270"/>
      <c r="P2585" s="271" t="s">
        <v>75</v>
      </c>
      <c r="Q2585" s="272"/>
      <c r="R2585" s="55"/>
      <c r="S2585" s="273" t="s">
        <v>76</v>
      </c>
      <c r="T2585" s="274"/>
      <c r="U2585" s="275" t="s">
        <v>77</v>
      </c>
      <c r="V2585" s="276"/>
      <c r="W2585" s="10"/>
      <c r="X2585" s="269" t="s">
        <v>78</v>
      </c>
      <c r="Y2585" s="270"/>
      <c r="Z2585" s="271" t="s">
        <v>79</v>
      </c>
      <c r="AA2585" s="272"/>
      <c r="AB2585" s="10"/>
      <c r="AC2585" s="273" t="s">
        <v>80</v>
      </c>
      <c r="AD2585" s="274"/>
      <c r="AE2585" s="275" t="s">
        <v>81</v>
      </c>
      <c r="AF2585" s="276"/>
      <c r="AG2585" s="10"/>
      <c r="AH2585" s="269" t="s">
        <v>82</v>
      </c>
      <c r="AI2585" s="270"/>
      <c r="AJ2585" s="271" t="s">
        <v>83</v>
      </c>
      <c r="AK2585" s="272"/>
      <c r="AM2585" s="57" t="s">
        <v>10</v>
      </c>
      <c r="AO2585" s="109" t="s">
        <v>37</v>
      </c>
      <c r="AP2585" s="18"/>
      <c r="AQ2585" s="68"/>
      <c r="AR2585" s="68"/>
      <c r="AS2585" s="68"/>
      <c r="AT2585" s="68"/>
    </row>
    <row r="2586" spans="2:46" ht="18.600000000000001" customHeight="1" thickTop="1" thickBot="1">
      <c r="B2586" s="81">
        <v>7.3999999999999897</v>
      </c>
      <c r="D2586" s="59">
        <v>1</v>
      </c>
      <c r="E2586" s="60">
        <v>0</v>
      </c>
      <c r="F2586" s="61">
        <v>0</v>
      </c>
      <c r="G2586" s="62">
        <f t="shared" ref="G2586" si="11723">$E$8*$B2586</f>
        <v>5.0199379999999936</v>
      </c>
      <c r="I2586" s="59">
        <v>1</v>
      </c>
      <c r="J2586" s="63">
        <v>0</v>
      </c>
      <c r="K2586" s="61">
        <v>0</v>
      </c>
      <c r="L2586" s="62">
        <v>0</v>
      </c>
      <c r="N2586" s="59">
        <f t="shared" ref="N2586" si="11724">D2586*I2586+F2586*I2589-E2586*J2586-G2586*J2589</f>
        <v>3.4534224024590072</v>
      </c>
      <c r="O2586" s="63">
        <f t="shared" ref="O2586" si="11725">(D2586*J2586+E2586*I2586+F2586*J2589+G2586*I2589)</f>
        <v>0</v>
      </c>
      <c r="P2586" s="61">
        <f t="shared" ref="P2586" si="11726">D2586*K2586+F2586*K2589-E2586*L2586-G2586*L2589</f>
        <v>0</v>
      </c>
      <c r="Q2586" s="62">
        <f t="shared" ref="Q2586" si="11727">(D2586*L2586+E2586*K2586+F2586*L2589+G2586*K2589)</f>
        <v>5.0199379999999936</v>
      </c>
      <c r="S2586" s="59">
        <v>1</v>
      </c>
      <c r="T2586" s="60">
        <v>0</v>
      </c>
      <c r="U2586" s="61">
        <v>0</v>
      </c>
      <c r="V2586" s="62">
        <f t="shared" ref="V2586" si="11728">$T$8*$B2586</f>
        <v>5.0199379999999936</v>
      </c>
      <c r="X2586" s="59">
        <f t="shared" ref="X2586" si="11729">N2586*S2586+P2586*S2589-O2586*T2586-Q2586*T2589</f>
        <v>3.4534224024590072</v>
      </c>
      <c r="Y2586" s="63">
        <f t="shared" ref="Y2586" si="11730">(N2586*T2586+O2586*S2586+P2586*T2589+Q2586*S2589)</f>
        <v>0</v>
      </c>
      <c r="Z2586" s="61">
        <f t="shared" ref="Z2586" si="11731">N2586*U2586+P2586*U2589-O2586*V2586-Q2586*V2589</f>
        <v>0</v>
      </c>
      <c r="AA2586" s="62">
        <f t="shared" ref="AA2586" si="11732">(N2586*V2586+O2586*U2586+P2586*V2589+Q2586*U2589)</f>
        <v>22.355904348155235</v>
      </c>
      <c r="AB2586" s="10"/>
      <c r="AC2586" s="64">
        <v>1</v>
      </c>
      <c r="AD2586" s="65">
        <v>0</v>
      </c>
      <c r="AE2586" s="23">
        <v>0</v>
      </c>
      <c r="AF2586" s="66">
        <v>0</v>
      </c>
      <c r="AH2586" s="59">
        <f t="shared" ref="AH2586" si="11733">X2586*AC2586+Z2586*AC2589-Y2586*AD2586-AA2586*AD2589</f>
        <v>3.4534224024590072</v>
      </c>
      <c r="AI2586" s="63">
        <f t="shared" ref="AI2586" si="11734">(X2586*AD2586+Y2586*AC2586+Z2586*AD2589+AA2586*AC2589)</f>
        <v>22.355904348155235</v>
      </c>
      <c r="AJ2586" s="61">
        <f t="shared" ref="AJ2586" si="11735">X2586*AE2586+Z2586*AE2589-Y2586*AF2586-AA2586*AF2589</f>
        <v>0</v>
      </c>
      <c r="AK2586" s="62">
        <f t="shared" ref="AK2586" si="11736">(X2586*AF2586+Y2586*AE2586+Z2586*AF2589+AA2586*AE2589)</f>
        <v>22.355904348155235</v>
      </c>
      <c r="AM2586" s="67">
        <f t="shared" ref="AM2586" si="11737">20*LOG(((1+$AD$8)/$AD$8)/((AH2586+AH2589)^2+(AI2586+AI2589)^2)^0.5)</f>
        <v>-21.188246596711618</v>
      </c>
      <c r="AO2586" s="110">
        <f t="shared" ref="AO2586" si="11738">((AH2586^2+AI2586^2)^0.5)/((AH2589^2+AI2589^2)^0.5)</f>
        <v>6.4857050290309228</v>
      </c>
      <c r="AP2586" s="18"/>
      <c r="AQ2586" s="68"/>
      <c r="AR2586" s="68"/>
      <c r="AS2586" s="68"/>
      <c r="AT2586" s="68"/>
    </row>
    <row r="2587" spans="2:46" ht="18.600000000000001" customHeight="1" thickBot="1">
      <c r="D2587" s="69"/>
      <c r="G2587" s="70"/>
      <c r="I2587" s="69"/>
      <c r="L2587" s="70"/>
      <c r="N2587" s="69"/>
      <c r="Q2587" s="70"/>
      <c r="S2587" s="69"/>
      <c r="V2587" s="70"/>
      <c r="X2587" s="69"/>
      <c r="AA2587" s="70"/>
      <c r="AC2587" s="64"/>
      <c r="AD2587" s="23"/>
      <c r="AE2587" s="23"/>
      <c r="AF2587" s="71"/>
      <c r="AH2587" s="69"/>
      <c r="AK2587" s="70"/>
      <c r="AO2587" s="111"/>
      <c r="AP2587" s="18"/>
      <c r="AQ2587" s="68"/>
      <c r="AR2587" s="68"/>
      <c r="AS2587" s="68"/>
      <c r="AT2587" s="68"/>
    </row>
    <row r="2588" spans="2:46" ht="18.600000000000001" customHeight="1" thickBot="1">
      <c r="D2588" s="265" t="s">
        <v>11</v>
      </c>
      <c r="E2588" s="266"/>
      <c r="F2588" s="267" t="s">
        <v>84</v>
      </c>
      <c r="G2588" s="268"/>
      <c r="H2588" s="263"/>
      <c r="I2588" s="265" t="s">
        <v>85</v>
      </c>
      <c r="J2588" s="266"/>
      <c r="K2588" s="267" t="s">
        <v>86</v>
      </c>
      <c r="L2588" s="268"/>
      <c r="N2588" s="269" t="s">
        <v>12</v>
      </c>
      <c r="O2588" s="270"/>
      <c r="P2588" s="271" t="s">
        <v>13</v>
      </c>
      <c r="Q2588" s="272"/>
      <c r="S2588" s="265" t="s">
        <v>87</v>
      </c>
      <c r="T2588" s="266"/>
      <c r="U2588" s="267" t="s">
        <v>88</v>
      </c>
      <c r="V2588" s="268"/>
      <c r="W2588" s="10"/>
      <c r="X2588" s="269" t="s">
        <v>89</v>
      </c>
      <c r="Y2588" s="270"/>
      <c r="Z2588" s="271" t="s">
        <v>90</v>
      </c>
      <c r="AA2588" s="272"/>
      <c r="AB2588" s="10"/>
      <c r="AC2588" s="265" t="s">
        <v>14</v>
      </c>
      <c r="AD2588" s="266"/>
      <c r="AE2588" s="267" t="s">
        <v>15</v>
      </c>
      <c r="AF2588" s="268"/>
      <c r="AG2588" s="10"/>
      <c r="AH2588" s="269" t="s">
        <v>91</v>
      </c>
      <c r="AI2588" s="270"/>
      <c r="AJ2588" s="271" t="s">
        <v>92</v>
      </c>
      <c r="AK2588" s="272"/>
      <c r="AM2588" s="76" t="s">
        <v>16</v>
      </c>
      <c r="AO2588" s="112" t="s">
        <v>38</v>
      </c>
      <c r="AP2588" s="18"/>
      <c r="AQ2588" s="68"/>
      <c r="AR2588" s="68"/>
      <c r="AS2588" s="68"/>
      <c r="AT2588" s="68"/>
    </row>
    <row r="2589" spans="2:46" ht="18.600000000000001" customHeight="1" thickTop="1" thickBot="1">
      <c r="D2589" s="59">
        <v>0</v>
      </c>
      <c r="E2589" s="63">
        <v>0</v>
      </c>
      <c r="F2589" s="61">
        <v>1</v>
      </c>
      <c r="G2589" s="62">
        <v>0</v>
      </c>
      <c r="I2589" s="59">
        <v>0</v>
      </c>
      <c r="J2589" s="63">
        <f t="shared" ref="J2589" si="11739">IF(0=(1-$J$8*$K$8*$B2586^2),10^14,$B2586*$K$8/(1-$J$8*$K$8*$B2586^2))</f>
        <v>-0.48873559841954428</v>
      </c>
      <c r="K2589" s="61">
        <v>1</v>
      </c>
      <c r="L2589" s="62">
        <v>0</v>
      </c>
      <c r="N2589" s="59">
        <f t="shared" ref="N2589" si="11740">D2589*I2586+F2589*I2589-E2589*J2586-G2589*J2589</f>
        <v>0</v>
      </c>
      <c r="O2589" s="63">
        <f t="shared" ref="O2589" si="11741">(D2589*J2586+E2589*I2586+F2589*J2589+G2589*I2589)</f>
        <v>-0.48873559841954428</v>
      </c>
      <c r="P2589" s="61">
        <f t="shared" ref="P2589" si="11742">D2589*K2586+F2589*K2589-E2589*L2586-G2589*L2589</f>
        <v>1</v>
      </c>
      <c r="Q2589" s="62">
        <f t="shared" ref="Q2589" si="11743">(D2589*L2586+E2589*K2586+F2589*L2589+G2589*K2589)</f>
        <v>0</v>
      </c>
      <c r="S2589" s="59">
        <v>0</v>
      </c>
      <c r="T2589" s="63">
        <v>0</v>
      </c>
      <c r="U2589" s="61">
        <v>1</v>
      </c>
      <c r="V2589" s="62">
        <v>0</v>
      </c>
      <c r="X2589" s="59">
        <f t="shared" ref="X2589" si="11744">N2589*S2586+P2589*S2589-O2589*T2586-Q2589*T2589</f>
        <v>0</v>
      </c>
      <c r="Y2589" s="63">
        <f t="shared" ref="Y2589" si="11745">(N2589*T2586+O2589*S2586+P2589*T2589+Q2589*S2589)</f>
        <v>-0.48873559841954428</v>
      </c>
      <c r="Z2589" s="61">
        <f t="shared" ref="Z2589" si="11746">N2589*U2586+P2589*U2589-O2589*V2586-Q2589*V2589</f>
        <v>3.4534224024590072</v>
      </c>
      <c r="AA2589" s="62">
        <f t="shared" ref="AA2589" si="11747">(N2589*V2586+O2589*U2586+P2589*V2589+Q2589*U2589)</f>
        <v>0</v>
      </c>
      <c r="AB2589" s="10"/>
      <c r="AC2589" s="46">
        <f t="shared" ref="AC2589" si="11748">1/$AD$8</f>
        <v>1</v>
      </c>
      <c r="AD2589" s="77">
        <v>0</v>
      </c>
      <c r="AE2589" s="78">
        <v>1</v>
      </c>
      <c r="AF2589" s="79">
        <v>0</v>
      </c>
      <c r="AH2589" s="59">
        <f t="shared" ref="AH2589" si="11749">X2589*AC2586+Z2589*AC2589-Y2589*AD2586-AA2589*AD2589</f>
        <v>3.4534224024590072</v>
      </c>
      <c r="AI2589" s="63">
        <f t="shared" ref="AI2589" si="11750">(X2589*AD2586+Y2589*AC2586+Z2589*AD2589+AA2589*AC2589)</f>
        <v>-0.48873559841954428</v>
      </c>
      <c r="AJ2589" s="61">
        <f t="shared" ref="AJ2589" si="11751">X2589*AE2586+Z2589*AE2589-Y2589*AF2586-AA2589*AF2589</f>
        <v>3.4534224024590072</v>
      </c>
      <c r="AK2589" s="62">
        <f t="shared" ref="AK2589" si="11752">(X2589*AF2586+Y2589*AE2586+Z2589*AF2589+AA2589*AE2589)</f>
        <v>0</v>
      </c>
      <c r="AM2589" s="80">
        <f t="shared" ref="AM2589" si="11753">(180/PI())*ATAN(-1*(AI2586+AI2589)/(AH2586+AH2589))</f>
        <v>-72.471041058835411</v>
      </c>
      <c r="AO2589" s="113">
        <f t="shared" ref="AO2589" si="11754">20*LOG(((1-(10^(AM2586/20)^2)*(1-((1-AO2586)/(1+AO2586))^2))^0.5))</f>
        <v>-1.5320651136677431E-2</v>
      </c>
      <c r="AP2589" s="18"/>
      <c r="AQ2589" s="68"/>
      <c r="AR2589" s="68"/>
      <c r="AS2589" s="68"/>
      <c r="AT2589" s="68"/>
    </row>
    <row r="2590" spans="2:46" ht="18.600000000000001" customHeight="1"/>
    <row r="2591" spans="2:46" ht="18.600000000000001" customHeight="1" thickBot="1">
      <c r="D2591" s="10" t="s">
        <v>63</v>
      </c>
      <c r="E2591" s="10"/>
      <c r="F2591" s="10"/>
      <c r="G2591" s="10"/>
      <c r="H2591" s="10"/>
      <c r="I2591" s="10" t="s">
        <v>64</v>
      </c>
      <c r="J2591" s="10"/>
      <c r="K2591" s="10"/>
      <c r="L2591" s="10"/>
      <c r="M2591" s="55"/>
      <c r="N2591" s="55"/>
      <c r="O2591" s="54" t="s">
        <v>65</v>
      </c>
      <c r="P2591" s="55"/>
      <c r="Q2591" s="55"/>
      <c r="R2591" s="55"/>
      <c r="S2591" s="10"/>
      <c r="T2591" s="10" t="s">
        <v>66</v>
      </c>
      <c r="U2591" s="55"/>
      <c r="V2591" s="55"/>
      <c r="W2591" s="55"/>
      <c r="X2591" s="55"/>
      <c r="Y2591" s="54" t="s">
        <v>67</v>
      </c>
      <c r="Z2591" s="55"/>
      <c r="AA2591" s="55"/>
      <c r="AB2591" s="55"/>
      <c r="AC2591" s="54" t="s">
        <v>68</v>
      </c>
      <c r="AD2591" s="10"/>
      <c r="AE2591" s="10"/>
      <c r="AF2591" s="10"/>
      <c r="AG2591" s="10"/>
      <c r="AH2591" s="55"/>
      <c r="AI2591" s="54" t="s">
        <v>69</v>
      </c>
      <c r="AJ2591" s="55"/>
      <c r="AK2591" s="55"/>
    </row>
    <row r="2592" spans="2:46" ht="18.600000000000001" customHeight="1" thickBot="1">
      <c r="B2592" s="52"/>
      <c r="D2592" s="273" t="s">
        <v>70</v>
      </c>
      <c r="E2592" s="274"/>
      <c r="F2592" s="275" t="s">
        <v>71</v>
      </c>
      <c r="G2592" s="276"/>
      <c r="H2592" s="263"/>
      <c r="I2592" s="273" t="s">
        <v>72</v>
      </c>
      <c r="J2592" s="274"/>
      <c r="K2592" s="275" t="s">
        <v>73</v>
      </c>
      <c r="L2592" s="276"/>
      <c r="M2592" s="55"/>
      <c r="N2592" s="269" t="s">
        <v>74</v>
      </c>
      <c r="O2592" s="270"/>
      <c r="P2592" s="271" t="s">
        <v>75</v>
      </c>
      <c r="Q2592" s="272"/>
      <c r="R2592" s="55"/>
      <c r="S2592" s="273" t="s">
        <v>76</v>
      </c>
      <c r="T2592" s="274"/>
      <c r="U2592" s="275" t="s">
        <v>77</v>
      </c>
      <c r="V2592" s="276"/>
      <c r="W2592" s="10"/>
      <c r="X2592" s="269" t="s">
        <v>78</v>
      </c>
      <c r="Y2592" s="270"/>
      <c r="Z2592" s="271" t="s">
        <v>79</v>
      </c>
      <c r="AA2592" s="272"/>
      <c r="AB2592" s="10"/>
      <c r="AC2592" s="273" t="s">
        <v>80</v>
      </c>
      <c r="AD2592" s="274"/>
      <c r="AE2592" s="275" t="s">
        <v>81</v>
      </c>
      <c r="AF2592" s="276"/>
      <c r="AG2592" s="10"/>
      <c r="AH2592" s="269" t="s">
        <v>82</v>
      </c>
      <c r="AI2592" s="270"/>
      <c r="AJ2592" s="271" t="s">
        <v>83</v>
      </c>
      <c r="AK2592" s="272"/>
      <c r="AM2592" s="57" t="s">
        <v>10</v>
      </c>
      <c r="AO2592" s="109" t="s">
        <v>37</v>
      </c>
      <c r="AP2592" s="18"/>
      <c r="AQ2592" s="68"/>
      <c r="AR2592" s="68"/>
      <c r="AS2592" s="68"/>
      <c r="AT2592" s="68"/>
    </row>
    <row r="2593" spans="2:46" ht="18.600000000000001" customHeight="1" thickTop="1" thickBot="1">
      <c r="B2593" s="81">
        <v>7.4199999999999902</v>
      </c>
      <c r="D2593" s="59">
        <v>1</v>
      </c>
      <c r="E2593" s="60">
        <v>0</v>
      </c>
      <c r="F2593" s="61">
        <v>0</v>
      </c>
      <c r="G2593" s="62">
        <f t="shared" ref="G2593" si="11755">$E$8*$B2593</f>
        <v>5.0335053999999939</v>
      </c>
      <c r="I2593" s="59">
        <v>1</v>
      </c>
      <c r="J2593" s="63">
        <v>0</v>
      </c>
      <c r="K2593" s="61">
        <v>0</v>
      </c>
      <c r="L2593" s="62">
        <v>0</v>
      </c>
      <c r="N2593" s="59">
        <f t="shared" ref="N2593" si="11756">D2593*I2593+F2593*I2596-E2593*J2593-G2593*J2596</f>
        <v>3.4523437443826142</v>
      </c>
      <c r="O2593" s="63">
        <f t="shared" ref="O2593" si="11757">(D2593*J2593+E2593*I2593+F2593*J2596+G2593*I2596)</f>
        <v>0</v>
      </c>
      <c r="P2593" s="61">
        <f t="shared" ref="P2593" si="11758">D2593*K2593+F2593*K2596-E2593*L2593-G2593*L2596</f>
        <v>0</v>
      </c>
      <c r="Q2593" s="62">
        <f t="shared" ref="Q2593" si="11759">(D2593*L2593+E2593*K2593+F2593*L2596+G2593*K2596)</f>
        <v>5.0335053999999939</v>
      </c>
      <c r="S2593" s="59">
        <v>1</v>
      </c>
      <c r="T2593" s="60">
        <v>0</v>
      </c>
      <c r="U2593" s="61">
        <v>0</v>
      </c>
      <c r="V2593" s="62">
        <f t="shared" ref="V2593" si="11760">$T$8*$B2593</f>
        <v>5.0335053999999939</v>
      </c>
      <c r="X2593" s="59">
        <f t="shared" ref="X2593" si="11761">N2593*S2593+P2593*S2596-O2593*T2593-Q2593*T2596</f>
        <v>3.4523437443826142</v>
      </c>
      <c r="Y2593" s="63">
        <f t="shared" ref="Y2593" si="11762">(N2593*T2593+O2593*S2593+P2593*T2596+Q2593*S2596)</f>
        <v>0</v>
      </c>
      <c r="Z2593" s="61">
        <f t="shared" ref="Z2593" si="11763">N2593*U2593+P2593*U2596-O2593*V2593-Q2593*V2596</f>
        <v>0</v>
      </c>
      <c r="AA2593" s="62">
        <f t="shared" ref="AA2593" si="11764">(N2593*V2593+O2593*U2593+P2593*V2596+Q2593*U2596)</f>
        <v>22.410896280006078</v>
      </c>
      <c r="AB2593" s="10"/>
      <c r="AC2593" s="64">
        <v>1</v>
      </c>
      <c r="AD2593" s="65">
        <v>0</v>
      </c>
      <c r="AE2593" s="23">
        <v>0</v>
      </c>
      <c r="AF2593" s="66">
        <v>0</v>
      </c>
      <c r="AH2593" s="59">
        <f t="shared" ref="AH2593" si="11765">X2593*AC2593+Z2593*AC2596-Y2593*AD2593-AA2593*AD2596</f>
        <v>3.4523437443826142</v>
      </c>
      <c r="AI2593" s="63">
        <f t="shared" ref="AI2593" si="11766">(X2593*AD2593+Y2593*AC2593+Z2593*AD2596+AA2593*AC2596)</f>
        <v>22.410896280006078</v>
      </c>
      <c r="AJ2593" s="61">
        <f t="shared" ref="AJ2593" si="11767">X2593*AE2593+Z2593*AE2596-Y2593*AF2593-AA2593*AF2596</f>
        <v>0</v>
      </c>
      <c r="AK2593" s="62">
        <f t="shared" ref="AK2593" si="11768">(X2593*AF2593+Y2593*AE2593+Z2593*AF2596+AA2593*AE2596)</f>
        <v>22.410896280006078</v>
      </c>
      <c r="AM2593" s="67">
        <f t="shared" ref="AM2593" si="11769">20*LOG(((1+$AD$8)/$AD$8)/((AH2593+AH2596)^2+(AI2593+AI2596)^2)^0.5)</f>
        <v>-21.208395217541728</v>
      </c>
      <c r="AO2593" s="110">
        <f t="shared" ref="AO2593" si="11770">((AH2593^2+AI2593^2)^0.5)/((AH2596^2+AI2596^2)^0.5)</f>
        <v>6.503631537989123</v>
      </c>
      <c r="AP2593" s="18"/>
      <c r="AQ2593" s="68"/>
      <c r="AR2593" s="68"/>
      <c r="AS2593" s="68"/>
      <c r="AT2593" s="68"/>
    </row>
    <row r="2594" spans="2:46" ht="18.600000000000001" customHeight="1" thickBot="1">
      <c r="D2594" s="69"/>
      <c r="G2594" s="70"/>
      <c r="I2594" s="69"/>
      <c r="L2594" s="70"/>
      <c r="N2594" s="69"/>
      <c r="Q2594" s="70"/>
      <c r="S2594" s="69"/>
      <c r="V2594" s="70"/>
      <c r="X2594" s="69"/>
      <c r="AA2594" s="70"/>
      <c r="AC2594" s="64"/>
      <c r="AD2594" s="23"/>
      <c r="AE2594" s="23"/>
      <c r="AF2594" s="71"/>
      <c r="AH2594" s="69"/>
      <c r="AK2594" s="70"/>
      <c r="AO2594" s="111"/>
      <c r="AP2594" s="18"/>
      <c r="AQ2594" s="68"/>
      <c r="AR2594" s="68"/>
      <c r="AS2594" s="68"/>
      <c r="AT2594" s="68"/>
    </row>
    <row r="2595" spans="2:46" ht="18.600000000000001" customHeight="1" thickBot="1">
      <c r="D2595" s="265" t="s">
        <v>11</v>
      </c>
      <c r="E2595" s="266"/>
      <c r="F2595" s="267" t="s">
        <v>84</v>
      </c>
      <c r="G2595" s="268"/>
      <c r="H2595" s="263"/>
      <c r="I2595" s="265" t="s">
        <v>85</v>
      </c>
      <c r="J2595" s="266"/>
      <c r="K2595" s="267" t="s">
        <v>86</v>
      </c>
      <c r="L2595" s="268"/>
      <c r="N2595" s="269" t="s">
        <v>12</v>
      </c>
      <c r="O2595" s="270"/>
      <c r="P2595" s="271" t="s">
        <v>13</v>
      </c>
      <c r="Q2595" s="272"/>
      <c r="S2595" s="265" t="s">
        <v>87</v>
      </c>
      <c r="T2595" s="266"/>
      <c r="U2595" s="267" t="s">
        <v>88</v>
      </c>
      <c r="V2595" s="268"/>
      <c r="W2595" s="10"/>
      <c r="X2595" s="269" t="s">
        <v>89</v>
      </c>
      <c r="Y2595" s="270"/>
      <c r="Z2595" s="271" t="s">
        <v>90</v>
      </c>
      <c r="AA2595" s="272"/>
      <c r="AB2595" s="10"/>
      <c r="AC2595" s="265" t="s">
        <v>14</v>
      </c>
      <c r="AD2595" s="266"/>
      <c r="AE2595" s="267" t="s">
        <v>15</v>
      </c>
      <c r="AF2595" s="268"/>
      <c r="AG2595" s="10"/>
      <c r="AH2595" s="269" t="s">
        <v>91</v>
      </c>
      <c r="AI2595" s="270"/>
      <c r="AJ2595" s="271" t="s">
        <v>92</v>
      </c>
      <c r="AK2595" s="272"/>
      <c r="AM2595" s="76" t="s">
        <v>16</v>
      </c>
      <c r="AO2595" s="112" t="s">
        <v>38</v>
      </c>
      <c r="AP2595" s="18"/>
      <c r="AQ2595" s="68"/>
      <c r="AR2595" s="68"/>
      <c r="AS2595" s="68"/>
      <c r="AT2595" s="68"/>
    </row>
    <row r="2596" spans="2:46" ht="18.600000000000001" customHeight="1" thickTop="1" thickBot="1">
      <c r="D2596" s="59">
        <v>0</v>
      </c>
      <c r="E2596" s="63">
        <v>0</v>
      </c>
      <c r="F2596" s="61">
        <v>1</v>
      </c>
      <c r="G2596" s="62">
        <v>0</v>
      </c>
      <c r="I2596" s="59">
        <v>0</v>
      </c>
      <c r="J2596" s="63">
        <f t="shared" ref="J2596" si="11771">IF(0=(1-$J$8*$K$8*$B2593^2),10^14,$B2593*$K$8/(1-$J$8*$K$8*$B2593^2))</f>
        <v>-0.48720395618977919</v>
      </c>
      <c r="K2596" s="61">
        <v>1</v>
      </c>
      <c r="L2596" s="62">
        <v>0</v>
      </c>
      <c r="N2596" s="59">
        <f t="shared" ref="N2596" si="11772">D2596*I2593+F2596*I2596-E2596*J2593-G2596*J2596</f>
        <v>0</v>
      </c>
      <c r="O2596" s="63">
        <f t="shared" ref="O2596" si="11773">(D2596*J2593+E2596*I2593+F2596*J2596+G2596*I2596)</f>
        <v>-0.48720395618977919</v>
      </c>
      <c r="P2596" s="61">
        <f t="shared" ref="P2596" si="11774">D2596*K2593+F2596*K2596-E2596*L2593-G2596*L2596</f>
        <v>1</v>
      </c>
      <c r="Q2596" s="62">
        <f t="shared" ref="Q2596" si="11775">(D2596*L2593+E2596*K2593+F2596*L2596+G2596*K2596)</f>
        <v>0</v>
      </c>
      <c r="S2596" s="59">
        <v>0</v>
      </c>
      <c r="T2596" s="63">
        <v>0</v>
      </c>
      <c r="U2596" s="61">
        <v>1</v>
      </c>
      <c r="V2596" s="62">
        <v>0</v>
      </c>
      <c r="X2596" s="59">
        <f t="shared" ref="X2596" si="11776">N2596*S2593+P2596*S2596-O2596*T2593-Q2596*T2596</f>
        <v>0</v>
      </c>
      <c r="Y2596" s="63">
        <f t="shared" ref="Y2596" si="11777">(N2596*T2593+O2596*S2593+P2596*T2596+Q2596*S2596)</f>
        <v>-0.48720395618977919</v>
      </c>
      <c r="Z2596" s="61">
        <f t="shared" ref="Z2596" si="11778">N2596*U2593+P2596*U2596-O2596*V2593-Q2596*V2596</f>
        <v>3.4523437443826142</v>
      </c>
      <c r="AA2596" s="62">
        <f t="shared" ref="AA2596" si="11779">(N2596*V2593+O2596*U2593+P2596*V2596+Q2596*U2596)</f>
        <v>0</v>
      </c>
      <c r="AB2596" s="10"/>
      <c r="AC2596" s="46">
        <f t="shared" ref="AC2596" si="11780">1/$AD$8</f>
        <v>1</v>
      </c>
      <c r="AD2596" s="77">
        <v>0</v>
      </c>
      <c r="AE2596" s="78">
        <v>1</v>
      </c>
      <c r="AF2596" s="79">
        <v>0</v>
      </c>
      <c r="AH2596" s="59">
        <f t="shared" ref="AH2596" si="11781">X2596*AC2593+Z2596*AC2596-Y2596*AD2593-AA2596*AD2596</f>
        <v>3.4523437443826142</v>
      </c>
      <c r="AI2596" s="63">
        <f t="shared" ref="AI2596" si="11782">(X2596*AD2593+Y2596*AC2593+Z2596*AD2596+AA2596*AC2596)</f>
        <v>-0.48720395618977919</v>
      </c>
      <c r="AJ2596" s="61">
        <f t="shared" ref="AJ2596" si="11783">X2596*AE2593+Z2596*AE2596-Y2596*AF2593-AA2596*AF2596</f>
        <v>3.4523437443826142</v>
      </c>
      <c r="AK2596" s="62">
        <f t="shared" ref="AK2596" si="11784">(X2596*AF2593+Y2596*AE2593+Z2596*AF2596+AA2596*AE2596)</f>
        <v>0</v>
      </c>
      <c r="AM2596" s="80">
        <f t="shared" ref="AM2596" si="11785">(180/PI())*ATAN(-1*(AI2593+AI2596)/(AH2593+AH2596))</f>
        <v>-72.518605462911069</v>
      </c>
      <c r="AO2596" s="113">
        <f t="shared" ref="AO2596" si="11786">20*LOG(((1-(10^(AM2593/20)^2)*(1-((1-AO2593)/(1+AO2593))^2))^0.5))</f>
        <v>-1.521873039488182E-2</v>
      </c>
      <c r="AP2596" s="18"/>
      <c r="AQ2596" s="68"/>
      <c r="AR2596" s="68"/>
      <c r="AS2596" s="68"/>
      <c r="AT2596" s="68"/>
    </row>
    <row r="2597" spans="2:46" ht="18.600000000000001" customHeight="1"/>
    <row r="2598" spans="2:46" ht="18.600000000000001" customHeight="1" thickBot="1">
      <c r="D2598" s="10" t="s">
        <v>63</v>
      </c>
      <c r="E2598" s="10"/>
      <c r="F2598" s="10"/>
      <c r="G2598" s="10"/>
      <c r="H2598" s="10"/>
      <c r="I2598" s="10" t="s">
        <v>64</v>
      </c>
      <c r="J2598" s="10"/>
      <c r="K2598" s="10"/>
      <c r="L2598" s="10"/>
      <c r="M2598" s="55"/>
      <c r="N2598" s="55"/>
      <c r="O2598" s="54" t="s">
        <v>65</v>
      </c>
      <c r="P2598" s="55"/>
      <c r="Q2598" s="55"/>
      <c r="R2598" s="55"/>
      <c r="S2598" s="10"/>
      <c r="T2598" s="10" t="s">
        <v>66</v>
      </c>
      <c r="U2598" s="55"/>
      <c r="V2598" s="55"/>
      <c r="W2598" s="55"/>
      <c r="X2598" s="55"/>
      <c r="Y2598" s="54" t="s">
        <v>67</v>
      </c>
      <c r="Z2598" s="55"/>
      <c r="AA2598" s="55"/>
      <c r="AB2598" s="55"/>
      <c r="AC2598" s="54" t="s">
        <v>68</v>
      </c>
      <c r="AD2598" s="10"/>
      <c r="AE2598" s="10"/>
      <c r="AF2598" s="10"/>
      <c r="AG2598" s="10"/>
      <c r="AH2598" s="55"/>
      <c r="AI2598" s="54" t="s">
        <v>69</v>
      </c>
      <c r="AJ2598" s="55"/>
      <c r="AK2598" s="55"/>
    </row>
    <row r="2599" spans="2:46" ht="18.600000000000001" customHeight="1" thickBot="1">
      <c r="B2599" s="52"/>
      <c r="D2599" s="273" t="s">
        <v>70</v>
      </c>
      <c r="E2599" s="274"/>
      <c r="F2599" s="275" t="s">
        <v>71</v>
      </c>
      <c r="G2599" s="276"/>
      <c r="H2599" s="263"/>
      <c r="I2599" s="273" t="s">
        <v>72</v>
      </c>
      <c r="J2599" s="274"/>
      <c r="K2599" s="275" t="s">
        <v>73</v>
      </c>
      <c r="L2599" s="276"/>
      <c r="M2599" s="55"/>
      <c r="N2599" s="269" t="s">
        <v>74</v>
      </c>
      <c r="O2599" s="270"/>
      <c r="P2599" s="271" t="s">
        <v>75</v>
      </c>
      <c r="Q2599" s="272"/>
      <c r="R2599" s="55"/>
      <c r="S2599" s="273" t="s">
        <v>76</v>
      </c>
      <c r="T2599" s="274"/>
      <c r="U2599" s="275" t="s">
        <v>77</v>
      </c>
      <c r="V2599" s="276"/>
      <c r="W2599" s="10"/>
      <c r="X2599" s="269" t="s">
        <v>78</v>
      </c>
      <c r="Y2599" s="270"/>
      <c r="Z2599" s="271" t="s">
        <v>79</v>
      </c>
      <c r="AA2599" s="272"/>
      <c r="AB2599" s="10"/>
      <c r="AC2599" s="273" t="s">
        <v>80</v>
      </c>
      <c r="AD2599" s="274"/>
      <c r="AE2599" s="275" t="s">
        <v>81</v>
      </c>
      <c r="AF2599" s="276"/>
      <c r="AG2599" s="10"/>
      <c r="AH2599" s="269" t="s">
        <v>82</v>
      </c>
      <c r="AI2599" s="270"/>
      <c r="AJ2599" s="271" t="s">
        <v>83</v>
      </c>
      <c r="AK2599" s="272"/>
      <c r="AM2599" s="57" t="s">
        <v>10</v>
      </c>
      <c r="AO2599" s="109" t="s">
        <v>37</v>
      </c>
      <c r="AP2599" s="18"/>
      <c r="AQ2599" s="68"/>
      <c r="AR2599" s="68"/>
      <c r="AS2599" s="68"/>
      <c r="AT2599" s="68"/>
    </row>
    <row r="2600" spans="2:46" ht="18.600000000000001" customHeight="1" thickTop="1" thickBot="1">
      <c r="B2600" s="81">
        <v>7.4399999999999897</v>
      </c>
      <c r="D2600" s="59">
        <v>1</v>
      </c>
      <c r="E2600" s="60">
        <v>0</v>
      </c>
      <c r="F2600" s="61">
        <v>0</v>
      </c>
      <c r="G2600" s="62">
        <f t="shared" ref="G2600" si="11787">$E$8*$B2600</f>
        <v>5.0470727999999934</v>
      </c>
      <c r="I2600" s="59">
        <v>1</v>
      </c>
      <c r="J2600" s="63">
        <v>0</v>
      </c>
      <c r="K2600" s="61">
        <v>0</v>
      </c>
      <c r="L2600" s="62">
        <v>0</v>
      </c>
      <c r="N2600" s="59">
        <f t="shared" ref="N2600" si="11788">D2600*I2600+F2600*I2603-E2600*J2600-G2600*J2603</f>
        <v>3.4512747101022883</v>
      </c>
      <c r="O2600" s="63">
        <f t="shared" ref="O2600" si="11789">(D2600*J2600+E2600*I2600+F2600*J2603+G2600*I2603)</f>
        <v>0</v>
      </c>
      <c r="P2600" s="61">
        <f t="shared" ref="P2600" si="11790">D2600*K2600+F2600*K2603-E2600*L2600-G2600*L2603</f>
        <v>0</v>
      </c>
      <c r="Q2600" s="62">
        <f t="shared" ref="Q2600" si="11791">(D2600*L2600+E2600*K2600+F2600*L2603+G2600*K2603)</f>
        <v>5.0470727999999934</v>
      </c>
      <c r="S2600" s="59">
        <v>1</v>
      </c>
      <c r="T2600" s="60">
        <v>0</v>
      </c>
      <c r="U2600" s="61">
        <v>0</v>
      </c>
      <c r="V2600" s="62">
        <f t="shared" ref="V2600" si="11792">$T$8*$B2600</f>
        <v>5.0470727999999934</v>
      </c>
      <c r="X2600" s="59">
        <f t="shared" ref="X2600" si="11793">N2600*S2600+P2600*S2603-O2600*T2600-Q2600*T2603</f>
        <v>3.4512747101022883</v>
      </c>
      <c r="Y2600" s="63">
        <f t="shared" ref="Y2600" si="11794">(N2600*T2600+O2600*S2600+P2600*T2603+Q2600*S2603)</f>
        <v>0</v>
      </c>
      <c r="Z2600" s="61">
        <f t="shared" ref="Z2600" si="11795">N2600*U2600+P2600*U2603-O2600*V2600-Q2600*V2603</f>
        <v>0</v>
      </c>
      <c r="AA2600" s="62">
        <f t="shared" ref="AA2600" si="11796">(N2600*V2600+O2600*U2600+P2600*V2603+Q2600*U2603)</f>
        <v>22.465907514685114</v>
      </c>
      <c r="AB2600" s="10"/>
      <c r="AC2600" s="64">
        <v>1</v>
      </c>
      <c r="AD2600" s="65">
        <v>0</v>
      </c>
      <c r="AE2600" s="23">
        <v>0</v>
      </c>
      <c r="AF2600" s="66">
        <v>0</v>
      </c>
      <c r="AH2600" s="59">
        <f t="shared" ref="AH2600" si="11797">X2600*AC2600+Z2600*AC2603-Y2600*AD2600-AA2600*AD2603</f>
        <v>3.4512747101022883</v>
      </c>
      <c r="AI2600" s="63">
        <f t="shared" ref="AI2600" si="11798">(X2600*AD2600+Y2600*AC2600+Z2600*AD2603+AA2600*AC2603)</f>
        <v>22.465907514685114</v>
      </c>
      <c r="AJ2600" s="61">
        <f t="shared" ref="AJ2600" si="11799">X2600*AE2600+Z2600*AE2603-Y2600*AF2600-AA2600*AF2603</f>
        <v>0</v>
      </c>
      <c r="AK2600" s="62">
        <f t="shared" ref="AK2600" si="11800">(X2600*AF2600+Y2600*AE2600+Z2600*AF2603+AA2600*AE2603)</f>
        <v>22.465907514685114</v>
      </c>
      <c r="AM2600" s="67">
        <f t="shared" ref="AM2600" si="11801">20*LOG(((1+$AD$8)/$AD$8)/((AH2600+AH2603)^2+(AI2600+AI2603)^2)^0.5)</f>
        <v>-21.228508621811422</v>
      </c>
      <c r="AO2600" s="110">
        <f t="shared" ref="AO2600" si="11802">((AH2600^2+AI2600^2)^0.5)/((AH2603^2+AI2603^2)^0.5)</f>
        <v>6.5215567816971802</v>
      </c>
      <c r="AP2600" s="18"/>
      <c r="AQ2600" s="68"/>
      <c r="AR2600" s="68"/>
      <c r="AS2600" s="68"/>
      <c r="AT2600" s="68"/>
    </row>
    <row r="2601" spans="2:46" ht="18.600000000000001" customHeight="1" thickBot="1">
      <c r="D2601" s="69"/>
      <c r="G2601" s="70"/>
      <c r="I2601" s="69"/>
      <c r="L2601" s="70"/>
      <c r="N2601" s="69"/>
      <c r="Q2601" s="70"/>
      <c r="S2601" s="69"/>
      <c r="V2601" s="70"/>
      <c r="X2601" s="69"/>
      <c r="AA2601" s="70"/>
      <c r="AC2601" s="64"/>
      <c r="AD2601" s="23"/>
      <c r="AE2601" s="23"/>
      <c r="AF2601" s="71"/>
      <c r="AH2601" s="69"/>
      <c r="AK2601" s="70"/>
      <c r="AO2601" s="111"/>
      <c r="AP2601" s="18"/>
      <c r="AQ2601" s="68"/>
      <c r="AR2601" s="68"/>
      <c r="AS2601" s="68"/>
      <c r="AT2601" s="68"/>
    </row>
    <row r="2602" spans="2:46" ht="18.600000000000001" customHeight="1" thickBot="1">
      <c r="D2602" s="265" t="s">
        <v>11</v>
      </c>
      <c r="E2602" s="266"/>
      <c r="F2602" s="267" t="s">
        <v>84</v>
      </c>
      <c r="G2602" s="268"/>
      <c r="H2602" s="263"/>
      <c r="I2602" s="265" t="s">
        <v>85</v>
      </c>
      <c r="J2602" s="266"/>
      <c r="K2602" s="267" t="s">
        <v>86</v>
      </c>
      <c r="L2602" s="268"/>
      <c r="N2602" s="269" t="s">
        <v>12</v>
      </c>
      <c r="O2602" s="270"/>
      <c r="P2602" s="271" t="s">
        <v>13</v>
      </c>
      <c r="Q2602" s="272"/>
      <c r="S2602" s="265" t="s">
        <v>87</v>
      </c>
      <c r="T2602" s="266"/>
      <c r="U2602" s="267" t="s">
        <v>88</v>
      </c>
      <c r="V2602" s="268"/>
      <c r="W2602" s="10"/>
      <c r="X2602" s="269" t="s">
        <v>89</v>
      </c>
      <c r="Y2602" s="270"/>
      <c r="Z2602" s="271" t="s">
        <v>90</v>
      </c>
      <c r="AA2602" s="272"/>
      <c r="AB2602" s="10"/>
      <c r="AC2602" s="265" t="s">
        <v>14</v>
      </c>
      <c r="AD2602" s="266"/>
      <c r="AE2602" s="267" t="s">
        <v>15</v>
      </c>
      <c r="AF2602" s="268"/>
      <c r="AG2602" s="10"/>
      <c r="AH2602" s="269" t="s">
        <v>91</v>
      </c>
      <c r="AI2602" s="270"/>
      <c r="AJ2602" s="271" t="s">
        <v>92</v>
      </c>
      <c r="AK2602" s="272"/>
      <c r="AM2602" s="76" t="s">
        <v>16</v>
      </c>
      <c r="AO2602" s="112" t="s">
        <v>38</v>
      </c>
      <c r="AP2602" s="18"/>
      <c r="AQ2602" s="68"/>
      <c r="AR2602" s="68"/>
      <c r="AS2602" s="68"/>
      <c r="AT2602" s="68"/>
    </row>
    <row r="2603" spans="2:46" ht="18.600000000000001" customHeight="1" thickTop="1" thickBot="1">
      <c r="D2603" s="59">
        <v>0</v>
      </c>
      <c r="E2603" s="63">
        <v>0</v>
      </c>
      <c r="F2603" s="61">
        <v>1</v>
      </c>
      <c r="G2603" s="62">
        <v>0</v>
      </c>
      <c r="I2603" s="59">
        <v>0</v>
      </c>
      <c r="J2603" s="63">
        <f t="shared" ref="J2603" si="11803">IF(0=(1-$J$8*$K$8*$B2600^2),10^14,$B2600*$K$8/(1-$J$8*$K$8*$B2600^2))</f>
        <v>-0.48568245540311827</v>
      </c>
      <c r="K2603" s="61">
        <v>1</v>
      </c>
      <c r="L2603" s="62">
        <v>0</v>
      </c>
      <c r="N2603" s="59">
        <f t="shared" ref="N2603" si="11804">D2603*I2600+F2603*I2603-E2603*J2600-G2603*J2603</f>
        <v>0</v>
      </c>
      <c r="O2603" s="63">
        <f t="shared" ref="O2603" si="11805">(D2603*J2600+E2603*I2600+F2603*J2603+G2603*I2603)</f>
        <v>-0.48568245540311827</v>
      </c>
      <c r="P2603" s="61">
        <f t="shared" ref="P2603" si="11806">D2603*K2600+F2603*K2603-E2603*L2600-G2603*L2603</f>
        <v>1</v>
      </c>
      <c r="Q2603" s="62">
        <f t="shared" ref="Q2603" si="11807">(D2603*L2600+E2603*K2600+F2603*L2603+G2603*K2603)</f>
        <v>0</v>
      </c>
      <c r="S2603" s="59">
        <v>0</v>
      </c>
      <c r="T2603" s="63">
        <v>0</v>
      </c>
      <c r="U2603" s="61">
        <v>1</v>
      </c>
      <c r="V2603" s="62">
        <v>0</v>
      </c>
      <c r="X2603" s="59">
        <f t="shared" ref="X2603" si="11808">N2603*S2600+P2603*S2603-O2603*T2600-Q2603*T2603</f>
        <v>0</v>
      </c>
      <c r="Y2603" s="63">
        <f t="shared" ref="Y2603" si="11809">(N2603*T2600+O2603*S2600+P2603*T2603+Q2603*S2603)</f>
        <v>-0.48568245540311827</v>
      </c>
      <c r="Z2603" s="61">
        <f t="shared" ref="Z2603" si="11810">N2603*U2600+P2603*U2603-O2603*V2600-Q2603*V2603</f>
        <v>3.4512747101022883</v>
      </c>
      <c r="AA2603" s="62">
        <f t="shared" ref="AA2603" si="11811">(N2603*V2600+O2603*U2600+P2603*V2603+Q2603*U2603)</f>
        <v>0</v>
      </c>
      <c r="AB2603" s="10"/>
      <c r="AC2603" s="46">
        <f t="shared" ref="AC2603" si="11812">1/$AD$8</f>
        <v>1</v>
      </c>
      <c r="AD2603" s="77">
        <v>0</v>
      </c>
      <c r="AE2603" s="78">
        <v>1</v>
      </c>
      <c r="AF2603" s="79">
        <v>0</v>
      </c>
      <c r="AH2603" s="59">
        <f t="shared" ref="AH2603" si="11813">X2603*AC2600+Z2603*AC2603-Y2603*AD2600-AA2603*AD2603</f>
        <v>3.4512747101022883</v>
      </c>
      <c r="AI2603" s="63">
        <f t="shared" ref="AI2603" si="11814">(X2603*AD2600+Y2603*AC2600+Z2603*AD2603+AA2603*AC2603)</f>
        <v>-0.48568245540311827</v>
      </c>
      <c r="AJ2603" s="61">
        <f t="shared" ref="AJ2603" si="11815">X2603*AE2600+Z2603*AE2603-Y2603*AF2600-AA2603*AF2603</f>
        <v>3.4512747101022883</v>
      </c>
      <c r="AK2603" s="62">
        <f t="shared" ref="AK2603" si="11816">(X2603*AF2600+Y2603*AE2600+Z2603*AF2603+AA2603*AE2603)</f>
        <v>0</v>
      </c>
      <c r="AM2603" s="80">
        <f t="shared" ref="AM2603" si="11817">(180/PI())*ATAN(-1*(AI2600+AI2603)/(AH2600+AH2603))</f>
        <v>-72.565911087267622</v>
      </c>
      <c r="AO2603" s="113">
        <f t="shared" ref="AO2603" si="11818">20*LOG(((1-(10^(AM2600/20)^2)*(1-((1-AO2600)/(1+AO2600))^2))^0.5))</f>
        <v>-1.5117671630530594E-2</v>
      </c>
      <c r="AP2603" s="18"/>
      <c r="AQ2603" s="68"/>
      <c r="AR2603" s="68"/>
      <c r="AS2603" s="68"/>
      <c r="AT2603" s="68"/>
    </row>
    <row r="2604" spans="2:46" ht="18.600000000000001" customHeight="1"/>
    <row r="2605" spans="2:46" ht="18.600000000000001" customHeight="1" thickBot="1">
      <c r="D2605" s="10" t="s">
        <v>63</v>
      </c>
      <c r="E2605" s="10"/>
      <c r="F2605" s="10"/>
      <c r="G2605" s="10"/>
      <c r="H2605" s="10"/>
      <c r="I2605" s="10" t="s">
        <v>64</v>
      </c>
      <c r="J2605" s="10"/>
      <c r="K2605" s="10"/>
      <c r="L2605" s="10"/>
      <c r="M2605" s="55"/>
      <c r="N2605" s="55"/>
      <c r="O2605" s="54" t="s">
        <v>65</v>
      </c>
      <c r="P2605" s="55"/>
      <c r="Q2605" s="55"/>
      <c r="R2605" s="55"/>
      <c r="S2605" s="10"/>
      <c r="T2605" s="10" t="s">
        <v>66</v>
      </c>
      <c r="U2605" s="55"/>
      <c r="V2605" s="55"/>
      <c r="W2605" s="55"/>
      <c r="X2605" s="55"/>
      <c r="Y2605" s="54" t="s">
        <v>67</v>
      </c>
      <c r="Z2605" s="55"/>
      <c r="AA2605" s="55"/>
      <c r="AB2605" s="55"/>
      <c r="AC2605" s="54" t="s">
        <v>68</v>
      </c>
      <c r="AD2605" s="10"/>
      <c r="AE2605" s="10"/>
      <c r="AF2605" s="10"/>
      <c r="AG2605" s="10"/>
      <c r="AH2605" s="55"/>
      <c r="AI2605" s="54" t="s">
        <v>69</v>
      </c>
      <c r="AJ2605" s="55"/>
      <c r="AK2605" s="55"/>
    </row>
    <row r="2606" spans="2:46" ht="18.600000000000001" customHeight="1" thickBot="1">
      <c r="B2606" s="52"/>
      <c r="D2606" s="273" t="s">
        <v>70</v>
      </c>
      <c r="E2606" s="274"/>
      <c r="F2606" s="275" t="s">
        <v>71</v>
      </c>
      <c r="G2606" s="276"/>
      <c r="H2606" s="263"/>
      <c r="I2606" s="273" t="s">
        <v>72</v>
      </c>
      <c r="J2606" s="274"/>
      <c r="K2606" s="275" t="s">
        <v>73</v>
      </c>
      <c r="L2606" s="276"/>
      <c r="M2606" s="55"/>
      <c r="N2606" s="269" t="s">
        <v>74</v>
      </c>
      <c r="O2606" s="270"/>
      <c r="P2606" s="271" t="s">
        <v>75</v>
      </c>
      <c r="Q2606" s="272"/>
      <c r="R2606" s="55"/>
      <c r="S2606" s="273" t="s">
        <v>76</v>
      </c>
      <c r="T2606" s="274"/>
      <c r="U2606" s="275" t="s">
        <v>77</v>
      </c>
      <c r="V2606" s="276"/>
      <c r="W2606" s="10"/>
      <c r="X2606" s="269" t="s">
        <v>78</v>
      </c>
      <c r="Y2606" s="270"/>
      <c r="Z2606" s="271" t="s">
        <v>79</v>
      </c>
      <c r="AA2606" s="272"/>
      <c r="AB2606" s="10"/>
      <c r="AC2606" s="273" t="s">
        <v>80</v>
      </c>
      <c r="AD2606" s="274"/>
      <c r="AE2606" s="275" t="s">
        <v>81</v>
      </c>
      <c r="AF2606" s="276"/>
      <c r="AG2606" s="10"/>
      <c r="AH2606" s="269" t="s">
        <v>82</v>
      </c>
      <c r="AI2606" s="270"/>
      <c r="AJ2606" s="271" t="s">
        <v>83</v>
      </c>
      <c r="AK2606" s="272"/>
      <c r="AM2606" s="57" t="s">
        <v>10</v>
      </c>
      <c r="AO2606" s="109" t="s">
        <v>37</v>
      </c>
      <c r="AP2606" s="18"/>
      <c r="AQ2606" s="68"/>
      <c r="AR2606" s="68"/>
      <c r="AS2606" s="68"/>
      <c r="AT2606" s="68"/>
    </row>
    <row r="2607" spans="2:46" ht="18.600000000000001" customHeight="1" thickTop="1" thickBot="1">
      <c r="B2607" s="81">
        <v>7.4599999999999804</v>
      </c>
      <c r="D2607" s="59">
        <v>1</v>
      </c>
      <c r="E2607" s="60">
        <v>0</v>
      </c>
      <c r="F2607" s="61">
        <v>0</v>
      </c>
      <c r="G2607" s="62">
        <f t="shared" ref="G2607" si="11819">$E$8*$B2607</f>
        <v>5.0606401999999866</v>
      </c>
      <c r="I2607" s="59">
        <v>1</v>
      </c>
      <c r="J2607" s="63">
        <v>0</v>
      </c>
      <c r="K2607" s="61">
        <v>0</v>
      </c>
      <c r="L2607" s="62">
        <v>0</v>
      </c>
      <c r="N2607" s="59">
        <f t="shared" ref="N2607" si="11820">D2607*I2607+F2607*I2610-E2607*J2607-G2607*J2610</f>
        <v>3.4502151828591736</v>
      </c>
      <c r="O2607" s="63">
        <f t="shared" ref="O2607" si="11821">(D2607*J2607+E2607*I2607+F2607*J2610+G2607*I2610)</f>
        <v>0</v>
      </c>
      <c r="P2607" s="61">
        <f t="shared" ref="P2607" si="11822">D2607*K2607+F2607*K2610-E2607*L2607-G2607*L2610</f>
        <v>0</v>
      </c>
      <c r="Q2607" s="62">
        <f t="shared" ref="Q2607" si="11823">(D2607*L2607+E2607*K2607+F2607*L2610+G2607*K2610)</f>
        <v>5.0606401999999866</v>
      </c>
      <c r="S2607" s="59">
        <v>1</v>
      </c>
      <c r="T2607" s="60">
        <v>0</v>
      </c>
      <c r="U2607" s="61">
        <v>0</v>
      </c>
      <c r="V2607" s="62">
        <f t="shared" ref="V2607" si="11824">$T$8*$B2607</f>
        <v>5.0606401999999866</v>
      </c>
      <c r="X2607" s="59">
        <f t="shared" ref="X2607" si="11825">N2607*S2607+P2607*S2610-O2607*T2607-Q2607*T2610</f>
        <v>3.4502151828591736</v>
      </c>
      <c r="Y2607" s="63">
        <f t="shared" ref="Y2607" si="11826">(N2607*T2607+O2607*S2607+P2607*T2610+Q2607*S2610)</f>
        <v>0</v>
      </c>
      <c r="Z2607" s="61">
        <f t="shared" ref="Z2607" si="11827">N2607*U2607+P2607*U2610-O2607*V2607-Q2607*V2610</f>
        <v>0</v>
      </c>
      <c r="AA2607" s="62">
        <f t="shared" ref="AA2607" si="11828">(N2607*V2607+O2607*U2607+P2607*V2610+Q2607*U2610)</f>
        <v>22.520937853027426</v>
      </c>
      <c r="AB2607" s="10"/>
      <c r="AC2607" s="64">
        <v>1</v>
      </c>
      <c r="AD2607" s="65">
        <v>0</v>
      </c>
      <c r="AE2607" s="23">
        <v>0</v>
      </c>
      <c r="AF2607" s="66">
        <v>0</v>
      </c>
      <c r="AH2607" s="59">
        <f t="shared" ref="AH2607" si="11829">X2607*AC2607+Z2607*AC2610-Y2607*AD2607-AA2607*AD2610</f>
        <v>3.4502151828591736</v>
      </c>
      <c r="AI2607" s="63">
        <f t="shared" ref="AI2607" si="11830">(X2607*AD2607+Y2607*AC2607+Z2607*AD2610+AA2607*AC2610)</f>
        <v>22.520937853027426</v>
      </c>
      <c r="AJ2607" s="61">
        <f t="shared" ref="AJ2607" si="11831">X2607*AE2607+Z2607*AE2610-Y2607*AF2607-AA2607*AF2610</f>
        <v>0</v>
      </c>
      <c r="AK2607" s="62">
        <f t="shared" ref="AK2607" si="11832">(X2607*AF2607+Y2607*AE2607+Z2607*AF2610+AA2607*AE2610)</f>
        <v>22.520937853027426</v>
      </c>
      <c r="AM2607" s="67">
        <f t="shared" ref="AM2607" si="11833">20*LOG(((1+$AD$8)/$AD$8)/((AH2607+AH2610)^2+(AI2607+AI2610)^2)^0.5)</f>
        <v>-21.248586830126243</v>
      </c>
      <c r="AO2607" s="110">
        <f t="shared" ref="AO2607" si="11834">((AH2607^2+AI2607^2)^0.5)/((AH2610^2+AI2610^2)^0.5)</f>
        <v>6.5394807719486172</v>
      </c>
      <c r="AP2607" s="18"/>
      <c r="AQ2607" s="68"/>
      <c r="AR2607" s="68"/>
      <c r="AS2607" s="68"/>
      <c r="AT2607" s="68"/>
    </row>
    <row r="2608" spans="2:46" ht="18.600000000000001" customHeight="1" thickBot="1">
      <c r="D2608" s="69"/>
      <c r="G2608" s="70"/>
      <c r="I2608" s="69"/>
      <c r="L2608" s="70"/>
      <c r="N2608" s="69"/>
      <c r="Q2608" s="70"/>
      <c r="S2608" s="69"/>
      <c r="V2608" s="70"/>
      <c r="X2608" s="69"/>
      <c r="AA2608" s="70"/>
      <c r="AC2608" s="64"/>
      <c r="AD2608" s="23"/>
      <c r="AE2608" s="23"/>
      <c r="AF2608" s="71"/>
      <c r="AH2608" s="69"/>
      <c r="AK2608" s="70"/>
      <c r="AO2608" s="111"/>
      <c r="AP2608" s="18"/>
      <c r="AQ2608" s="68"/>
      <c r="AR2608" s="68"/>
      <c r="AS2608" s="68"/>
      <c r="AT2608" s="68"/>
    </row>
    <row r="2609" spans="2:46" ht="18.600000000000001" customHeight="1" thickBot="1">
      <c r="D2609" s="265" t="s">
        <v>11</v>
      </c>
      <c r="E2609" s="266"/>
      <c r="F2609" s="267" t="s">
        <v>84</v>
      </c>
      <c r="G2609" s="268"/>
      <c r="H2609" s="263"/>
      <c r="I2609" s="265" t="s">
        <v>85</v>
      </c>
      <c r="J2609" s="266"/>
      <c r="K2609" s="267" t="s">
        <v>86</v>
      </c>
      <c r="L2609" s="268"/>
      <c r="N2609" s="269" t="s">
        <v>12</v>
      </c>
      <c r="O2609" s="270"/>
      <c r="P2609" s="271" t="s">
        <v>13</v>
      </c>
      <c r="Q2609" s="272"/>
      <c r="S2609" s="265" t="s">
        <v>87</v>
      </c>
      <c r="T2609" s="266"/>
      <c r="U2609" s="267" t="s">
        <v>88</v>
      </c>
      <c r="V2609" s="268"/>
      <c r="W2609" s="10"/>
      <c r="X2609" s="269" t="s">
        <v>89</v>
      </c>
      <c r="Y2609" s="270"/>
      <c r="Z2609" s="271" t="s">
        <v>90</v>
      </c>
      <c r="AA2609" s="272"/>
      <c r="AB2609" s="10"/>
      <c r="AC2609" s="265" t="s">
        <v>14</v>
      </c>
      <c r="AD2609" s="266"/>
      <c r="AE2609" s="267" t="s">
        <v>15</v>
      </c>
      <c r="AF2609" s="268"/>
      <c r="AG2609" s="10"/>
      <c r="AH2609" s="269" t="s">
        <v>91</v>
      </c>
      <c r="AI2609" s="270"/>
      <c r="AJ2609" s="271" t="s">
        <v>92</v>
      </c>
      <c r="AK2609" s="272"/>
      <c r="AM2609" s="76" t="s">
        <v>16</v>
      </c>
      <c r="AO2609" s="112" t="s">
        <v>38</v>
      </c>
      <c r="AP2609" s="18"/>
      <c r="AQ2609" s="68"/>
      <c r="AR2609" s="68"/>
      <c r="AS2609" s="68"/>
      <c r="AT2609" s="68"/>
    </row>
    <row r="2610" spans="2:46" ht="18.600000000000001" customHeight="1" thickTop="1" thickBot="1">
      <c r="D2610" s="59">
        <v>0</v>
      </c>
      <c r="E2610" s="63">
        <v>0</v>
      </c>
      <c r="F2610" s="61">
        <v>1</v>
      </c>
      <c r="G2610" s="62">
        <v>0</v>
      </c>
      <c r="I2610" s="59">
        <v>0</v>
      </c>
      <c r="J2610" s="63">
        <f t="shared" ref="J2610" si="11835">IF(0=(1-$J$8*$K$8*$B2607^2),10^14,$B2607*$K$8/(1-$J$8*$K$8*$B2607^2))</f>
        <v>-0.48417099142104197</v>
      </c>
      <c r="K2610" s="61">
        <v>1</v>
      </c>
      <c r="L2610" s="62">
        <v>0</v>
      </c>
      <c r="N2610" s="59">
        <f t="shared" ref="N2610" si="11836">D2610*I2607+F2610*I2610-E2610*J2607-G2610*J2610</f>
        <v>0</v>
      </c>
      <c r="O2610" s="63">
        <f t="shared" ref="O2610" si="11837">(D2610*J2607+E2610*I2607+F2610*J2610+G2610*I2610)</f>
        <v>-0.48417099142104197</v>
      </c>
      <c r="P2610" s="61">
        <f t="shared" ref="P2610" si="11838">D2610*K2607+F2610*K2610-E2610*L2607-G2610*L2610</f>
        <v>1</v>
      </c>
      <c r="Q2610" s="62">
        <f t="shared" ref="Q2610" si="11839">(D2610*L2607+E2610*K2607+F2610*L2610+G2610*K2610)</f>
        <v>0</v>
      </c>
      <c r="S2610" s="59">
        <v>0</v>
      </c>
      <c r="T2610" s="63">
        <v>0</v>
      </c>
      <c r="U2610" s="61">
        <v>1</v>
      </c>
      <c r="V2610" s="62">
        <v>0</v>
      </c>
      <c r="X2610" s="59">
        <f t="shared" ref="X2610" si="11840">N2610*S2607+P2610*S2610-O2610*T2607-Q2610*T2610</f>
        <v>0</v>
      </c>
      <c r="Y2610" s="63">
        <f t="shared" ref="Y2610" si="11841">(N2610*T2607+O2610*S2607+P2610*T2610+Q2610*S2610)</f>
        <v>-0.48417099142104197</v>
      </c>
      <c r="Z2610" s="61">
        <f t="shared" ref="Z2610" si="11842">N2610*U2607+P2610*U2610-O2610*V2607-Q2610*V2610</f>
        <v>3.4502151828591736</v>
      </c>
      <c r="AA2610" s="62">
        <f t="shared" ref="AA2610" si="11843">(N2610*V2607+O2610*U2607+P2610*V2610+Q2610*U2610)</f>
        <v>0</v>
      </c>
      <c r="AB2610" s="10"/>
      <c r="AC2610" s="46">
        <f t="shared" ref="AC2610" si="11844">1/$AD$8</f>
        <v>1</v>
      </c>
      <c r="AD2610" s="77">
        <v>0</v>
      </c>
      <c r="AE2610" s="78">
        <v>1</v>
      </c>
      <c r="AF2610" s="79">
        <v>0</v>
      </c>
      <c r="AH2610" s="59">
        <f t="shared" ref="AH2610" si="11845">X2610*AC2607+Z2610*AC2610-Y2610*AD2607-AA2610*AD2610</f>
        <v>3.4502151828591736</v>
      </c>
      <c r="AI2610" s="63">
        <f t="shared" ref="AI2610" si="11846">(X2610*AD2607+Y2610*AC2607+Z2610*AD2610+AA2610*AC2610)</f>
        <v>-0.48417099142104197</v>
      </c>
      <c r="AJ2610" s="61">
        <f t="shared" ref="AJ2610" si="11847">X2610*AE2607+Z2610*AE2610-Y2610*AF2607-AA2610*AF2610</f>
        <v>3.4502151828591736</v>
      </c>
      <c r="AK2610" s="62">
        <f t="shared" ref="AK2610" si="11848">(X2610*AF2607+Y2610*AE2607+Z2610*AF2610+AA2610*AE2610)</f>
        <v>0</v>
      </c>
      <c r="AM2610" s="80">
        <f t="shared" ref="AM2610" si="11849">(180/PI())*ATAN(-1*(AI2607+AI2610)/(AH2607+AH2610))</f>
        <v>-72.612960052777311</v>
      </c>
      <c r="AO2610" s="113">
        <f t="shared" ref="AO2610" si="11850">20*LOG(((1-(10^(AM2607/20)^2)*(1-((1-AO2607)/(1+AO2607))^2))^0.5))</f>
        <v>-1.5017466360912545E-2</v>
      </c>
      <c r="AP2610" s="18"/>
      <c r="AQ2610" s="68"/>
      <c r="AR2610" s="68"/>
      <c r="AS2610" s="68"/>
      <c r="AT2610" s="68"/>
    </row>
    <row r="2611" spans="2:46" ht="18.600000000000001" customHeight="1"/>
    <row r="2612" spans="2:46" ht="18.600000000000001" customHeight="1" thickBot="1">
      <c r="D2612" s="10" t="s">
        <v>63</v>
      </c>
      <c r="E2612" s="10"/>
      <c r="F2612" s="10"/>
      <c r="G2612" s="10"/>
      <c r="H2612" s="10"/>
      <c r="I2612" s="10" t="s">
        <v>64</v>
      </c>
      <c r="J2612" s="10"/>
      <c r="K2612" s="10"/>
      <c r="L2612" s="10"/>
      <c r="M2612" s="55"/>
      <c r="N2612" s="55"/>
      <c r="O2612" s="54" t="s">
        <v>65</v>
      </c>
      <c r="P2612" s="55"/>
      <c r="Q2612" s="55"/>
      <c r="R2612" s="55"/>
      <c r="S2612" s="10"/>
      <c r="T2612" s="10" t="s">
        <v>66</v>
      </c>
      <c r="U2612" s="55"/>
      <c r="V2612" s="55"/>
      <c r="W2612" s="55"/>
      <c r="X2612" s="55"/>
      <c r="Y2612" s="54" t="s">
        <v>67</v>
      </c>
      <c r="Z2612" s="55"/>
      <c r="AA2612" s="55"/>
      <c r="AB2612" s="55"/>
      <c r="AC2612" s="54" t="s">
        <v>68</v>
      </c>
      <c r="AD2612" s="10"/>
      <c r="AE2612" s="10"/>
      <c r="AF2612" s="10"/>
      <c r="AG2612" s="10"/>
      <c r="AH2612" s="55"/>
      <c r="AI2612" s="54" t="s">
        <v>69</v>
      </c>
      <c r="AJ2612" s="55"/>
      <c r="AK2612" s="55"/>
    </row>
    <row r="2613" spans="2:46" ht="18.600000000000001" customHeight="1" thickBot="1">
      <c r="B2613" s="52"/>
      <c r="D2613" s="273" t="s">
        <v>70</v>
      </c>
      <c r="E2613" s="274"/>
      <c r="F2613" s="275" t="s">
        <v>71</v>
      </c>
      <c r="G2613" s="276"/>
      <c r="H2613" s="263"/>
      <c r="I2613" s="273" t="s">
        <v>72</v>
      </c>
      <c r="J2613" s="274"/>
      <c r="K2613" s="275" t="s">
        <v>73</v>
      </c>
      <c r="L2613" s="276"/>
      <c r="M2613" s="55"/>
      <c r="N2613" s="269" t="s">
        <v>74</v>
      </c>
      <c r="O2613" s="270"/>
      <c r="P2613" s="271" t="s">
        <v>75</v>
      </c>
      <c r="Q2613" s="272"/>
      <c r="R2613" s="55"/>
      <c r="S2613" s="273" t="s">
        <v>76</v>
      </c>
      <c r="T2613" s="274"/>
      <c r="U2613" s="275" t="s">
        <v>77</v>
      </c>
      <c r="V2613" s="276"/>
      <c r="W2613" s="10"/>
      <c r="X2613" s="269" t="s">
        <v>78</v>
      </c>
      <c r="Y2613" s="270"/>
      <c r="Z2613" s="271" t="s">
        <v>79</v>
      </c>
      <c r="AA2613" s="272"/>
      <c r="AB2613" s="10"/>
      <c r="AC2613" s="273" t="s">
        <v>80</v>
      </c>
      <c r="AD2613" s="274"/>
      <c r="AE2613" s="275" t="s">
        <v>81</v>
      </c>
      <c r="AF2613" s="276"/>
      <c r="AG2613" s="10"/>
      <c r="AH2613" s="269" t="s">
        <v>82</v>
      </c>
      <c r="AI2613" s="270"/>
      <c r="AJ2613" s="271" t="s">
        <v>83</v>
      </c>
      <c r="AK2613" s="272"/>
      <c r="AM2613" s="57" t="s">
        <v>10</v>
      </c>
      <c r="AO2613" s="109" t="s">
        <v>37</v>
      </c>
      <c r="AP2613" s="18"/>
      <c r="AQ2613" s="68"/>
      <c r="AR2613" s="68"/>
      <c r="AS2613" s="68"/>
      <c r="AT2613" s="68"/>
    </row>
    <row r="2614" spans="2:46" ht="18.600000000000001" customHeight="1" thickTop="1" thickBot="1">
      <c r="B2614" s="81">
        <v>7.47999999999998</v>
      </c>
      <c r="D2614" s="59">
        <v>1</v>
      </c>
      <c r="E2614" s="60">
        <v>0</v>
      </c>
      <c r="F2614" s="61">
        <v>0</v>
      </c>
      <c r="G2614" s="62">
        <f t="shared" ref="G2614" si="11851">$E$8*$B2614</f>
        <v>5.0742075999999869</v>
      </c>
      <c r="I2614" s="59">
        <v>1</v>
      </c>
      <c r="J2614" s="63">
        <v>0</v>
      </c>
      <c r="K2614" s="61">
        <v>0</v>
      </c>
      <c r="L2614" s="62">
        <v>0</v>
      </c>
      <c r="N2614" s="59">
        <f t="shared" ref="N2614" si="11852">D2614*I2614+F2614*I2617-E2614*J2614-G2614*J2617</f>
        <v>3.4491650476961553</v>
      </c>
      <c r="O2614" s="63">
        <f t="shared" ref="O2614" si="11853">(D2614*J2614+E2614*I2614+F2614*J2617+G2614*I2617)</f>
        <v>0</v>
      </c>
      <c r="P2614" s="61">
        <f t="shared" ref="P2614" si="11854">D2614*K2614+F2614*K2617-E2614*L2614-G2614*L2617</f>
        <v>0</v>
      </c>
      <c r="Q2614" s="62">
        <f t="shared" ref="Q2614" si="11855">(D2614*L2614+E2614*K2614+F2614*L2617+G2614*K2617)</f>
        <v>5.0742075999999869</v>
      </c>
      <c r="S2614" s="59">
        <v>1</v>
      </c>
      <c r="T2614" s="60">
        <v>0</v>
      </c>
      <c r="U2614" s="61">
        <v>0</v>
      </c>
      <c r="V2614" s="62">
        <f t="shared" ref="V2614" si="11856">$T$8*$B2614</f>
        <v>5.0742075999999869</v>
      </c>
      <c r="X2614" s="59">
        <f t="shared" ref="X2614" si="11857">N2614*S2614+P2614*S2617-O2614*T2614-Q2614*T2617</f>
        <v>3.4491650476961553</v>
      </c>
      <c r="Y2614" s="63">
        <f t="shared" ref="Y2614" si="11858">(N2614*T2614+O2614*S2614+P2614*T2617+Q2614*S2617)</f>
        <v>0</v>
      </c>
      <c r="Z2614" s="61">
        <f t="shared" ref="Z2614" si="11859">N2614*U2614+P2614*U2617-O2614*V2614-Q2614*V2617</f>
        <v>0</v>
      </c>
      <c r="AA2614" s="62">
        <f t="shared" ref="AA2614" si="11860">(N2614*V2614+O2614*U2614+P2614*V2617+Q2614*U2617)</f>
        <v>22.575987098674137</v>
      </c>
      <c r="AB2614" s="10"/>
      <c r="AC2614" s="64">
        <v>1</v>
      </c>
      <c r="AD2614" s="65">
        <v>0</v>
      </c>
      <c r="AE2614" s="23">
        <v>0</v>
      </c>
      <c r="AF2614" s="66">
        <v>0</v>
      </c>
      <c r="AH2614" s="59">
        <f t="shared" ref="AH2614" si="11861">X2614*AC2614+Z2614*AC2617-Y2614*AD2614-AA2614*AD2617</f>
        <v>3.4491650476961553</v>
      </c>
      <c r="AI2614" s="63">
        <f t="shared" ref="AI2614" si="11862">(X2614*AD2614+Y2614*AC2614+Z2614*AD2617+AA2614*AC2617)</f>
        <v>22.575987098674137</v>
      </c>
      <c r="AJ2614" s="61">
        <f t="shared" ref="AJ2614" si="11863">X2614*AE2614+Z2614*AE2617-Y2614*AF2614-AA2614*AF2617</f>
        <v>0</v>
      </c>
      <c r="AK2614" s="62">
        <f t="shared" ref="AK2614" si="11864">(X2614*AF2614+Y2614*AE2614+Z2614*AF2617+AA2614*AE2617)</f>
        <v>22.575987098674137</v>
      </c>
      <c r="AM2614" s="67">
        <f t="shared" ref="AM2614" si="11865">20*LOG(((1+$AD$8)/$AD$8)/((AH2614+AH2617)^2+(AI2614+AI2617)^2)^0.5)</f>
        <v>-21.268629864960662</v>
      </c>
      <c r="AO2614" s="110">
        <f t="shared" ref="AO2614" si="11866">((AH2614^2+AI2614^2)^0.5)/((AH2617^2+AI2617^2)^0.5)</f>
        <v>6.5574035203888767</v>
      </c>
      <c r="AP2614" s="18"/>
      <c r="AQ2614" s="68"/>
      <c r="AR2614" s="68"/>
      <c r="AS2614" s="68"/>
      <c r="AT2614" s="68"/>
    </row>
    <row r="2615" spans="2:46" ht="18.600000000000001" customHeight="1" thickBot="1">
      <c r="D2615" s="69"/>
      <c r="G2615" s="70"/>
      <c r="I2615" s="69"/>
      <c r="L2615" s="70"/>
      <c r="N2615" s="69"/>
      <c r="Q2615" s="70"/>
      <c r="S2615" s="69"/>
      <c r="V2615" s="70"/>
      <c r="X2615" s="69"/>
      <c r="AA2615" s="70"/>
      <c r="AC2615" s="64"/>
      <c r="AD2615" s="23"/>
      <c r="AE2615" s="23"/>
      <c r="AF2615" s="71"/>
      <c r="AH2615" s="69"/>
      <c r="AK2615" s="70"/>
      <c r="AO2615" s="111"/>
      <c r="AP2615" s="18"/>
      <c r="AQ2615" s="68"/>
      <c r="AR2615" s="68"/>
      <c r="AS2615" s="68"/>
      <c r="AT2615" s="68"/>
    </row>
    <row r="2616" spans="2:46" ht="18.600000000000001" customHeight="1" thickBot="1">
      <c r="D2616" s="265" t="s">
        <v>11</v>
      </c>
      <c r="E2616" s="266"/>
      <c r="F2616" s="267" t="s">
        <v>84</v>
      </c>
      <c r="G2616" s="268"/>
      <c r="H2616" s="263"/>
      <c r="I2616" s="265" t="s">
        <v>85</v>
      </c>
      <c r="J2616" s="266"/>
      <c r="K2616" s="267" t="s">
        <v>86</v>
      </c>
      <c r="L2616" s="268"/>
      <c r="N2616" s="269" t="s">
        <v>12</v>
      </c>
      <c r="O2616" s="270"/>
      <c r="P2616" s="271" t="s">
        <v>13</v>
      </c>
      <c r="Q2616" s="272"/>
      <c r="S2616" s="265" t="s">
        <v>87</v>
      </c>
      <c r="T2616" s="266"/>
      <c r="U2616" s="267" t="s">
        <v>88</v>
      </c>
      <c r="V2616" s="268"/>
      <c r="W2616" s="10"/>
      <c r="X2616" s="269" t="s">
        <v>89</v>
      </c>
      <c r="Y2616" s="270"/>
      <c r="Z2616" s="271" t="s">
        <v>90</v>
      </c>
      <c r="AA2616" s="272"/>
      <c r="AB2616" s="10"/>
      <c r="AC2616" s="265" t="s">
        <v>14</v>
      </c>
      <c r="AD2616" s="266"/>
      <c r="AE2616" s="267" t="s">
        <v>15</v>
      </c>
      <c r="AF2616" s="268"/>
      <c r="AG2616" s="10"/>
      <c r="AH2616" s="269" t="s">
        <v>91</v>
      </c>
      <c r="AI2616" s="270"/>
      <c r="AJ2616" s="271" t="s">
        <v>92</v>
      </c>
      <c r="AK2616" s="272"/>
      <c r="AM2616" s="76" t="s">
        <v>16</v>
      </c>
      <c r="AO2616" s="112" t="s">
        <v>38</v>
      </c>
      <c r="AP2616" s="18"/>
      <c r="AQ2616" s="68"/>
      <c r="AR2616" s="68"/>
      <c r="AS2616" s="68"/>
      <c r="AT2616" s="68"/>
    </row>
    <row r="2617" spans="2:46" ht="18.600000000000001" customHeight="1" thickTop="1" thickBot="1">
      <c r="D2617" s="59">
        <v>0</v>
      </c>
      <c r="E2617" s="63">
        <v>0</v>
      </c>
      <c r="F2617" s="61">
        <v>1</v>
      </c>
      <c r="G2617" s="62">
        <v>0</v>
      </c>
      <c r="I2617" s="59">
        <v>0</v>
      </c>
      <c r="J2617" s="63">
        <f t="shared" ref="J2617" si="11867">IF(0=(1-$J$8*$K$8*$B2614^2),10^14,$B2614*$K$8/(1-$J$8*$K$8*$B2614^2))</f>
        <v>-0.48266946107923558</v>
      </c>
      <c r="K2617" s="61">
        <v>1</v>
      </c>
      <c r="L2617" s="62">
        <v>0</v>
      </c>
      <c r="N2617" s="59">
        <f t="shared" ref="N2617" si="11868">D2617*I2614+F2617*I2617-E2617*J2614-G2617*J2617</f>
        <v>0</v>
      </c>
      <c r="O2617" s="63">
        <f t="shared" ref="O2617" si="11869">(D2617*J2614+E2617*I2614+F2617*J2617+G2617*I2617)</f>
        <v>-0.48266946107923558</v>
      </c>
      <c r="P2617" s="61">
        <f t="shared" ref="P2617" si="11870">D2617*K2614+F2617*K2617-E2617*L2614-G2617*L2617</f>
        <v>1</v>
      </c>
      <c r="Q2617" s="62">
        <f t="shared" ref="Q2617" si="11871">(D2617*L2614+E2617*K2614+F2617*L2617+G2617*K2617)</f>
        <v>0</v>
      </c>
      <c r="S2617" s="59">
        <v>0</v>
      </c>
      <c r="T2617" s="63">
        <v>0</v>
      </c>
      <c r="U2617" s="61">
        <v>1</v>
      </c>
      <c r="V2617" s="62">
        <v>0</v>
      </c>
      <c r="X2617" s="59">
        <f t="shared" ref="X2617" si="11872">N2617*S2614+P2617*S2617-O2617*T2614-Q2617*T2617</f>
        <v>0</v>
      </c>
      <c r="Y2617" s="63">
        <f t="shared" ref="Y2617" si="11873">(N2617*T2614+O2617*S2614+P2617*T2617+Q2617*S2617)</f>
        <v>-0.48266946107923558</v>
      </c>
      <c r="Z2617" s="61">
        <f t="shared" ref="Z2617" si="11874">N2617*U2614+P2617*U2617-O2617*V2614-Q2617*V2617</f>
        <v>3.4491650476961553</v>
      </c>
      <c r="AA2617" s="62">
        <f t="shared" ref="AA2617" si="11875">(N2617*V2614+O2617*U2614+P2617*V2617+Q2617*U2617)</f>
        <v>0</v>
      </c>
      <c r="AB2617" s="10"/>
      <c r="AC2617" s="46">
        <f t="shared" ref="AC2617" si="11876">1/$AD$8</f>
        <v>1</v>
      </c>
      <c r="AD2617" s="77">
        <v>0</v>
      </c>
      <c r="AE2617" s="78">
        <v>1</v>
      </c>
      <c r="AF2617" s="79">
        <v>0</v>
      </c>
      <c r="AH2617" s="59">
        <f t="shared" ref="AH2617" si="11877">X2617*AC2614+Z2617*AC2617-Y2617*AD2614-AA2617*AD2617</f>
        <v>3.4491650476961553</v>
      </c>
      <c r="AI2617" s="63">
        <f t="shared" ref="AI2617" si="11878">(X2617*AD2614+Y2617*AC2614+Z2617*AD2617+AA2617*AC2617)</f>
        <v>-0.48266946107923558</v>
      </c>
      <c r="AJ2617" s="61">
        <f t="shared" ref="AJ2617" si="11879">X2617*AE2614+Z2617*AE2617-Y2617*AF2614-AA2617*AF2617</f>
        <v>3.4491650476961553</v>
      </c>
      <c r="AK2617" s="62">
        <f t="shared" ref="AK2617" si="11880">(X2617*AF2614+Y2617*AE2614+Z2617*AF2617+AA2617*AE2617)</f>
        <v>0</v>
      </c>
      <c r="AM2617" s="80">
        <f t="shared" ref="AM2617" si="11881">(180/PI())*ATAN(-1*(AI2614+AI2617)/(AH2614+AH2617))</f>
        <v>-72.659754456992559</v>
      </c>
      <c r="AO2617" s="113">
        <f t="shared" ref="AO2617" si="11882">20*LOG(((1-(10^(AM2614/20)^2)*(1-((1-AO2614)/(1+AO2614))^2))^0.5))</f>
        <v>-1.4918106191632339E-2</v>
      </c>
      <c r="AP2617" s="18"/>
      <c r="AQ2617" s="68"/>
      <c r="AR2617" s="68"/>
      <c r="AS2617" s="68"/>
      <c r="AT2617" s="68"/>
    </row>
    <row r="2618" spans="2:46" ht="18.600000000000001" customHeight="1"/>
    <row r="2619" spans="2:46" ht="18.600000000000001" customHeight="1" thickBot="1">
      <c r="D2619" s="10" t="s">
        <v>63</v>
      </c>
      <c r="E2619" s="10"/>
      <c r="F2619" s="10"/>
      <c r="G2619" s="10"/>
      <c r="H2619" s="10"/>
      <c r="I2619" s="10" t="s">
        <v>64</v>
      </c>
      <c r="J2619" s="10"/>
      <c r="K2619" s="10"/>
      <c r="L2619" s="10"/>
      <c r="M2619" s="55"/>
      <c r="N2619" s="55"/>
      <c r="O2619" s="54" t="s">
        <v>65</v>
      </c>
      <c r="P2619" s="55"/>
      <c r="Q2619" s="55"/>
      <c r="R2619" s="55"/>
      <c r="S2619" s="10"/>
      <c r="T2619" s="10" t="s">
        <v>66</v>
      </c>
      <c r="U2619" s="55"/>
      <c r="V2619" s="55"/>
      <c r="W2619" s="55"/>
      <c r="X2619" s="55"/>
      <c r="Y2619" s="54" t="s">
        <v>67</v>
      </c>
      <c r="Z2619" s="55"/>
      <c r="AA2619" s="55"/>
      <c r="AB2619" s="55"/>
      <c r="AC2619" s="54" t="s">
        <v>68</v>
      </c>
      <c r="AD2619" s="10"/>
      <c r="AE2619" s="10"/>
      <c r="AF2619" s="10"/>
      <c r="AG2619" s="10"/>
      <c r="AH2619" s="55"/>
      <c r="AI2619" s="54" t="s">
        <v>69</v>
      </c>
      <c r="AJ2619" s="55"/>
      <c r="AK2619" s="55"/>
    </row>
    <row r="2620" spans="2:46" ht="18.600000000000001" customHeight="1" thickBot="1">
      <c r="B2620" s="52"/>
      <c r="D2620" s="273" t="s">
        <v>70</v>
      </c>
      <c r="E2620" s="274"/>
      <c r="F2620" s="275" t="s">
        <v>71</v>
      </c>
      <c r="G2620" s="276"/>
      <c r="H2620" s="263"/>
      <c r="I2620" s="273" t="s">
        <v>72</v>
      </c>
      <c r="J2620" s="274"/>
      <c r="K2620" s="275" t="s">
        <v>73</v>
      </c>
      <c r="L2620" s="276"/>
      <c r="M2620" s="55"/>
      <c r="N2620" s="269" t="s">
        <v>74</v>
      </c>
      <c r="O2620" s="270"/>
      <c r="P2620" s="271" t="s">
        <v>75</v>
      </c>
      <c r="Q2620" s="272"/>
      <c r="R2620" s="55"/>
      <c r="S2620" s="273" t="s">
        <v>76</v>
      </c>
      <c r="T2620" s="274"/>
      <c r="U2620" s="275" t="s">
        <v>77</v>
      </c>
      <c r="V2620" s="276"/>
      <c r="W2620" s="10"/>
      <c r="X2620" s="269" t="s">
        <v>78</v>
      </c>
      <c r="Y2620" s="270"/>
      <c r="Z2620" s="271" t="s">
        <v>79</v>
      </c>
      <c r="AA2620" s="272"/>
      <c r="AB2620" s="10"/>
      <c r="AC2620" s="273" t="s">
        <v>80</v>
      </c>
      <c r="AD2620" s="274"/>
      <c r="AE2620" s="275" t="s">
        <v>81</v>
      </c>
      <c r="AF2620" s="276"/>
      <c r="AG2620" s="10"/>
      <c r="AH2620" s="269" t="s">
        <v>82</v>
      </c>
      <c r="AI2620" s="270"/>
      <c r="AJ2620" s="271" t="s">
        <v>83</v>
      </c>
      <c r="AK2620" s="272"/>
      <c r="AM2620" s="57" t="s">
        <v>10</v>
      </c>
      <c r="AO2620" s="109" t="s">
        <v>37</v>
      </c>
      <c r="AP2620" s="18"/>
      <c r="AQ2620" s="68"/>
      <c r="AR2620" s="68"/>
      <c r="AS2620" s="68"/>
      <c r="AT2620" s="68"/>
    </row>
    <row r="2621" spans="2:46" ht="18.600000000000001" customHeight="1" thickTop="1" thickBot="1">
      <c r="B2621" s="81">
        <v>7.4999999999999796</v>
      </c>
      <c r="D2621" s="59">
        <v>1</v>
      </c>
      <c r="E2621" s="60">
        <v>0</v>
      </c>
      <c r="F2621" s="61">
        <v>0</v>
      </c>
      <c r="G2621" s="62">
        <f t="shared" ref="G2621" si="11883">$E$8*$B2621</f>
        <v>5.0877749999999864</v>
      </c>
      <c r="I2621" s="59">
        <v>1</v>
      </c>
      <c r="J2621" s="63">
        <v>0</v>
      </c>
      <c r="K2621" s="61">
        <v>0</v>
      </c>
      <c r="L2621" s="62">
        <v>0</v>
      </c>
      <c r="N2621" s="59">
        <f t="shared" ref="N2621" si="11884">D2621*I2621+F2621*I2624-E2621*J2621-G2621*J2624</f>
        <v>3.44812419142399</v>
      </c>
      <c r="O2621" s="63">
        <f t="shared" ref="O2621" si="11885">(D2621*J2621+E2621*I2621+F2621*J2624+G2621*I2624)</f>
        <v>0</v>
      </c>
      <c r="P2621" s="61">
        <f t="shared" ref="P2621" si="11886">D2621*K2621+F2621*K2624-E2621*L2621-G2621*L2624</f>
        <v>0</v>
      </c>
      <c r="Q2621" s="62">
        <f t="shared" ref="Q2621" si="11887">(D2621*L2621+E2621*K2621+F2621*L2624+G2621*K2624)</f>
        <v>5.0877749999999864</v>
      </c>
      <c r="S2621" s="59">
        <v>1</v>
      </c>
      <c r="T2621" s="60">
        <v>0</v>
      </c>
      <c r="U2621" s="61">
        <v>0</v>
      </c>
      <c r="V2621" s="62">
        <f t="shared" ref="V2621" si="11888">$T$8*$B2621</f>
        <v>5.0877749999999864</v>
      </c>
      <c r="X2621" s="59">
        <f t="shared" ref="X2621" si="11889">N2621*S2621+P2621*S2624-O2621*T2621-Q2621*T2624</f>
        <v>3.44812419142399</v>
      </c>
      <c r="Y2621" s="63">
        <f t="shared" ref="Y2621" si="11890">(N2621*T2621+O2621*S2621+P2621*T2624+Q2621*S2624)</f>
        <v>0</v>
      </c>
      <c r="Z2621" s="61">
        <f t="shared" ref="Z2621" si="11891">N2621*U2621+P2621*U2624-O2621*V2621-Q2621*V2624</f>
        <v>0</v>
      </c>
      <c r="AA2621" s="62">
        <f t="shared" ref="AA2621" si="11892">(N2621*V2621+O2621*U2621+P2621*V2624+Q2621*U2624)</f>
        <v>22.631055058022131</v>
      </c>
      <c r="AB2621" s="10"/>
      <c r="AC2621" s="64">
        <v>1</v>
      </c>
      <c r="AD2621" s="65">
        <v>0</v>
      </c>
      <c r="AE2621" s="23">
        <v>0</v>
      </c>
      <c r="AF2621" s="66">
        <v>0</v>
      </c>
      <c r="AH2621" s="59">
        <f t="shared" ref="AH2621" si="11893">X2621*AC2621+Z2621*AC2624-Y2621*AD2621-AA2621*AD2624</f>
        <v>3.44812419142399</v>
      </c>
      <c r="AI2621" s="63">
        <f t="shared" ref="AI2621" si="11894">(X2621*AD2621+Y2621*AC2621+Z2621*AD2624+AA2621*AC2624)</f>
        <v>22.631055058022131</v>
      </c>
      <c r="AJ2621" s="61">
        <f t="shared" ref="AJ2621" si="11895">X2621*AE2621+Z2621*AE2624-Y2621*AF2621-AA2621*AF2624</f>
        <v>0</v>
      </c>
      <c r="AK2621" s="62">
        <f t="shared" ref="AK2621" si="11896">(X2621*AF2621+Y2621*AE2621+Z2621*AF2624+AA2621*AE2624)</f>
        <v>22.631055058022131</v>
      </c>
      <c r="AM2621" s="67">
        <f t="shared" ref="AM2621" si="11897">20*LOG(((1+$AD$8)/$AD$8)/((AH2621+AH2624)^2+(AI2621+AI2624)^2)^0.5)</f>
        <v>-21.288637750606693</v>
      </c>
      <c r="AO2621" s="110">
        <f t="shared" ref="AO2621" si="11898">((AH2621^2+AI2621^2)^0.5)/((AH2624^2+AI2624^2)^0.5)</f>
        <v>6.5753250385175992</v>
      </c>
      <c r="AP2621" s="18"/>
      <c r="AQ2621" s="68"/>
      <c r="AR2621" s="68"/>
      <c r="AS2621" s="68"/>
      <c r="AT2621" s="68"/>
    </row>
    <row r="2622" spans="2:46" ht="18.600000000000001" customHeight="1" thickBot="1">
      <c r="D2622" s="69"/>
      <c r="G2622" s="70"/>
      <c r="I2622" s="69"/>
      <c r="L2622" s="70"/>
      <c r="N2622" s="69"/>
      <c r="Q2622" s="70"/>
      <c r="S2622" s="69"/>
      <c r="V2622" s="70"/>
      <c r="X2622" s="69"/>
      <c r="AA2622" s="70"/>
      <c r="AC2622" s="64"/>
      <c r="AD2622" s="23"/>
      <c r="AE2622" s="23"/>
      <c r="AF2622" s="71"/>
      <c r="AH2622" s="69"/>
      <c r="AK2622" s="70"/>
      <c r="AO2622" s="111"/>
      <c r="AP2622" s="18"/>
      <c r="AQ2622" s="68"/>
      <c r="AR2622" s="68"/>
      <c r="AS2622" s="68"/>
      <c r="AT2622" s="68"/>
    </row>
    <row r="2623" spans="2:46" ht="18.600000000000001" customHeight="1" thickBot="1">
      <c r="D2623" s="265" t="s">
        <v>11</v>
      </c>
      <c r="E2623" s="266"/>
      <c r="F2623" s="267" t="s">
        <v>84</v>
      </c>
      <c r="G2623" s="268"/>
      <c r="H2623" s="263"/>
      <c r="I2623" s="265" t="s">
        <v>85</v>
      </c>
      <c r="J2623" s="266"/>
      <c r="K2623" s="267" t="s">
        <v>86</v>
      </c>
      <c r="L2623" s="268"/>
      <c r="N2623" s="269" t="s">
        <v>12</v>
      </c>
      <c r="O2623" s="270"/>
      <c r="P2623" s="271" t="s">
        <v>13</v>
      </c>
      <c r="Q2623" s="272"/>
      <c r="S2623" s="265" t="s">
        <v>87</v>
      </c>
      <c r="T2623" s="266"/>
      <c r="U2623" s="267" t="s">
        <v>88</v>
      </c>
      <c r="V2623" s="268"/>
      <c r="W2623" s="10"/>
      <c r="X2623" s="269" t="s">
        <v>89</v>
      </c>
      <c r="Y2623" s="270"/>
      <c r="Z2623" s="271" t="s">
        <v>90</v>
      </c>
      <c r="AA2623" s="272"/>
      <c r="AB2623" s="10"/>
      <c r="AC2623" s="265" t="s">
        <v>14</v>
      </c>
      <c r="AD2623" s="266"/>
      <c r="AE2623" s="267" t="s">
        <v>15</v>
      </c>
      <c r="AF2623" s="268"/>
      <c r="AG2623" s="10"/>
      <c r="AH2623" s="269" t="s">
        <v>91</v>
      </c>
      <c r="AI2623" s="270"/>
      <c r="AJ2623" s="271" t="s">
        <v>92</v>
      </c>
      <c r="AK2623" s="272"/>
      <c r="AM2623" s="76" t="s">
        <v>16</v>
      </c>
      <c r="AO2623" s="112" t="s">
        <v>38</v>
      </c>
      <c r="AP2623" s="18"/>
      <c r="AQ2623" s="68"/>
      <c r="AR2623" s="68"/>
      <c r="AS2623" s="68"/>
      <c r="AT2623" s="68"/>
    </row>
    <row r="2624" spans="2:46" ht="18.600000000000001" customHeight="1" thickTop="1" thickBot="1">
      <c r="D2624" s="59">
        <v>0</v>
      </c>
      <c r="E2624" s="63">
        <v>0</v>
      </c>
      <c r="F2624" s="61">
        <v>1</v>
      </c>
      <c r="G2624" s="62">
        <v>0</v>
      </c>
      <c r="I2624" s="59">
        <v>0</v>
      </c>
      <c r="J2624" s="63">
        <f t="shared" ref="J2624" si="11899">IF(0=(1-$J$8*$K$8*$B2621^2),10^14,$B2621*$K$8/(1-$J$8*$K$8*$B2621^2))</f>
        <v>-0.48117776266128054</v>
      </c>
      <c r="K2624" s="61">
        <v>1</v>
      </c>
      <c r="L2624" s="62">
        <v>0</v>
      </c>
      <c r="N2624" s="59">
        <f t="shared" ref="N2624" si="11900">D2624*I2621+F2624*I2624-E2624*J2621-G2624*J2624</f>
        <v>0</v>
      </c>
      <c r="O2624" s="63">
        <f t="shared" ref="O2624" si="11901">(D2624*J2621+E2624*I2621+F2624*J2624+G2624*I2624)</f>
        <v>-0.48117776266128054</v>
      </c>
      <c r="P2624" s="61">
        <f t="shared" ref="P2624" si="11902">D2624*K2621+F2624*K2624-E2624*L2621-G2624*L2624</f>
        <v>1</v>
      </c>
      <c r="Q2624" s="62">
        <f t="shared" ref="Q2624" si="11903">(D2624*L2621+E2624*K2621+F2624*L2624+G2624*K2624)</f>
        <v>0</v>
      </c>
      <c r="S2624" s="59">
        <v>0</v>
      </c>
      <c r="T2624" s="63">
        <v>0</v>
      </c>
      <c r="U2624" s="61">
        <v>1</v>
      </c>
      <c r="V2624" s="62">
        <v>0</v>
      </c>
      <c r="X2624" s="59">
        <f t="shared" ref="X2624" si="11904">N2624*S2621+P2624*S2624-O2624*T2621-Q2624*T2624</f>
        <v>0</v>
      </c>
      <c r="Y2624" s="63">
        <f t="shared" ref="Y2624" si="11905">(N2624*T2621+O2624*S2621+P2624*T2624+Q2624*S2624)</f>
        <v>-0.48117776266128054</v>
      </c>
      <c r="Z2624" s="61">
        <f t="shared" ref="Z2624" si="11906">N2624*U2621+P2624*U2624-O2624*V2621-Q2624*V2624</f>
        <v>3.44812419142399</v>
      </c>
      <c r="AA2624" s="62">
        <f t="shared" ref="AA2624" si="11907">(N2624*V2621+O2624*U2621+P2624*V2624+Q2624*U2624)</f>
        <v>0</v>
      </c>
      <c r="AB2624" s="10"/>
      <c r="AC2624" s="46">
        <f t="shared" ref="AC2624" si="11908">1/$AD$8</f>
        <v>1</v>
      </c>
      <c r="AD2624" s="77">
        <v>0</v>
      </c>
      <c r="AE2624" s="78">
        <v>1</v>
      </c>
      <c r="AF2624" s="79">
        <v>0</v>
      </c>
      <c r="AH2624" s="59">
        <f t="shared" ref="AH2624" si="11909">X2624*AC2621+Z2624*AC2624-Y2624*AD2621-AA2624*AD2624</f>
        <v>3.44812419142399</v>
      </c>
      <c r="AI2624" s="63">
        <f t="shared" ref="AI2624" si="11910">(X2624*AD2621+Y2624*AC2621+Z2624*AD2624+AA2624*AC2624)</f>
        <v>-0.48117776266128054</v>
      </c>
      <c r="AJ2624" s="61">
        <f t="shared" ref="AJ2624" si="11911">X2624*AE2621+Z2624*AE2624-Y2624*AF2621-AA2624*AF2624</f>
        <v>3.44812419142399</v>
      </c>
      <c r="AK2624" s="62">
        <f t="shared" ref="AK2624" si="11912">(X2624*AF2621+Y2624*AE2621+Z2624*AF2624+AA2624*AE2624)</f>
        <v>0</v>
      </c>
      <c r="AM2624" s="80">
        <f t="shared" ref="AM2624" si="11913">(180/PI())*ATAN(-1*(AI2621+AI2624)/(AH2621+AH2624))</f>
        <v>-72.706296374469076</v>
      </c>
      <c r="AO2624" s="113">
        <f t="shared" ref="AO2624" si="11914">20*LOG(((1-(10^(AM2621/20)^2)*(1-((1-AO2621)/(1+AO2621))^2))^0.5))</f>
        <v>-1.4819582815818643E-2</v>
      </c>
      <c r="AP2624" s="18"/>
      <c r="AQ2624" s="68"/>
      <c r="AR2624" s="68"/>
      <c r="AS2624" s="68"/>
      <c r="AT2624" s="68"/>
    </row>
    <row r="2625" spans="2:46" ht="18.600000000000001" customHeight="1"/>
    <row r="2626" spans="2:46" ht="18.600000000000001" customHeight="1" thickBot="1">
      <c r="D2626" s="10" t="s">
        <v>63</v>
      </c>
      <c r="E2626" s="10"/>
      <c r="F2626" s="10"/>
      <c r="G2626" s="10"/>
      <c r="H2626" s="10"/>
      <c r="I2626" s="10" t="s">
        <v>64</v>
      </c>
      <c r="J2626" s="10"/>
      <c r="K2626" s="10"/>
      <c r="L2626" s="10"/>
      <c r="M2626" s="55"/>
      <c r="N2626" s="55"/>
      <c r="O2626" s="54" t="s">
        <v>65</v>
      </c>
      <c r="P2626" s="55"/>
      <c r="Q2626" s="55"/>
      <c r="R2626" s="55"/>
      <c r="S2626" s="10"/>
      <c r="T2626" s="10" t="s">
        <v>66</v>
      </c>
      <c r="U2626" s="55"/>
      <c r="V2626" s="55"/>
      <c r="W2626" s="55"/>
      <c r="X2626" s="55"/>
      <c r="Y2626" s="54" t="s">
        <v>67</v>
      </c>
      <c r="Z2626" s="55"/>
      <c r="AA2626" s="55"/>
      <c r="AB2626" s="55"/>
      <c r="AC2626" s="54" t="s">
        <v>68</v>
      </c>
      <c r="AD2626" s="10"/>
      <c r="AE2626" s="10"/>
      <c r="AF2626" s="10"/>
      <c r="AG2626" s="10"/>
      <c r="AH2626" s="55"/>
      <c r="AI2626" s="54" t="s">
        <v>69</v>
      </c>
      <c r="AJ2626" s="55"/>
      <c r="AK2626" s="55"/>
    </row>
    <row r="2627" spans="2:46" ht="18.600000000000001" customHeight="1" thickBot="1">
      <c r="B2627" s="52"/>
      <c r="D2627" s="273" t="s">
        <v>70</v>
      </c>
      <c r="E2627" s="274"/>
      <c r="F2627" s="275" t="s">
        <v>71</v>
      </c>
      <c r="G2627" s="276"/>
      <c r="H2627" s="263"/>
      <c r="I2627" s="273" t="s">
        <v>72</v>
      </c>
      <c r="J2627" s="274"/>
      <c r="K2627" s="275" t="s">
        <v>73</v>
      </c>
      <c r="L2627" s="276"/>
      <c r="M2627" s="55"/>
      <c r="N2627" s="269" t="s">
        <v>74</v>
      </c>
      <c r="O2627" s="270"/>
      <c r="P2627" s="271" t="s">
        <v>75</v>
      </c>
      <c r="Q2627" s="272"/>
      <c r="R2627" s="55"/>
      <c r="S2627" s="273" t="s">
        <v>76</v>
      </c>
      <c r="T2627" s="274"/>
      <c r="U2627" s="275" t="s">
        <v>77</v>
      </c>
      <c r="V2627" s="276"/>
      <c r="W2627" s="10"/>
      <c r="X2627" s="269" t="s">
        <v>78</v>
      </c>
      <c r="Y2627" s="270"/>
      <c r="Z2627" s="271" t="s">
        <v>79</v>
      </c>
      <c r="AA2627" s="272"/>
      <c r="AB2627" s="10"/>
      <c r="AC2627" s="273" t="s">
        <v>80</v>
      </c>
      <c r="AD2627" s="274"/>
      <c r="AE2627" s="275" t="s">
        <v>81</v>
      </c>
      <c r="AF2627" s="276"/>
      <c r="AG2627" s="10"/>
      <c r="AH2627" s="269" t="s">
        <v>82</v>
      </c>
      <c r="AI2627" s="270"/>
      <c r="AJ2627" s="271" t="s">
        <v>83</v>
      </c>
      <c r="AK2627" s="272"/>
      <c r="AM2627" s="57" t="s">
        <v>10</v>
      </c>
      <c r="AO2627" s="109" t="s">
        <v>37</v>
      </c>
      <c r="AP2627" s="18"/>
      <c r="AQ2627" s="68"/>
      <c r="AR2627" s="68"/>
      <c r="AS2627" s="68"/>
      <c r="AT2627" s="68"/>
    </row>
    <row r="2628" spans="2:46" ht="18.600000000000001" customHeight="1" thickTop="1" thickBot="1">
      <c r="B2628" s="81">
        <v>7.51999999999998</v>
      </c>
      <c r="D2628" s="59">
        <v>1</v>
      </c>
      <c r="E2628" s="60">
        <v>0</v>
      </c>
      <c r="F2628" s="61">
        <v>0</v>
      </c>
      <c r="G2628" s="62">
        <f t="shared" ref="G2628" si="11915">$E$8*$B2628</f>
        <v>5.1013423999999867</v>
      </c>
      <c r="I2628" s="59">
        <v>1</v>
      </c>
      <c r="J2628" s="63">
        <v>0</v>
      </c>
      <c r="K2628" s="61">
        <v>0</v>
      </c>
      <c r="L2628" s="62">
        <v>0</v>
      </c>
      <c r="N2628" s="59">
        <f t="shared" ref="N2628" si="11916">D2628*I2628+F2628*I2631-E2628*J2628-G2628*J2631</f>
        <v>3.4470925025881947</v>
      </c>
      <c r="O2628" s="63">
        <f t="shared" ref="O2628" si="11917">(D2628*J2628+E2628*I2628+F2628*J2631+G2628*I2631)</f>
        <v>0</v>
      </c>
      <c r="P2628" s="61">
        <f t="shared" ref="P2628" si="11918">D2628*K2628+F2628*K2631-E2628*L2628-G2628*L2631</f>
        <v>0</v>
      </c>
      <c r="Q2628" s="62">
        <f t="shared" ref="Q2628" si="11919">(D2628*L2628+E2628*K2628+F2628*L2631+G2628*K2631)</f>
        <v>5.1013423999999867</v>
      </c>
      <c r="S2628" s="59">
        <v>1</v>
      </c>
      <c r="T2628" s="60">
        <v>0</v>
      </c>
      <c r="U2628" s="61">
        <v>0</v>
      </c>
      <c r="V2628" s="62">
        <f t="shared" ref="V2628" si="11920">$T$8*$B2628</f>
        <v>5.1013423999999867</v>
      </c>
      <c r="X2628" s="59">
        <f t="shared" ref="X2628" si="11921">N2628*S2628+P2628*S2631-O2628*T2628-Q2628*T2631</f>
        <v>3.4470925025881947</v>
      </c>
      <c r="Y2628" s="63">
        <f t="shared" ref="Y2628" si="11922">(N2628*T2628+O2628*S2628+P2628*T2631+Q2628*S2631)</f>
        <v>0</v>
      </c>
      <c r="Z2628" s="61">
        <f t="shared" ref="Z2628" si="11923">N2628*U2628+P2628*U2631-O2628*V2628-Q2628*V2631</f>
        <v>0</v>
      </c>
      <c r="AA2628" s="62">
        <f t="shared" ref="AA2628" si="11924">(N2628*V2628+O2628*U2628+P2628*V2631+Q2628*U2631)</f>
        <v>22.686141540175207</v>
      </c>
      <c r="AB2628" s="10"/>
      <c r="AC2628" s="64">
        <v>1</v>
      </c>
      <c r="AD2628" s="65">
        <v>0</v>
      </c>
      <c r="AE2628" s="23">
        <v>0</v>
      </c>
      <c r="AF2628" s="66">
        <v>0</v>
      </c>
      <c r="AH2628" s="59">
        <f t="shared" ref="AH2628" si="11925">X2628*AC2628+Z2628*AC2631-Y2628*AD2628-AA2628*AD2631</f>
        <v>3.4470925025881947</v>
      </c>
      <c r="AI2628" s="63">
        <f t="shared" ref="AI2628" si="11926">(X2628*AD2628+Y2628*AC2628+Z2628*AD2631+AA2628*AC2631)</f>
        <v>22.686141540175207</v>
      </c>
      <c r="AJ2628" s="61">
        <f t="shared" ref="AJ2628" si="11927">X2628*AE2628+Z2628*AE2631-Y2628*AF2628-AA2628*AF2631</f>
        <v>0</v>
      </c>
      <c r="AK2628" s="62">
        <f t="shared" ref="AK2628" si="11928">(X2628*AF2628+Y2628*AE2628+Z2628*AF2631+AA2628*AE2631)</f>
        <v>22.686141540175207</v>
      </c>
      <c r="AM2628" s="67">
        <f t="shared" ref="AM2628" si="11929">20*LOG(((1+$AD$8)/$AD$8)/((AH2628+AH2631)^2+(AI2628+AI2631)^2)^0.5)</f>
        <v>-21.308610513123902</v>
      </c>
      <c r="AO2628" s="110">
        <f t="shared" ref="AO2628" si="11930">((AH2628^2+AI2628^2)^0.5)/((AH2631^2+AI2631^2)^0.5)</f>
        <v>6.5932453376909432</v>
      </c>
      <c r="AP2628" s="18"/>
      <c r="AQ2628" s="68"/>
      <c r="AR2628" s="68"/>
      <c r="AS2628" s="68"/>
      <c r="AT2628" s="68"/>
    </row>
    <row r="2629" spans="2:46" ht="18.600000000000001" customHeight="1" thickBot="1">
      <c r="D2629" s="69"/>
      <c r="G2629" s="70"/>
      <c r="I2629" s="69"/>
      <c r="L2629" s="70"/>
      <c r="N2629" s="69"/>
      <c r="Q2629" s="70"/>
      <c r="S2629" s="69"/>
      <c r="V2629" s="70"/>
      <c r="X2629" s="69"/>
      <c r="AA2629" s="70"/>
      <c r="AC2629" s="64"/>
      <c r="AD2629" s="23"/>
      <c r="AE2629" s="23"/>
      <c r="AF2629" s="71"/>
      <c r="AH2629" s="69"/>
      <c r="AK2629" s="70"/>
      <c r="AO2629" s="111"/>
      <c r="AP2629" s="18"/>
      <c r="AQ2629" s="68"/>
      <c r="AR2629" s="68"/>
      <c r="AS2629" s="68"/>
      <c r="AT2629" s="68"/>
    </row>
    <row r="2630" spans="2:46" ht="18.600000000000001" customHeight="1" thickBot="1">
      <c r="D2630" s="265" t="s">
        <v>11</v>
      </c>
      <c r="E2630" s="266"/>
      <c r="F2630" s="267" t="s">
        <v>84</v>
      </c>
      <c r="G2630" s="268"/>
      <c r="H2630" s="263"/>
      <c r="I2630" s="265" t="s">
        <v>85</v>
      </c>
      <c r="J2630" s="266"/>
      <c r="K2630" s="267" t="s">
        <v>86</v>
      </c>
      <c r="L2630" s="268"/>
      <c r="N2630" s="269" t="s">
        <v>12</v>
      </c>
      <c r="O2630" s="270"/>
      <c r="P2630" s="271" t="s">
        <v>13</v>
      </c>
      <c r="Q2630" s="272"/>
      <c r="S2630" s="265" t="s">
        <v>87</v>
      </c>
      <c r="T2630" s="266"/>
      <c r="U2630" s="267" t="s">
        <v>88</v>
      </c>
      <c r="V2630" s="268"/>
      <c r="W2630" s="10"/>
      <c r="X2630" s="269" t="s">
        <v>89</v>
      </c>
      <c r="Y2630" s="270"/>
      <c r="Z2630" s="271" t="s">
        <v>90</v>
      </c>
      <c r="AA2630" s="272"/>
      <c r="AB2630" s="10"/>
      <c r="AC2630" s="265" t="s">
        <v>14</v>
      </c>
      <c r="AD2630" s="266"/>
      <c r="AE2630" s="267" t="s">
        <v>15</v>
      </c>
      <c r="AF2630" s="268"/>
      <c r="AG2630" s="10"/>
      <c r="AH2630" s="269" t="s">
        <v>91</v>
      </c>
      <c r="AI2630" s="270"/>
      <c r="AJ2630" s="271" t="s">
        <v>92</v>
      </c>
      <c r="AK2630" s="272"/>
      <c r="AM2630" s="76" t="s">
        <v>16</v>
      </c>
      <c r="AO2630" s="112" t="s">
        <v>38</v>
      </c>
      <c r="AP2630" s="18"/>
      <c r="AQ2630" s="68"/>
      <c r="AR2630" s="68"/>
      <c r="AS2630" s="68"/>
      <c r="AT2630" s="68"/>
    </row>
    <row r="2631" spans="2:46" ht="18.600000000000001" customHeight="1" thickTop="1" thickBot="1">
      <c r="D2631" s="59">
        <v>0</v>
      </c>
      <c r="E2631" s="63">
        <v>0</v>
      </c>
      <c r="F2631" s="61">
        <v>1</v>
      </c>
      <c r="G2631" s="62">
        <v>0</v>
      </c>
      <c r="I2631" s="59">
        <v>0</v>
      </c>
      <c r="J2631" s="63">
        <f t="shared" ref="J2631" si="11931">IF(0=(1-$J$8*$K$8*$B2628^2),10^14,$B2628*$K$8/(1-$J$8*$K$8*$B2628^2))</f>
        <v>-0.47969579587290612</v>
      </c>
      <c r="K2631" s="61">
        <v>1</v>
      </c>
      <c r="L2631" s="62">
        <v>0</v>
      </c>
      <c r="N2631" s="59">
        <f t="shared" ref="N2631" si="11932">D2631*I2628+F2631*I2631-E2631*J2628-G2631*J2631</f>
        <v>0</v>
      </c>
      <c r="O2631" s="63">
        <f t="shared" ref="O2631" si="11933">(D2631*J2628+E2631*I2628+F2631*J2631+G2631*I2631)</f>
        <v>-0.47969579587290612</v>
      </c>
      <c r="P2631" s="61">
        <f t="shared" ref="P2631" si="11934">D2631*K2628+F2631*K2631-E2631*L2628-G2631*L2631</f>
        <v>1</v>
      </c>
      <c r="Q2631" s="62">
        <f t="shared" ref="Q2631" si="11935">(D2631*L2628+E2631*K2628+F2631*L2631+G2631*K2631)</f>
        <v>0</v>
      </c>
      <c r="S2631" s="59">
        <v>0</v>
      </c>
      <c r="T2631" s="63">
        <v>0</v>
      </c>
      <c r="U2631" s="61">
        <v>1</v>
      </c>
      <c r="V2631" s="62">
        <v>0</v>
      </c>
      <c r="X2631" s="59">
        <f t="shared" ref="X2631" si="11936">N2631*S2628+P2631*S2631-O2631*T2628-Q2631*T2631</f>
        <v>0</v>
      </c>
      <c r="Y2631" s="63">
        <f t="shared" ref="Y2631" si="11937">(N2631*T2628+O2631*S2628+P2631*T2631+Q2631*S2631)</f>
        <v>-0.47969579587290612</v>
      </c>
      <c r="Z2631" s="61">
        <f t="shared" ref="Z2631" si="11938">N2631*U2628+P2631*U2631-O2631*V2628-Q2631*V2631</f>
        <v>3.4470925025881947</v>
      </c>
      <c r="AA2631" s="62">
        <f t="shared" ref="AA2631" si="11939">(N2631*V2628+O2631*U2628+P2631*V2631+Q2631*U2631)</f>
        <v>0</v>
      </c>
      <c r="AB2631" s="10"/>
      <c r="AC2631" s="46">
        <f t="shared" ref="AC2631" si="11940">1/$AD$8</f>
        <v>1</v>
      </c>
      <c r="AD2631" s="77">
        <v>0</v>
      </c>
      <c r="AE2631" s="78">
        <v>1</v>
      </c>
      <c r="AF2631" s="79">
        <v>0</v>
      </c>
      <c r="AH2631" s="59">
        <f t="shared" ref="AH2631" si="11941">X2631*AC2628+Z2631*AC2631-Y2631*AD2628-AA2631*AD2631</f>
        <v>3.4470925025881947</v>
      </c>
      <c r="AI2631" s="63">
        <f t="shared" ref="AI2631" si="11942">(X2631*AD2628+Y2631*AC2628+Z2631*AD2631+AA2631*AC2631)</f>
        <v>-0.47969579587290612</v>
      </c>
      <c r="AJ2631" s="61">
        <f t="shared" ref="AJ2631" si="11943">X2631*AE2628+Z2631*AE2631-Y2631*AF2628-AA2631*AF2631</f>
        <v>3.4470925025881947</v>
      </c>
      <c r="AK2631" s="62">
        <f t="shared" ref="AK2631" si="11944">(X2631*AF2628+Y2631*AE2628+Z2631*AF2631+AA2631*AE2631)</f>
        <v>0</v>
      </c>
      <c r="AM2631" s="80">
        <f t="shared" ref="AM2631" si="11945">(180/PI())*ATAN(-1*(AI2628+AI2631)/(AH2628+AH2631))</f>
        <v>-72.752587857083569</v>
      </c>
      <c r="AO2631" s="113">
        <f t="shared" ref="AO2631" si="11946">20*LOG(((1-(10^(AM2628/20)^2)*(1-((1-AO2628)/(1+AO2628))^2))^0.5))</f>
        <v>-1.472188801332772E-2</v>
      </c>
      <c r="AP2631" s="18"/>
      <c r="AQ2631" s="68"/>
      <c r="AR2631" s="68"/>
      <c r="AS2631" s="68"/>
      <c r="AT2631" s="68"/>
    </row>
    <row r="2632" spans="2:46" ht="18.600000000000001" customHeight="1"/>
    <row r="2633" spans="2:46" ht="18.600000000000001" customHeight="1" thickBot="1">
      <c r="D2633" s="10" t="s">
        <v>63</v>
      </c>
      <c r="E2633" s="10"/>
      <c r="F2633" s="10"/>
      <c r="G2633" s="10"/>
      <c r="H2633" s="10"/>
      <c r="I2633" s="10" t="s">
        <v>64</v>
      </c>
      <c r="J2633" s="10"/>
      <c r="K2633" s="10"/>
      <c r="L2633" s="10"/>
      <c r="M2633" s="55"/>
      <c r="N2633" s="55"/>
      <c r="O2633" s="54" t="s">
        <v>65</v>
      </c>
      <c r="P2633" s="55"/>
      <c r="Q2633" s="55"/>
      <c r="R2633" s="55"/>
      <c r="S2633" s="10"/>
      <c r="T2633" s="10" t="s">
        <v>66</v>
      </c>
      <c r="U2633" s="55"/>
      <c r="V2633" s="55"/>
      <c r="W2633" s="55"/>
      <c r="X2633" s="55"/>
      <c r="Y2633" s="54" t="s">
        <v>67</v>
      </c>
      <c r="Z2633" s="55"/>
      <c r="AA2633" s="55"/>
      <c r="AB2633" s="55"/>
      <c r="AC2633" s="54" t="s">
        <v>68</v>
      </c>
      <c r="AD2633" s="10"/>
      <c r="AE2633" s="10"/>
      <c r="AF2633" s="10"/>
      <c r="AG2633" s="10"/>
      <c r="AH2633" s="55"/>
      <c r="AI2633" s="54" t="s">
        <v>69</v>
      </c>
      <c r="AJ2633" s="55"/>
      <c r="AK2633" s="55"/>
    </row>
    <row r="2634" spans="2:46" ht="18.600000000000001" customHeight="1" thickBot="1">
      <c r="B2634" s="52"/>
      <c r="D2634" s="273" t="s">
        <v>70</v>
      </c>
      <c r="E2634" s="274"/>
      <c r="F2634" s="275" t="s">
        <v>71</v>
      </c>
      <c r="G2634" s="276"/>
      <c r="H2634" s="263"/>
      <c r="I2634" s="273" t="s">
        <v>72</v>
      </c>
      <c r="J2634" s="274"/>
      <c r="K2634" s="275" t="s">
        <v>73</v>
      </c>
      <c r="L2634" s="276"/>
      <c r="M2634" s="55"/>
      <c r="N2634" s="269" t="s">
        <v>74</v>
      </c>
      <c r="O2634" s="270"/>
      <c r="P2634" s="271" t="s">
        <v>75</v>
      </c>
      <c r="Q2634" s="272"/>
      <c r="R2634" s="55"/>
      <c r="S2634" s="273" t="s">
        <v>76</v>
      </c>
      <c r="T2634" s="274"/>
      <c r="U2634" s="275" t="s">
        <v>77</v>
      </c>
      <c r="V2634" s="276"/>
      <c r="W2634" s="10"/>
      <c r="X2634" s="269" t="s">
        <v>78</v>
      </c>
      <c r="Y2634" s="270"/>
      <c r="Z2634" s="271" t="s">
        <v>79</v>
      </c>
      <c r="AA2634" s="272"/>
      <c r="AB2634" s="10"/>
      <c r="AC2634" s="273" t="s">
        <v>80</v>
      </c>
      <c r="AD2634" s="274"/>
      <c r="AE2634" s="275" t="s">
        <v>81</v>
      </c>
      <c r="AF2634" s="276"/>
      <c r="AG2634" s="10"/>
      <c r="AH2634" s="269" t="s">
        <v>82</v>
      </c>
      <c r="AI2634" s="270"/>
      <c r="AJ2634" s="271" t="s">
        <v>83</v>
      </c>
      <c r="AK2634" s="272"/>
      <c r="AM2634" s="57" t="s">
        <v>10</v>
      </c>
      <c r="AO2634" s="109" t="s">
        <v>37</v>
      </c>
      <c r="AP2634" s="18"/>
      <c r="AQ2634" s="68"/>
      <c r="AR2634" s="68"/>
      <c r="AS2634" s="68"/>
      <c r="AT2634" s="68"/>
    </row>
    <row r="2635" spans="2:46" ht="18.600000000000001" customHeight="1" thickTop="1" thickBot="1">
      <c r="B2635" s="81">
        <v>7.5399999999999796</v>
      </c>
      <c r="D2635" s="59">
        <v>1</v>
      </c>
      <c r="E2635" s="60">
        <v>0</v>
      </c>
      <c r="F2635" s="61">
        <v>0</v>
      </c>
      <c r="G2635" s="62">
        <f t="shared" ref="G2635" si="11947">$E$8*$B2635</f>
        <v>5.1149097999999862</v>
      </c>
      <c r="I2635" s="59">
        <v>1</v>
      </c>
      <c r="J2635" s="63">
        <v>0</v>
      </c>
      <c r="K2635" s="61">
        <v>0</v>
      </c>
      <c r="L2635" s="62">
        <v>0</v>
      </c>
      <c r="N2635" s="59">
        <f t="shared" ref="N2635" si="11948">D2635*I2635+F2635*I2638-E2635*J2635-G2635*J2638</f>
        <v>3.4460698714366615</v>
      </c>
      <c r="O2635" s="63">
        <f t="shared" ref="O2635" si="11949">(D2635*J2635+E2635*I2635+F2635*J2638+G2635*I2638)</f>
        <v>0</v>
      </c>
      <c r="P2635" s="61">
        <f t="shared" ref="P2635" si="11950">D2635*K2635+F2635*K2638-E2635*L2635-G2635*L2638</f>
        <v>0</v>
      </c>
      <c r="Q2635" s="62">
        <f t="shared" ref="Q2635" si="11951">(D2635*L2635+E2635*K2635+F2635*L2638+G2635*K2638)</f>
        <v>5.1149097999999862</v>
      </c>
      <c r="S2635" s="59">
        <v>1</v>
      </c>
      <c r="T2635" s="60">
        <v>0</v>
      </c>
      <c r="U2635" s="61">
        <v>0</v>
      </c>
      <c r="V2635" s="62">
        <f t="shared" ref="V2635" si="11952">$T$8*$B2635</f>
        <v>5.1149097999999862</v>
      </c>
      <c r="X2635" s="59">
        <f t="shared" ref="X2635" si="11953">N2635*S2635+P2635*S2638-O2635*T2635-Q2635*T2638</f>
        <v>3.4460698714366615</v>
      </c>
      <c r="Y2635" s="63">
        <f t="shared" ref="Y2635" si="11954">(N2635*T2635+O2635*S2635+P2635*T2638+Q2635*S2638)</f>
        <v>0</v>
      </c>
      <c r="Z2635" s="61">
        <f t="shared" ref="Z2635" si="11955">N2635*U2635+P2635*U2638-O2635*V2635-Q2635*V2638</f>
        <v>0</v>
      </c>
      <c r="AA2635" s="62">
        <f t="shared" ref="AA2635" si="11956">(N2635*V2635+O2635*U2635+P2635*V2638+Q2635*U2638)</f>
        <v>22.74124635689606</v>
      </c>
      <c r="AB2635" s="10"/>
      <c r="AC2635" s="64">
        <v>1</v>
      </c>
      <c r="AD2635" s="65">
        <v>0</v>
      </c>
      <c r="AE2635" s="23">
        <v>0</v>
      </c>
      <c r="AF2635" s="66">
        <v>0</v>
      </c>
      <c r="AH2635" s="59">
        <f t="shared" ref="AH2635" si="11957">X2635*AC2635+Z2635*AC2638-Y2635*AD2635-AA2635*AD2638</f>
        <v>3.4460698714366615</v>
      </c>
      <c r="AI2635" s="63">
        <f t="shared" ref="AI2635" si="11958">(X2635*AD2635+Y2635*AC2635+Z2635*AD2638+AA2635*AC2638)</f>
        <v>22.74124635689606</v>
      </c>
      <c r="AJ2635" s="61">
        <f t="shared" ref="AJ2635" si="11959">X2635*AE2635+Z2635*AE2638-Y2635*AF2635-AA2635*AF2638</f>
        <v>0</v>
      </c>
      <c r="AK2635" s="62">
        <f t="shared" ref="AK2635" si="11960">(X2635*AF2635+Y2635*AE2635+Z2635*AF2638+AA2635*AE2638)</f>
        <v>22.74124635689606</v>
      </c>
      <c r="AM2635" s="67">
        <f t="shared" ref="AM2635" si="11961">20*LOG(((1+$AD$8)/$AD$8)/((AH2635+AH2638)^2+(AI2635+AI2638)^2)^0.5)</f>
        <v>-21.328548180290596</v>
      </c>
      <c r="AO2635" s="110">
        <f t="shared" ref="AO2635" si="11962">((AH2635^2+AI2635^2)^0.5)/((AH2638^2+AI2638^2)^0.5)</f>
        <v>6.611164429123833</v>
      </c>
      <c r="AP2635" s="18"/>
      <c r="AQ2635" s="68"/>
      <c r="AR2635" s="68"/>
      <c r="AS2635" s="68"/>
      <c r="AT2635" s="68"/>
    </row>
    <row r="2636" spans="2:46" ht="18.600000000000001" customHeight="1" thickBot="1">
      <c r="D2636" s="69"/>
      <c r="G2636" s="70"/>
      <c r="I2636" s="69"/>
      <c r="L2636" s="70"/>
      <c r="N2636" s="69"/>
      <c r="Q2636" s="70"/>
      <c r="S2636" s="69"/>
      <c r="V2636" s="70"/>
      <c r="X2636" s="69"/>
      <c r="AA2636" s="70"/>
      <c r="AC2636" s="64"/>
      <c r="AD2636" s="23"/>
      <c r="AE2636" s="23"/>
      <c r="AF2636" s="71"/>
      <c r="AH2636" s="69"/>
      <c r="AK2636" s="70"/>
      <c r="AO2636" s="111"/>
      <c r="AP2636" s="18"/>
      <c r="AQ2636" s="68"/>
      <c r="AR2636" s="68"/>
      <c r="AS2636" s="68"/>
      <c r="AT2636" s="68"/>
    </row>
    <row r="2637" spans="2:46" ht="18.600000000000001" customHeight="1" thickBot="1">
      <c r="D2637" s="265" t="s">
        <v>11</v>
      </c>
      <c r="E2637" s="266"/>
      <c r="F2637" s="267" t="s">
        <v>84</v>
      </c>
      <c r="G2637" s="268"/>
      <c r="H2637" s="263"/>
      <c r="I2637" s="265" t="s">
        <v>85</v>
      </c>
      <c r="J2637" s="266"/>
      <c r="K2637" s="267" t="s">
        <v>86</v>
      </c>
      <c r="L2637" s="268"/>
      <c r="N2637" s="269" t="s">
        <v>12</v>
      </c>
      <c r="O2637" s="270"/>
      <c r="P2637" s="271" t="s">
        <v>13</v>
      </c>
      <c r="Q2637" s="272"/>
      <c r="S2637" s="265" t="s">
        <v>87</v>
      </c>
      <c r="T2637" s="266"/>
      <c r="U2637" s="267" t="s">
        <v>88</v>
      </c>
      <c r="V2637" s="268"/>
      <c r="W2637" s="10"/>
      <c r="X2637" s="269" t="s">
        <v>89</v>
      </c>
      <c r="Y2637" s="270"/>
      <c r="Z2637" s="271" t="s">
        <v>90</v>
      </c>
      <c r="AA2637" s="272"/>
      <c r="AB2637" s="10"/>
      <c r="AC2637" s="265" t="s">
        <v>14</v>
      </c>
      <c r="AD2637" s="266"/>
      <c r="AE2637" s="267" t="s">
        <v>15</v>
      </c>
      <c r="AF2637" s="268"/>
      <c r="AG2637" s="10"/>
      <c r="AH2637" s="269" t="s">
        <v>91</v>
      </c>
      <c r="AI2637" s="270"/>
      <c r="AJ2637" s="271" t="s">
        <v>92</v>
      </c>
      <c r="AK2637" s="272"/>
      <c r="AM2637" s="76" t="s">
        <v>16</v>
      </c>
      <c r="AO2637" s="112" t="s">
        <v>38</v>
      </c>
      <c r="AP2637" s="18"/>
      <c r="AQ2637" s="68"/>
      <c r="AR2637" s="68"/>
      <c r="AS2637" s="68"/>
      <c r="AT2637" s="68"/>
    </row>
    <row r="2638" spans="2:46" ht="18.600000000000001" customHeight="1" thickTop="1" thickBot="1">
      <c r="D2638" s="59">
        <v>0</v>
      </c>
      <c r="E2638" s="63">
        <v>0</v>
      </c>
      <c r="F2638" s="61">
        <v>1</v>
      </c>
      <c r="G2638" s="62">
        <v>0</v>
      </c>
      <c r="I2638" s="59">
        <v>0</v>
      </c>
      <c r="J2638" s="63">
        <f t="shared" ref="J2638" si="11963">IF(0=(1-$J$8*$K$8*$B2635^2),10^14,$B2635*$K$8/(1-$J$8*$K$8*$B2635^2))</f>
        <v>-0.47822346181679848</v>
      </c>
      <c r="K2638" s="61">
        <v>1</v>
      </c>
      <c r="L2638" s="62">
        <v>0</v>
      </c>
      <c r="N2638" s="59">
        <f t="shared" ref="N2638" si="11964">D2638*I2635+F2638*I2638-E2638*J2635-G2638*J2638</f>
        <v>0</v>
      </c>
      <c r="O2638" s="63">
        <f t="shared" ref="O2638" si="11965">(D2638*J2635+E2638*I2635+F2638*J2638+G2638*I2638)</f>
        <v>-0.47822346181679848</v>
      </c>
      <c r="P2638" s="61">
        <f t="shared" ref="P2638" si="11966">D2638*K2635+F2638*K2638-E2638*L2635-G2638*L2638</f>
        <v>1</v>
      </c>
      <c r="Q2638" s="62">
        <f t="shared" ref="Q2638" si="11967">(D2638*L2635+E2638*K2635+F2638*L2638+G2638*K2638)</f>
        <v>0</v>
      </c>
      <c r="S2638" s="59">
        <v>0</v>
      </c>
      <c r="T2638" s="63">
        <v>0</v>
      </c>
      <c r="U2638" s="61">
        <v>1</v>
      </c>
      <c r="V2638" s="62">
        <v>0</v>
      </c>
      <c r="X2638" s="59">
        <f t="shared" ref="X2638" si="11968">N2638*S2635+P2638*S2638-O2638*T2635-Q2638*T2638</f>
        <v>0</v>
      </c>
      <c r="Y2638" s="63">
        <f t="shared" ref="Y2638" si="11969">(N2638*T2635+O2638*S2635+P2638*T2638+Q2638*S2638)</f>
        <v>-0.47822346181679848</v>
      </c>
      <c r="Z2638" s="61">
        <f t="shared" ref="Z2638" si="11970">N2638*U2635+P2638*U2638-O2638*V2635-Q2638*V2638</f>
        <v>3.4460698714366615</v>
      </c>
      <c r="AA2638" s="62">
        <f t="shared" ref="AA2638" si="11971">(N2638*V2635+O2638*U2635+P2638*V2638+Q2638*U2638)</f>
        <v>0</v>
      </c>
      <c r="AB2638" s="10"/>
      <c r="AC2638" s="46">
        <f t="shared" ref="AC2638" si="11972">1/$AD$8</f>
        <v>1</v>
      </c>
      <c r="AD2638" s="77">
        <v>0</v>
      </c>
      <c r="AE2638" s="78">
        <v>1</v>
      </c>
      <c r="AF2638" s="79">
        <v>0</v>
      </c>
      <c r="AH2638" s="59">
        <f t="shared" ref="AH2638" si="11973">X2638*AC2635+Z2638*AC2638-Y2638*AD2635-AA2638*AD2638</f>
        <v>3.4460698714366615</v>
      </c>
      <c r="AI2638" s="63">
        <f t="shared" ref="AI2638" si="11974">(X2638*AD2635+Y2638*AC2635+Z2638*AD2638+AA2638*AC2638)</f>
        <v>-0.47822346181679848</v>
      </c>
      <c r="AJ2638" s="61">
        <f t="shared" ref="AJ2638" si="11975">X2638*AE2635+Z2638*AE2638-Y2638*AF2635-AA2638*AF2638</f>
        <v>3.4460698714366615</v>
      </c>
      <c r="AK2638" s="62">
        <f t="shared" ref="AK2638" si="11976">(X2638*AF2635+Y2638*AE2635+Z2638*AF2638+AA2638*AE2638)</f>
        <v>0</v>
      </c>
      <c r="AM2638" s="80">
        <f t="shared" ref="AM2638" si="11977">(180/PI())*ATAN(-1*(AI2635+AI2638)/(AH2635+AH2638))</f>
        <v>-72.798630934346164</v>
      </c>
      <c r="AO2638" s="113">
        <f t="shared" ref="AO2638" si="11978">20*LOG(((1-(10^(AM2635/20)^2)*(1-((1-AO2635)/(1+AO2635))^2))^0.5))</f>
        <v>-1.4625013649953049E-2</v>
      </c>
      <c r="AP2638" s="18"/>
      <c r="AQ2638" s="68"/>
      <c r="AR2638" s="68"/>
      <c r="AS2638" s="68"/>
      <c r="AT2638" s="68"/>
    </row>
    <row r="2639" spans="2:46" ht="18.600000000000001" customHeight="1"/>
    <row r="2640" spans="2:46" ht="18.600000000000001" customHeight="1" thickBot="1">
      <c r="D2640" s="10" t="s">
        <v>63</v>
      </c>
      <c r="E2640" s="10"/>
      <c r="F2640" s="10"/>
      <c r="G2640" s="10"/>
      <c r="H2640" s="10"/>
      <c r="I2640" s="10" t="s">
        <v>64</v>
      </c>
      <c r="J2640" s="10"/>
      <c r="K2640" s="10"/>
      <c r="L2640" s="10"/>
      <c r="M2640" s="55"/>
      <c r="N2640" s="55"/>
      <c r="O2640" s="54" t="s">
        <v>65</v>
      </c>
      <c r="P2640" s="55"/>
      <c r="Q2640" s="55"/>
      <c r="R2640" s="55"/>
      <c r="S2640" s="10"/>
      <c r="T2640" s="10" t="s">
        <v>66</v>
      </c>
      <c r="U2640" s="55"/>
      <c r="V2640" s="55"/>
      <c r="W2640" s="55"/>
      <c r="X2640" s="55"/>
      <c r="Y2640" s="54" t="s">
        <v>67</v>
      </c>
      <c r="Z2640" s="55"/>
      <c r="AA2640" s="55"/>
      <c r="AB2640" s="55"/>
      <c r="AC2640" s="54" t="s">
        <v>68</v>
      </c>
      <c r="AD2640" s="10"/>
      <c r="AE2640" s="10"/>
      <c r="AF2640" s="10"/>
      <c r="AG2640" s="10"/>
      <c r="AH2640" s="55"/>
      <c r="AI2640" s="54" t="s">
        <v>69</v>
      </c>
      <c r="AJ2640" s="55"/>
      <c r="AK2640" s="55"/>
    </row>
    <row r="2641" spans="2:46" ht="18.600000000000001" customHeight="1" thickBot="1">
      <c r="B2641" s="52"/>
      <c r="D2641" s="273" t="s">
        <v>70</v>
      </c>
      <c r="E2641" s="274"/>
      <c r="F2641" s="275" t="s">
        <v>71</v>
      </c>
      <c r="G2641" s="276"/>
      <c r="H2641" s="263"/>
      <c r="I2641" s="273" t="s">
        <v>72</v>
      </c>
      <c r="J2641" s="274"/>
      <c r="K2641" s="275" t="s">
        <v>73</v>
      </c>
      <c r="L2641" s="276"/>
      <c r="M2641" s="55"/>
      <c r="N2641" s="269" t="s">
        <v>74</v>
      </c>
      <c r="O2641" s="270"/>
      <c r="P2641" s="271" t="s">
        <v>75</v>
      </c>
      <c r="Q2641" s="272"/>
      <c r="R2641" s="55"/>
      <c r="S2641" s="273" t="s">
        <v>76</v>
      </c>
      <c r="T2641" s="274"/>
      <c r="U2641" s="275" t="s">
        <v>77</v>
      </c>
      <c r="V2641" s="276"/>
      <c r="W2641" s="10"/>
      <c r="X2641" s="269" t="s">
        <v>78</v>
      </c>
      <c r="Y2641" s="270"/>
      <c r="Z2641" s="271" t="s">
        <v>79</v>
      </c>
      <c r="AA2641" s="272"/>
      <c r="AB2641" s="10"/>
      <c r="AC2641" s="273" t="s">
        <v>80</v>
      </c>
      <c r="AD2641" s="274"/>
      <c r="AE2641" s="275" t="s">
        <v>81</v>
      </c>
      <c r="AF2641" s="276"/>
      <c r="AG2641" s="10"/>
      <c r="AH2641" s="269" t="s">
        <v>82</v>
      </c>
      <c r="AI2641" s="270"/>
      <c r="AJ2641" s="271" t="s">
        <v>83</v>
      </c>
      <c r="AK2641" s="272"/>
      <c r="AM2641" s="57" t="s">
        <v>10</v>
      </c>
      <c r="AO2641" s="109" t="s">
        <v>37</v>
      </c>
      <c r="AP2641" s="18"/>
      <c r="AQ2641" s="68"/>
      <c r="AR2641" s="68"/>
      <c r="AS2641" s="68"/>
      <c r="AT2641" s="68"/>
    </row>
    <row r="2642" spans="2:46" ht="18.600000000000001" customHeight="1" thickTop="1" thickBot="1">
      <c r="B2642" s="81">
        <v>7.5599999999999801</v>
      </c>
      <c r="D2642" s="59">
        <v>1</v>
      </c>
      <c r="E2642" s="60">
        <v>0</v>
      </c>
      <c r="F2642" s="61">
        <v>0</v>
      </c>
      <c r="G2642" s="62">
        <f t="shared" ref="G2642" si="11979">$E$8*$B2642</f>
        <v>5.1284771999999865</v>
      </c>
      <c r="I2642" s="59">
        <v>1</v>
      </c>
      <c r="J2642" s="63">
        <v>0</v>
      </c>
      <c r="K2642" s="61">
        <v>0</v>
      </c>
      <c r="L2642" s="62">
        <v>0</v>
      </c>
      <c r="N2642" s="59">
        <f t="shared" ref="N2642" si="11980">D2642*I2642+F2642*I2645-E2642*J2642-G2642*J2645</f>
        <v>3.4450561898879934</v>
      </c>
      <c r="O2642" s="63">
        <f t="shared" ref="O2642" si="11981">(D2642*J2642+E2642*I2642+F2642*J2645+G2642*I2645)</f>
        <v>0</v>
      </c>
      <c r="P2642" s="61">
        <f t="shared" ref="P2642" si="11982">D2642*K2642+F2642*K2645-E2642*L2642-G2642*L2645</f>
        <v>0</v>
      </c>
      <c r="Q2642" s="62">
        <f t="shared" ref="Q2642" si="11983">(D2642*L2642+E2642*K2642+F2642*L2645+G2642*K2645)</f>
        <v>5.1284771999999865</v>
      </c>
      <c r="S2642" s="59">
        <v>1</v>
      </c>
      <c r="T2642" s="60">
        <v>0</v>
      </c>
      <c r="U2642" s="61">
        <v>0</v>
      </c>
      <c r="V2642" s="62">
        <f t="shared" ref="V2642" si="11984">$T$8*$B2642</f>
        <v>5.1284771999999865</v>
      </c>
      <c r="X2642" s="59">
        <f t="shared" ref="X2642" si="11985">N2642*S2642+P2642*S2645-O2642*T2642-Q2642*T2645</f>
        <v>3.4450561898879934</v>
      </c>
      <c r="Y2642" s="63">
        <f t="shared" ref="Y2642" si="11986">(N2642*T2642+O2642*S2642+P2642*T2645+Q2642*S2645)</f>
        <v>0</v>
      </c>
      <c r="Z2642" s="61">
        <f t="shared" ref="Z2642" si="11987">N2642*U2642+P2642*U2645-O2642*V2642-Q2642*V2645</f>
        <v>0</v>
      </c>
      <c r="AA2642" s="62">
        <f t="shared" ref="AA2642" si="11988">(N2642*V2642+O2642*U2642+P2642*V2645+Q2642*U2645)</f>
        <v>22.796369322559386</v>
      </c>
      <c r="AB2642" s="10"/>
      <c r="AC2642" s="64">
        <v>1</v>
      </c>
      <c r="AD2642" s="65">
        <v>0</v>
      </c>
      <c r="AE2642" s="23">
        <v>0</v>
      </c>
      <c r="AF2642" s="66">
        <v>0</v>
      </c>
      <c r="AH2642" s="59">
        <f t="shared" ref="AH2642" si="11989">X2642*AC2642+Z2642*AC2645-Y2642*AD2642-AA2642*AD2645</f>
        <v>3.4450561898879934</v>
      </c>
      <c r="AI2642" s="63">
        <f t="shared" ref="AI2642" si="11990">(X2642*AD2642+Y2642*AC2642+Z2642*AD2645+AA2642*AC2645)</f>
        <v>22.796369322559386</v>
      </c>
      <c r="AJ2642" s="61">
        <f t="shared" ref="AJ2642" si="11991">X2642*AE2642+Z2642*AE2645-Y2642*AF2642-AA2642*AF2645</f>
        <v>0</v>
      </c>
      <c r="AK2642" s="62">
        <f t="shared" ref="AK2642" si="11992">(X2642*AF2642+Y2642*AE2642+Z2642*AF2645+AA2642*AE2645)</f>
        <v>22.796369322559386</v>
      </c>
      <c r="AM2642" s="67">
        <f t="shared" ref="AM2642" si="11993">20*LOG(((1+$AD$8)/$AD$8)/((AH2642+AH2645)^2+(AI2642+AI2645)^2)^0.5)</f>
        <v>-21.348450781556267</v>
      </c>
      <c r="AO2642" s="110">
        <f t="shared" ref="AO2642" si="11994">((AH2642^2+AI2642^2)^0.5)/((AH2645^2+AI2645^2)^0.5)</f>
        <v>6.6290823238921508</v>
      </c>
      <c r="AP2642" s="18"/>
      <c r="AQ2642" s="68"/>
      <c r="AR2642" s="68"/>
      <c r="AS2642" s="68"/>
      <c r="AT2642" s="68"/>
    </row>
    <row r="2643" spans="2:46" ht="18.600000000000001" customHeight="1" thickBot="1">
      <c r="D2643" s="69"/>
      <c r="G2643" s="70"/>
      <c r="I2643" s="69"/>
      <c r="L2643" s="70"/>
      <c r="N2643" s="69"/>
      <c r="Q2643" s="70"/>
      <c r="S2643" s="69"/>
      <c r="V2643" s="70"/>
      <c r="X2643" s="69"/>
      <c r="AA2643" s="70"/>
      <c r="AC2643" s="64"/>
      <c r="AD2643" s="23"/>
      <c r="AE2643" s="23"/>
      <c r="AF2643" s="71"/>
      <c r="AH2643" s="69"/>
      <c r="AK2643" s="70"/>
      <c r="AO2643" s="111"/>
      <c r="AP2643" s="18"/>
      <c r="AQ2643" s="68"/>
      <c r="AR2643" s="68"/>
      <c r="AS2643" s="68"/>
      <c r="AT2643" s="68"/>
    </row>
    <row r="2644" spans="2:46" ht="18.600000000000001" customHeight="1" thickBot="1">
      <c r="D2644" s="265" t="s">
        <v>11</v>
      </c>
      <c r="E2644" s="266"/>
      <c r="F2644" s="267" t="s">
        <v>84</v>
      </c>
      <c r="G2644" s="268"/>
      <c r="H2644" s="263"/>
      <c r="I2644" s="265" t="s">
        <v>85</v>
      </c>
      <c r="J2644" s="266"/>
      <c r="K2644" s="267" t="s">
        <v>86</v>
      </c>
      <c r="L2644" s="268"/>
      <c r="N2644" s="269" t="s">
        <v>12</v>
      </c>
      <c r="O2644" s="270"/>
      <c r="P2644" s="271" t="s">
        <v>13</v>
      </c>
      <c r="Q2644" s="272"/>
      <c r="S2644" s="265" t="s">
        <v>87</v>
      </c>
      <c r="T2644" s="266"/>
      <c r="U2644" s="267" t="s">
        <v>88</v>
      </c>
      <c r="V2644" s="268"/>
      <c r="W2644" s="10"/>
      <c r="X2644" s="269" t="s">
        <v>89</v>
      </c>
      <c r="Y2644" s="270"/>
      <c r="Z2644" s="271" t="s">
        <v>90</v>
      </c>
      <c r="AA2644" s="272"/>
      <c r="AB2644" s="10"/>
      <c r="AC2644" s="265" t="s">
        <v>14</v>
      </c>
      <c r="AD2644" s="266"/>
      <c r="AE2644" s="267" t="s">
        <v>15</v>
      </c>
      <c r="AF2644" s="268"/>
      <c r="AG2644" s="10"/>
      <c r="AH2644" s="269" t="s">
        <v>91</v>
      </c>
      <c r="AI2644" s="270"/>
      <c r="AJ2644" s="271" t="s">
        <v>92</v>
      </c>
      <c r="AK2644" s="272"/>
      <c r="AM2644" s="76" t="s">
        <v>16</v>
      </c>
      <c r="AO2644" s="112" t="s">
        <v>38</v>
      </c>
      <c r="AP2644" s="18"/>
      <c r="AQ2644" s="68"/>
      <c r="AR2644" s="68"/>
      <c r="AS2644" s="68"/>
      <c r="AT2644" s="68"/>
    </row>
    <row r="2645" spans="2:46" ht="18.600000000000001" customHeight="1" thickTop="1" thickBot="1">
      <c r="D2645" s="59">
        <v>0</v>
      </c>
      <c r="E2645" s="63">
        <v>0</v>
      </c>
      <c r="F2645" s="61">
        <v>1</v>
      </c>
      <c r="G2645" s="62">
        <v>0</v>
      </c>
      <c r="I2645" s="59">
        <v>0</v>
      </c>
      <c r="J2645" s="63">
        <f t="shared" ref="J2645" si="11995">IF(0=(1-$J$8*$K$8*$B2642^2),10^14,$B2642*$K$8/(1-$J$8*$K$8*$B2642^2))</f>
        <v>-0.47676066296794684</v>
      </c>
      <c r="K2645" s="61">
        <v>1</v>
      </c>
      <c r="L2645" s="62">
        <v>0</v>
      </c>
      <c r="N2645" s="59">
        <f t="shared" ref="N2645" si="11996">D2645*I2642+F2645*I2645-E2645*J2642-G2645*J2645</f>
        <v>0</v>
      </c>
      <c r="O2645" s="63">
        <f t="shared" ref="O2645" si="11997">(D2645*J2642+E2645*I2642+F2645*J2645+G2645*I2645)</f>
        <v>-0.47676066296794684</v>
      </c>
      <c r="P2645" s="61">
        <f t="shared" ref="P2645" si="11998">D2645*K2642+F2645*K2645-E2645*L2642-G2645*L2645</f>
        <v>1</v>
      </c>
      <c r="Q2645" s="62">
        <f t="shared" ref="Q2645" si="11999">(D2645*L2642+E2645*K2642+F2645*L2645+G2645*K2645)</f>
        <v>0</v>
      </c>
      <c r="S2645" s="59">
        <v>0</v>
      </c>
      <c r="T2645" s="63">
        <v>0</v>
      </c>
      <c r="U2645" s="61">
        <v>1</v>
      </c>
      <c r="V2645" s="62">
        <v>0</v>
      </c>
      <c r="X2645" s="59">
        <f t="shared" ref="X2645" si="12000">N2645*S2642+P2645*S2645-O2645*T2642-Q2645*T2645</f>
        <v>0</v>
      </c>
      <c r="Y2645" s="63">
        <f t="shared" ref="Y2645" si="12001">(N2645*T2642+O2645*S2642+P2645*T2645+Q2645*S2645)</f>
        <v>-0.47676066296794684</v>
      </c>
      <c r="Z2645" s="61">
        <f t="shared" ref="Z2645" si="12002">N2645*U2642+P2645*U2645-O2645*V2642-Q2645*V2645</f>
        <v>3.4450561898879934</v>
      </c>
      <c r="AA2645" s="62">
        <f t="shared" ref="AA2645" si="12003">(N2645*V2642+O2645*U2642+P2645*V2645+Q2645*U2645)</f>
        <v>0</v>
      </c>
      <c r="AB2645" s="10"/>
      <c r="AC2645" s="46">
        <f t="shared" ref="AC2645" si="12004">1/$AD$8</f>
        <v>1</v>
      </c>
      <c r="AD2645" s="77">
        <v>0</v>
      </c>
      <c r="AE2645" s="78">
        <v>1</v>
      </c>
      <c r="AF2645" s="79">
        <v>0</v>
      </c>
      <c r="AH2645" s="59">
        <f t="shared" ref="AH2645" si="12005">X2645*AC2642+Z2645*AC2645-Y2645*AD2642-AA2645*AD2645</f>
        <v>3.4450561898879934</v>
      </c>
      <c r="AI2645" s="63">
        <f t="shared" ref="AI2645" si="12006">(X2645*AD2642+Y2645*AC2642+Z2645*AD2645+AA2645*AC2645)</f>
        <v>-0.47676066296794684</v>
      </c>
      <c r="AJ2645" s="61">
        <f t="shared" ref="AJ2645" si="12007">X2645*AE2642+Z2645*AE2645-Y2645*AF2642-AA2645*AF2645</f>
        <v>3.4450561898879934</v>
      </c>
      <c r="AK2645" s="62">
        <f t="shared" ref="AK2645" si="12008">(X2645*AF2642+Y2645*AE2642+Z2645*AF2645+AA2645*AE2645)</f>
        <v>0</v>
      </c>
      <c r="AM2645" s="80">
        <f t="shared" ref="AM2645" si="12009">(180/PI())*ATAN(-1*(AI2642+AI2645)/(AH2642+AH2645))</f>
        <v>-72.844427613707566</v>
      </c>
      <c r="AO2645" s="113">
        <f t="shared" ref="AO2645" si="12010">20*LOG(((1-(10^(AM2642/20)^2)*(1-((1-AO2642)/(1+AO2642))^2))^0.5))</f>
        <v>-1.4528951676629431E-2</v>
      </c>
      <c r="AP2645" s="18"/>
      <c r="AQ2645" s="68"/>
      <c r="AR2645" s="68"/>
      <c r="AS2645" s="68"/>
      <c r="AT2645" s="68"/>
    </row>
    <row r="2646" spans="2:46" ht="18.600000000000001" customHeight="1"/>
    <row r="2647" spans="2:46" ht="18.600000000000001" customHeight="1" thickBot="1">
      <c r="D2647" s="10" t="s">
        <v>63</v>
      </c>
      <c r="E2647" s="10"/>
      <c r="F2647" s="10"/>
      <c r="G2647" s="10"/>
      <c r="H2647" s="10"/>
      <c r="I2647" s="10" t="s">
        <v>64</v>
      </c>
      <c r="J2647" s="10"/>
      <c r="K2647" s="10"/>
      <c r="L2647" s="10"/>
      <c r="M2647" s="55"/>
      <c r="N2647" s="55"/>
      <c r="O2647" s="54" t="s">
        <v>65</v>
      </c>
      <c r="P2647" s="55"/>
      <c r="Q2647" s="55"/>
      <c r="R2647" s="55"/>
      <c r="S2647" s="10"/>
      <c r="T2647" s="10" t="s">
        <v>66</v>
      </c>
      <c r="U2647" s="55"/>
      <c r="V2647" s="55"/>
      <c r="W2647" s="55"/>
      <c r="X2647" s="55"/>
      <c r="Y2647" s="54" t="s">
        <v>67</v>
      </c>
      <c r="Z2647" s="55"/>
      <c r="AA2647" s="55"/>
      <c r="AB2647" s="55"/>
      <c r="AC2647" s="54" t="s">
        <v>68</v>
      </c>
      <c r="AD2647" s="10"/>
      <c r="AE2647" s="10"/>
      <c r="AF2647" s="10"/>
      <c r="AG2647" s="10"/>
      <c r="AH2647" s="55"/>
      <c r="AI2647" s="54" t="s">
        <v>69</v>
      </c>
      <c r="AJ2647" s="55"/>
      <c r="AK2647" s="55"/>
    </row>
    <row r="2648" spans="2:46" ht="18.600000000000001" customHeight="1" thickBot="1">
      <c r="B2648" s="52"/>
      <c r="D2648" s="273" t="s">
        <v>70</v>
      </c>
      <c r="E2648" s="274"/>
      <c r="F2648" s="275" t="s">
        <v>71</v>
      </c>
      <c r="G2648" s="276"/>
      <c r="H2648" s="263"/>
      <c r="I2648" s="273" t="s">
        <v>72</v>
      </c>
      <c r="J2648" s="274"/>
      <c r="K2648" s="275" t="s">
        <v>73</v>
      </c>
      <c r="L2648" s="276"/>
      <c r="M2648" s="55"/>
      <c r="N2648" s="269" t="s">
        <v>74</v>
      </c>
      <c r="O2648" s="270"/>
      <c r="P2648" s="271" t="s">
        <v>75</v>
      </c>
      <c r="Q2648" s="272"/>
      <c r="R2648" s="55"/>
      <c r="S2648" s="273" t="s">
        <v>76</v>
      </c>
      <c r="T2648" s="274"/>
      <c r="U2648" s="275" t="s">
        <v>77</v>
      </c>
      <c r="V2648" s="276"/>
      <c r="W2648" s="10"/>
      <c r="X2648" s="269" t="s">
        <v>78</v>
      </c>
      <c r="Y2648" s="270"/>
      <c r="Z2648" s="271" t="s">
        <v>79</v>
      </c>
      <c r="AA2648" s="272"/>
      <c r="AB2648" s="10"/>
      <c r="AC2648" s="273" t="s">
        <v>80</v>
      </c>
      <c r="AD2648" s="274"/>
      <c r="AE2648" s="275" t="s">
        <v>81</v>
      </c>
      <c r="AF2648" s="276"/>
      <c r="AG2648" s="10"/>
      <c r="AH2648" s="269" t="s">
        <v>82</v>
      </c>
      <c r="AI2648" s="270"/>
      <c r="AJ2648" s="271" t="s">
        <v>83</v>
      </c>
      <c r="AK2648" s="272"/>
      <c r="AM2648" s="57" t="s">
        <v>10</v>
      </c>
      <c r="AO2648" s="109" t="s">
        <v>37</v>
      </c>
      <c r="AP2648" s="18"/>
      <c r="AQ2648" s="68"/>
      <c r="AR2648" s="68"/>
      <c r="AS2648" s="68"/>
      <c r="AT2648" s="68"/>
    </row>
    <row r="2649" spans="2:46" ht="18.600000000000001" customHeight="1" thickTop="1" thickBot="1">
      <c r="B2649" s="81">
        <v>7.5799999999999796</v>
      </c>
      <c r="D2649" s="59">
        <v>1</v>
      </c>
      <c r="E2649" s="60">
        <v>0</v>
      </c>
      <c r="F2649" s="61">
        <v>0</v>
      </c>
      <c r="G2649" s="62">
        <f t="shared" ref="G2649" si="12011">$E$8*$B2649</f>
        <v>5.142044599999986</v>
      </c>
      <c r="I2649" s="59">
        <v>1</v>
      </c>
      <c r="J2649" s="63">
        <v>0</v>
      </c>
      <c r="K2649" s="61">
        <v>0</v>
      </c>
      <c r="L2649" s="62">
        <v>0</v>
      </c>
      <c r="N2649" s="59">
        <f t="shared" ref="N2649" si="12012">D2649*I2649+F2649*I2652-E2649*J2649-G2649*J2652</f>
        <v>3.4440513515005282</v>
      </c>
      <c r="O2649" s="63">
        <f t="shared" ref="O2649" si="12013">(D2649*J2649+E2649*I2649+F2649*J2652+G2649*I2652)</f>
        <v>0</v>
      </c>
      <c r="P2649" s="61">
        <f t="shared" ref="P2649" si="12014">D2649*K2649+F2649*K2652-E2649*L2649-G2649*L2652</f>
        <v>0</v>
      </c>
      <c r="Q2649" s="62">
        <f t="shared" ref="Q2649" si="12015">(D2649*L2649+E2649*K2649+F2649*L2652+G2649*K2652)</f>
        <v>5.142044599999986</v>
      </c>
      <c r="S2649" s="59">
        <v>1</v>
      </c>
      <c r="T2649" s="60">
        <v>0</v>
      </c>
      <c r="U2649" s="61">
        <v>0</v>
      </c>
      <c r="V2649" s="62">
        <f t="shared" ref="V2649" si="12016">$T$8*$B2649</f>
        <v>5.142044599999986</v>
      </c>
      <c r="X2649" s="59">
        <f t="shared" ref="X2649" si="12017">N2649*S2649+P2649*S2652-O2649*T2649-Q2649*T2652</f>
        <v>3.4440513515005282</v>
      </c>
      <c r="Y2649" s="63">
        <f t="shared" ref="Y2649" si="12018">(N2649*T2649+O2649*S2649+P2649*T2652+Q2649*S2652)</f>
        <v>0</v>
      </c>
      <c r="Z2649" s="61">
        <f t="shared" ref="Z2649" si="12019">N2649*U2649+P2649*U2652-O2649*V2649-Q2649*V2652</f>
        <v>0</v>
      </c>
      <c r="AA2649" s="62">
        <f t="shared" ref="AA2649" si="12020">(N2649*V2649+O2649*U2649+P2649*V2652+Q2649*U2652)</f>
        <v>22.851510254105932</v>
      </c>
      <c r="AB2649" s="10"/>
      <c r="AC2649" s="64">
        <v>1</v>
      </c>
      <c r="AD2649" s="65">
        <v>0</v>
      </c>
      <c r="AE2649" s="23">
        <v>0</v>
      </c>
      <c r="AF2649" s="66">
        <v>0</v>
      </c>
      <c r="AH2649" s="59">
        <f t="shared" ref="AH2649" si="12021">X2649*AC2649+Z2649*AC2652-Y2649*AD2649-AA2649*AD2652</f>
        <v>3.4440513515005282</v>
      </c>
      <c r="AI2649" s="63">
        <f t="shared" ref="AI2649" si="12022">(X2649*AD2649+Y2649*AC2649+Z2649*AD2652+AA2649*AC2652)</f>
        <v>22.851510254105932</v>
      </c>
      <c r="AJ2649" s="61">
        <f t="shared" ref="AJ2649" si="12023">X2649*AE2649+Z2649*AE2652-Y2649*AF2649-AA2649*AF2652</f>
        <v>0</v>
      </c>
      <c r="AK2649" s="62">
        <f t="shared" ref="AK2649" si="12024">(X2649*AF2649+Y2649*AE2649+Z2649*AF2652+AA2649*AE2652)</f>
        <v>22.851510254105932</v>
      </c>
      <c r="AM2649" s="67">
        <f t="shared" ref="AM2649" si="12025">20*LOG(((1+$AD$8)/$AD$8)/((AH2649+AH2652)^2+(AI2649+AI2652)^2)^0.5)</f>
        <v>-21.368318347995142</v>
      </c>
      <c r="AO2649" s="110">
        <f t="shared" ref="AO2649" si="12026">((AH2649^2+AI2649^2)^0.5)/((AH2652^2+AI2652^2)^0.5)</f>
        <v>6.6469990329349011</v>
      </c>
      <c r="AP2649" s="18"/>
      <c r="AQ2649" s="68"/>
      <c r="AR2649" s="68"/>
      <c r="AS2649" s="68"/>
      <c r="AT2649" s="68"/>
    </row>
    <row r="2650" spans="2:46" ht="18.600000000000001" customHeight="1" thickBot="1">
      <c r="D2650" s="69"/>
      <c r="G2650" s="70"/>
      <c r="I2650" s="69"/>
      <c r="L2650" s="70"/>
      <c r="N2650" s="69"/>
      <c r="Q2650" s="70"/>
      <c r="S2650" s="69"/>
      <c r="V2650" s="70"/>
      <c r="X2650" s="69"/>
      <c r="AA2650" s="70"/>
      <c r="AC2650" s="64"/>
      <c r="AD2650" s="23"/>
      <c r="AE2650" s="23"/>
      <c r="AF2650" s="71"/>
      <c r="AH2650" s="69"/>
      <c r="AK2650" s="70"/>
      <c r="AO2650" s="111"/>
      <c r="AP2650" s="18"/>
      <c r="AQ2650" s="68"/>
      <c r="AR2650" s="68"/>
      <c r="AS2650" s="68"/>
      <c r="AT2650" s="68"/>
    </row>
    <row r="2651" spans="2:46" ht="18.600000000000001" customHeight="1" thickBot="1">
      <c r="D2651" s="265" t="s">
        <v>11</v>
      </c>
      <c r="E2651" s="266"/>
      <c r="F2651" s="267" t="s">
        <v>84</v>
      </c>
      <c r="G2651" s="268"/>
      <c r="H2651" s="263"/>
      <c r="I2651" s="265" t="s">
        <v>85</v>
      </c>
      <c r="J2651" s="266"/>
      <c r="K2651" s="267" t="s">
        <v>86</v>
      </c>
      <c r="L2651" s="268"/>
      <c r="N2651" s="269" t="s">
        <v>12</v>
      </c>
      <c r="O2651" s="270"/>
      <c r="P2651" s="271" t="s">
        <v>13</v>
      </c>
      <c r="Q2651" s="272"/>
      <c r="S2651" s="265" t="s">
        <v>87</v>
      </c>
      <c r="T2651" s="266"/>
      <c r="U2651" s="267" t="s">
        <v>88</v>
      </c>
      <c r="V2651" s="268"/>
      <c r="W2651" s="10"/>
      <c r="X2651" s="269" t="s">
        <v>89</v>
      </c>
      <c r="Y2651" s="270"/>
      <c r="Z2651" s="271" t="s">
        <v>90</v>
      </c>
      <c r="AA2651" s="272"/>
      <c r="AB2651" s="10"/>
      <c r="AC2651" s="265" t="s">
        <v>14</v>
      </c>
      <c r="AD2651" s="266"/>
      <c r="AE2651" s="267" t="s">
        <v>15</v>
      </c>
      <c r="AF2651" s="268"/>
      <c r="AG2651" s="10"/>
      <c r="AH2651" s="269" t="s">
        <v>91</v>
      </c>
      <c r="AI2651" s="270"/>
      <c r="AJ2651" s="271" t="s">
        <v>92</v>
      </c>
      <c r="AK2651" s="272"/>
      <c r="AM2651" s="76" t="s">
        <v>16</v>
      </c>
      <c r="AO2651" s="112" t="s">
        <v>38</v>
      </c>
      <c r="AP2651" s="18"/>
      <c r="AQ2651" s="68"/>
      <c r="AR2651" s="68"/>
      <c r="AS2651" s="68"/>
      <c r="AT2651" s="68"/>
    </row>
    <row r="2652" spans="2:46" ht="18.600000000000001" customHeight="1" thickTop="1" thickBot="1">
      <c r="D2652" s="59">
        <v>0</v>
      </c>
      <c r="E2652" s="63">
        <v>0</v>
      </c>
      <c r="F2652" s="61">
        <v>1</v>
      </c>
      <c r="G2652" s="62">
        <v>0</v>
      </c>
      <c r="I2652" s="59">
        <v>0</v>
      </c>
      <c r="J2652" s="63">
        <f t="shared" ref="J2652" si="12027">IF(0=(1-$J$8*$K$8*$B2649^2),10^14,$B2649*$K$8/(1-$J$8*$K$8*$B2649^2))</f>
        <v>-0.47530730314951658</v>
      </c>
      <c r="K2652" s="61">
        <v>1</v>
      </c>
      <c r="L2652" s="62">
        <v>0</v>
      </c>
      <c r="N2652" s="59">
        <f t="shared" ref="N2652" si="12028">D2652*I2649+F2652*I2652-E2652*J2649-G2652*J2652</f>
        <v>0</v>
      </c>
      <c r="O2652" s="63">
        <f t="shared" ref="O2652" si="12029">(D2652*J2649+E2652*I2649+F2652*J2652+G2652*I2652)</f>
        <v>-0.47530730314951658</v>
      </c>
      <c r="P2652" s="61">
        <f t="shared" ref="P2652" si="12030">D2652*K2649+F2652*K2652-E2652*L2649-G2652*L2652</f>
        <v>1</v>
      </c>
      <c r="Q2652" s="62">
        <f t="shared" ref="Q2652" si="12031">(D2652*L2649+E2652*K2649+F2652*L2652+G2652*K2652)</f>
        <v>0</v>
      </c>
      <c r="S2652" s="59">
        <v>0</v>
      </c>
      <c r="T2652" s="63">
        <v>0</v>
      </c>
      <c r="U2652" s="61">
        <v>1</v>
      </c>
      <c r="V2652" s="62">
        <v>0</v>
      </c>
      <c r="X2652" s="59">
        <f t="shared" ref="X2652" si="12032">N2652*S2649+P2652*S2652-O2652*T2649-Q2652*T2652</f>
        <v>0</v>
      </c>
      <c r="Y2652" s="63">
        <f t="shared" ref="Y2652" si="12033">(N2652*T2649+O2652*S2649+P2652*T2652+Q2652*S2652)</f>
        <v>-0.47530730314951658</v>
      </c>
      <c r="Z2652" s="61">
        <f t="shared" ref="Z2652" si="12034">N2652*U2649+P2652*U2652-O2652*V2649-Q2652*V2652</f>
        <v>3.4440513515005282</v>
      </c>
      <c r="AA2652" s="62">
        <f t="shared" ref="AA2652" si="12035">(N2652*V2649+O2652*U2649+P2652*V2652+Q2652*U2652)</f>
        <v>0</v>
      </c>
      <c r="AB2652" s="10"/>
      <c r="AC2652" s="46">
        <f t="shared" ref="AC2652" si="12036">1/$AD$8</f>
        <v>1</v>
      </c>
      <c r="AD2652" s="77">
        <v>0</v>
      </c>
      <c r="AE2652" s="78">
        <v>1</v>
      </c>
      <c r="AF2652" s="79">
        <v>0</v>
      </c>
      <c r="AH2652" s="59">
        <f t="shared" ref="AH2652" si="12037">X2652*AC2649+Z2652*AC2652-Y2652*AD2649-AA2652*AD2652</f>
        <v>3.4440513515005282</v>
      </c>
      <c r="AI2652" s="63">
        <f t="shared" ref="AI2652" si="12038">(X2652*AD2649+Y2652*AC2649+Z2652*AD2652+AA2652*AC2652)</f>
        <v>-0.47530730314951658</v>
      </c>
      <c r="AJ2652" s="61">
        <f t="shared" ref="AJ2652" si="12039">X2652*AE2649+Z2652*AE2652-Y2652*AF2649-AA2652*AF2652</f>
        <v>3.4440513515005282</v>
      </c>
      <c r="AK2652" s="62">
        <f t="shared" ref="AK2652" si="12040">(X2652*AF2649+Y2652*AE2649+Z2652*AF2652+AA2652*AE2652)</f>
        <v>0</v>
      </c>
      <c r="AM2652" s="80">
        <f t="shared" ref="AM2652" si="12041">(180/PI())*ATAN(-1*(AI2649+AI2652)/(AH2649+AH2652))</f>
        <v>-72.889979880861119</v>
      </c>
      <c r="AO2652" s="113">
        <f t="shared" ref="AO2652" si="12042">20*LOG(((1-(10^(AM2649/20)^2)*(1-((1-AO2649)/(1+AO2649))^2))^0.5))</f>
        <v>-1.4433694128641176E-2</v>
      </c>
      <c r="AP2652" s="18"/>
      <c r="AQ2652" s="68"/>
      <c r="AR2652" s="68"/>
      <c r="AS2652" s="68"/>
      <c r="AT2652" s="68"/>
    </row>
    <row r="2653" spans="2:46" ht="18.600000000000001" customHeight="1"/>
    <row r="2654" spans="2:46" ht="18.600000000000001" customHeight="1" thickBot="1">
      <c r="D2654" s="10" t="s">
        <v>63</v>
      </c>
      <c r="E2654" s="10"/>
      <c r="F2654" s="10"/>
      <c r="G2654" s="10"/>
      <c r="H2654" s="10"/>
      <c r="I2654" s="10" t="s">
        <v>64</v>
      </c>
      <c r="J2654" s="10"/>
      <c r="K2654" s="10"/>
      <c r="L2654" s="10"/>
      <c r="M2654" s="55"/>
      <c r="N2654" s="55"/>
      <c r="O2654" s="54" t="s">
        <v>65</v>
      </c>
      <c r="P2654" s="55"/>
      <c r="Q2654" s="55"/>
      <c r="R2654" s="55"/>
      <c r="S2654" s="10"/>
      <c r="T2654" s="10" t="s">
        <v>66</v>
      </c>
      <c r="U2654" s="55"/>
      <c r="V2654" s="55"/>
      <c r="W2654" s="55"/>
      <c r="X2654" s="55"/>
      <c r="Y2654" s="54" t="s">
        <v>67</v>
      </c>
      <c r="Z2654" s="55"/>
      <c r="AA2654" s="55"/>
      <c r="AB2654" s="55"/>
      <c r="AC2654" s="54" t="s">
        <v>68</v>
      </c>
      <c r="AD2654" s="10"/>
      <c r="AE2654" s="10"/>
      <c r="AF2654" s="10"/>
      <c r="AG2654" s="10"/>
      <c r="AH2654" s="55"/>
      <c r="AI2654" s="54" t="s">
        <v>69</v>
      </c>
      <c r="AJ2654" s="55"/>
      <c r="AK2654" s="55"/>
    </row>
    <row r="2655" spans="2:46" ht="18.600000000000001" customHeight="1" thickBot="1">
      <c r="B2655" s="52"/>
      <c r="D2655" s="273" t="s">
        <v>70</v>
      </c>
      <c r="E2655" s="274"/>
      <c r="F2655" s="275" t="s">
        <v>71</v>
      </c>
      <c r="G2655" s="276"/>
      <c r="H2655" s="263"/>
      <c r="I2655" s="273" t="s">
        <v>72</v>
      </c>
      <c r="J2655" s="274"/>
      <c r="K2655" s="275" t="s">
        <v>73</v>
      </c>
      <c r="L2655" s="276"/>
      <c r="M2655" s="55"/>
      <c r="N2655" s="269" t="s">
        <v>74</v>
      </c>
      <c r="O2655" s="270"/>
      <c r="P2655" s="271" t="s">
        <v>75</v>
      </c>
      <c r="Q2655" s="272"/>
      <c r="R2655" s="55"/>
      <c r="S2655" s="273" t="s">
        <v>76</v>
      </c>
      <c r="T2655" s="274"/>
      <c r="U2655" s="275" t="s">
        <v>77</v>
      </c>
      <c r="V2655" s="276"/>
      <c r="W2655" s="10"/>
      <c r="X2655" s="269" t="s">
        <v>78</v>
      </c>
      <c r="Y2655" s="270"/>
      <c r="Z2655" s="271" t="s">
        <v>79</v>
      </c>
      <c r="AA2655" s="272"/>
      <c r="AB2655" s="10"/>
      <c r="AC2655" s="273" t="s">
        <v>80</v>
      </c>
      <c r="AD2655" s="274"/>
      <c r="AE2655" s="275" t="s">
        <v>81</v>
      </c>
      <c r="AF2655" s="276"/>
      <c r="AG2655" s="10"/>
      <c r="AH2655" s="269" t="s">
        <v>82</v>
      </c>
      <c r="AI2655" s="270"/>
      <c r="AJ2655" s="271" t="s">
        <v>83</v>
      </c>
      <c r="AK2655" s="272"/>
      <c r="AM2655" s="57" t="s">
        <v>10</v>
      </c>
      <c r="AO2655" s="109" t="s">
        <v>37</v>
      </c>
      <c r="AP2655" s="18"/>
      <c r="AQ2655" s="68"/>
      <c r="AR2655" s="68"/>
      <c r="AS2655" s="68"/>
      <c r="AT2655" s="68"/>
    </row>
    <row r="2656" spans="2:46" ht="18.600000000000001" customHeight="1" thickTop="1" thickBot="1">
      <c r="B2656" s="81">
        <v>7.5999999999999801</v>
      </c>
      <c r="D2656" s="59">
        <v>1</v>
      </c>
      <c r="E2656" s="60">
        <v>0</v>
      </c>
      <c r="F2656" s="61">
        <v>0</v>
      </c>
      <c r="G2656" s="62">
        <f t="shared" ref="G2656" si="12043">$E$8*$B2656</f>
        <v>5.1556119999999863</v>
      </c>
      <c r="I2656" s="59">
        <v>1</v>
      </c>
      <c r="J2656" s="63">
        <v>0</v>
      </c>
      <c r="K2656" s="61">
        <v>0</v>
      </c>
      <c r="L2656" s="62">
        <v>0</v>
      </c>
      <c r="N2656" s="59">
        <f t="shared" ref="N2656" si="12044">D2656*I2656+F2656*I2659-E2656*J2656-G2656*J2659</f>
        <v>3.4430552514420469</v>
      </c>
      <c r="O2656" s="63">
        <f t="shared" ref="O2656" si="12045">(D2656*J2656+E2656*I2656+F2656*J2659+G2656*I2659)</f>
        <v>0</v>
      </c>
      <c r="P2656" s="61">
        <f t="shared" ref="P2656" si="12046">D2656*K2656+F2656*K2659-E2656*L2656-G2656*L2659</f>
        <v>0</v>
      </c>
      <c r="Q2656" s="62">
        <f t="shared" ref="Q2656" si="12047">(D2656*L2656+E2656*K2656+F2656*L2659+G2656*K2659)</f>
        <v>5.1556119999999863</v>
      </c>
      <c r="S2656" s="59">
        <v>1</v>
      </c>
      <c r="T2656" s="60">
        <v>0</v>
      </c>
      <c r="U2656" s="61">
        <v>0</v>
      </c>
      <c r="V2656" s="62">
        <f t="shared" ref="V2656" si="12048">$T$8*$B2656</f>
        <v>5.1556119999999863</v>
      </c>
      <c r="X2656" s="59">
        <f t="shared" ref="X2656" si="12049">N2656*S2656+P2656*S2659-O2656*T2656-Q2656*T2659</f>
        <v>3.4430552514420469</v>
      </c>
      <c r="Y2656" s="63">
        <f t="shared" ref="Y2656" si="12050">(N2656*T2656+O2656*S2656+P2656*T2659+Q2656*S2659)</f>
        <v>0</v>
      </c>
      <c r="Z2656" s="61">
        <f t="shared" ref="Z2656" si="12051">N2656*U2656+P2656*U2659-O2656*V2656-Q2656*V2659</f>
        <v>0</v>
      </c>
      <c r="AA2656" s="62">
        <f t="shared" ref="AA2656" si="12052">(N2656*V2656+O2656*U2656+P2656*V2659+Q2656*U2659)</f>
        <v>22.906668970997575</v>
      </c>
      <c r="AB2656" s="10"/>
      <c r="AC2656" s="64">
        <v>1</v>
      </c>
      <c r="AD2656" s="65">
        <v>0</v>
      </c>
      <c r="AE2656" s="23">
        <v>0</v>
      </c>
      <c r="AF2656" s="66">
        <v>0</v>
      </c>
      <c r="AH2656" s="59">
        <f t="shared" ref="AH2656" si="12053">X2656*AC2656+Z2656*AC2659-Y2656*AD2656-AA2656*AD2659</f>
        <v>3.4430552514420469</v>
      </c>
      <c r="AI2656" s="63">
        <f t="shared" ref="AI2656" si="12054">(X2656*AD2656+Y2656*AC2656+Z2656*AD2659+AA2656*AC2659)</f>
        <v>22.906668970997575</v>
      </c>
      <c r="AJ2656" s="61">
        <f t="shared" ref="AJ2656" si="12055">X2656*AE2656+Z2656*AE2659-Y2656*AF2656-AA2656*AF2659</f>
        <v>0</v>
      </c>
      <c r="AK2656" s="62">
        <f t="shared" ref="AK2656" si="12056">(X2656*AF2656+Y2656*AE2656+Z2656*AF2659+AA2656*AE2659)</f>
        <v>22.906668970997575</v>
      </c>
      <c r="AM2656" s="67">
        <f t="shared" ref="AM2656" si="12057">20*LOG(((1+$AD$8)/$AD$8)/((AH2656+AH2659)^2+(AI2656+AI2659)^2)^0.5)</f>
        <v>-21.388150912260954</v>
      </c>
      <c r="AO2656" s="110">
        <f t="shared" ref="AO2656" si="12058">((AH2656^2+AI2656^2)^0.5)/((AH2659^2+AI2659^2)^0.5)</f>
        <v>6.6649145670563437</v>
      </c>
      <c r="AP2656" s="18"/>
      <c r="AQ2656" s="68"/>
      <c r="AR2656" s="68"/>
      <c r="AS2656" s="68"/>
      <c r="AT2656" s="68"/>
    </row>
    <row r="2657" spans="1:46" ht="18.600000000000001" customHeight="1" thickBot="1">
      <c r="D2657" s="69"/>
      <c r="G2657" s="70"/>
      <c r="I2657" s="69"/>
      <c r="L2657" s="70"/>
      <c r="N2657" s="69"/>
      <c r="Q2657" s="70"/>
      <c r="S2657" s="69"/>
      <c r="V2657" s="70"/>
      <c r="X2657" s="69"/>
      <c r="AA2657" s="70"/>
      <c r="AC2657" s="64"/>
      <c r="AD2657" s="23"/>
      <c r="AE2657" s="23"/>
      <c r="AF2657" s="71"/>
      <c r="AH2657" s="69"/>
      <c r="AK2657" s="70"/>
      <c r="AO2657" s="111"/>
      <c r="AP2657" s="18"/>
      <c r="AQ2657" s="68"/>
      <c r="AR2657" s="68"/>
      <c r="AS2657" s="68"/>
      <c r="AT2657" s="68"/>
    </row>
    <row r="2658" spans="1:46" ht="18.600000000000001" customHeight="1" thickBot="1">
      <c r="D2658" s="265" t="s">
        <v>11</v>
      </c>
      <c r="E2658" s="266"/>
      <c r="F2658" s="267" t="s">
        <v>84</v>
      </c>
      <c r="G2658" s="268"/>
      <c r="H2658" s="263"/>
      <c r="I2658" s="265" t="s">
        <v>85</v>
      </c>
      <c r="J2658" s="266"/>
      <c r="K2658" s="267" t="s">
        <v>86</v>
      </c>
      <c r="L2658" s="268"/>
      <c r="N2658" s="269" t="s">
        <v>12</v>
      </c>
      <c r="O2658" s="270"/>
      <c r="P2658" s="271" t="s">
        <v>13</v>
      </c>
      <c r="Q2658" s="272"/>
      <c r="S2658" s="265" t="s">
        <v>87</v>
      </c>
      <c r="T2658" s="266"/>
      <c r="U2658" s="267" t="s">
        <v>88</v>
      </c>
      <c r="V2658" s="268"/>
      <c r="W2658" s="10"/>
      <c r="X2658" s="269" t="s">
        <v>89</v>
      </c>
      <c r="Y2658" s="270"/>
      <c r="Z2658" s="271" t="s">
        <v>90</v>
      </c>
      <c r="AA2658" s="272"/>
      <c r="AB2658" s="10"/>
      <c r="AC2658" s="265" t="s">
        <v>14</v>
      </c>
      <c r="AD2658" s="266"/>
      <c r="AE2658" s="267" t="s">
        <v>15</v>
      </c>
      <c r="AF2658" s="268"/>
      <c r="AG2658" s="10"/>
      <c r="AH2658" s="269" t="s">
        <v>91</v>
      </c>
      <c r="AI2658" s="270"/>
      <c r="AJ2658" s="271" t="s">
        <v>92</v>
      </c>
      <c r="AK2658" s="272"/>
      <c r="AM2658" s="76" t="s">
        <v>16</v>
      </c>
      <c r="AO2658" s="112" t="s">
        <v>38</v>
      </c>
      <c r="AP2658" s="18"/>
      <c r="AQ2658" s="68"/>
      <c r="AR2658" s="68"/>
      <c r="AS2658" s="68"/>
      <c r="AT2658" s="68"/>
    </row>
    <row r="2659" spans="1:46" ht="18.600000000000001" customHeight="1" thickTop="1" thickBot="1">
      <c r="D2659" s="59">
        <v>0</v>
      </c>
      <c r="E2659" s="63">
        <v>0</v>
      </c>
      <c r="F2659" s="61">
        <v>1</v>
      </c>
      <c r="G2659" s="62">
        <v>0</v>
      </c>
      <c r="I2659" s="59">
        <v>0</v>
      </c>
      <c r="J2659" s="63">
        <f t="shared" ref="J2659" si="12059">IF(0=(1-$J$8*$K$8*$B2656^2),10^14,$B2656*$K$8/(1-$J$8*$K$8*$B2656^2))</f>
        <v>-0.47386328750923329</v>
      </c>
      <c r="K2659" s="61">
        <v>1</v>
      </c>
      <c r="L2659" s="62">
        <v>0</v>
      </c>
      <c r="N2659" s="59">
        <f t="shared" ref="N2659" si="12060">D2659*I2656+F2659*I2659-E2659*J2656-G2659*J2659</f>
        <v>0</v>
      </c>
      <c r="O2659" s="63">
        <f t="shared" ref="O2659" si="12061">(D2659*J2656+E2659*I2656+F2659*J2659+G2659*I2659)</f>
        <v>-0.47386328750923329</v>
      </c>
      <c r="P2659" s="61">
        <f t="shared" ref="P2659" si="12062">D2659*K2656+F2659*K2659-E2659*L2656-G2659*L2659</f>
        <v>1</v>
      </c>
      <c r="Q2659" s="62">
        <f t="shared" ref="Q2659" si="12063">(D2659*L2656+E2659*K2656+F2659*L2659+G2659*K2659)</f>
        <v>0</v>
      </c>
      <c r="S2659" s="59">
        <v>0</v>
      </c>
      <c r="T2659" s="63">
        <v>0</v>
      </c>
      <c r="U2659" s="61">
        <v>1</v>
      </c>
      <c r="V2659" s="62">
        <v>0</v>
      </c>
      <c r="X2659" s="59">
        <f t="shared" ref="X2659" si="12064">N2659*S2656+P2659*S2659-O2659*T2656-Q2659*T2659</f>
        <v>0</v>
      </c>
      <c r="Y2659" s="63">
        <f t="shared" ref="Y2659" si="12065">(N2659*T2656+O2659*S2656+P2659*T2659+Q2659*S2659)</f>
        <v>-0.47386328750923329</v>
      </c>
      <c r="Z2659" s="61">
        <f t="shared" ref="Z2659" si="12066">N2659*U2656+P2659*U2659-O2659*V2656-Q2659*V2659</f>
        <v>3.4430552514420469</v>
      </c>
      <c r="AA2659" s="62">
        <f t="shared" ref="AA2659" si="12067">(N2659*V2656+O2659*U2656+P2659*V2659+Q2659*U2659)</f>
        <v>0</v>
      </c>
      <c r="AB2659" s="10"/>
      <c r="AC2659" s="46">
        <f t="shared" ref="AC2659" si="12068">1/$AD$8</f>
        <v>1</v>
      </c>
      <c r="AD2659" s="77">
        <v>0</v>
      </c>
      <c r="AE2659" s="78">
        <v>1</v>
      </c>
      <c r="AF2659" s="79">
        <v>0</v>
      </c>
      <c r="AH2659" s="59">
        <f t="shared" ref="AH2659" si="12069">X2659*AC2656+Z2659*AC2659-Y2659*AD2656-AA2659*AD2659</f>
        <v>3.4430552514420469</v>
      </c>
      <c r="AI2659" s="63">
        <f t="shared" ref="AI2659" si="12070">(X2659*AD2656+Y2659*AC2656+Z2659*AD2659+AA2659*AC2659)</f>
        <v>-0.47386328750923329</v>
      </c>
      <c r="AJ2659" s="61">
        <f t="shared" ref="AJ2659" si="12071">X2659*AE2656+Z2659*AE2659-Y2659*AF2656-AA2659*AF2659</f>
        <v>3.4430552514420469</v>
      </c>
      <c r="AK2659" s="62">
        <f t="shared" ref="AK2659" si="12072">(X2659*AF2656+Y2659*AE2656+Z2659*AF2659+AA2659*AE2659)</f>
        <v>0</v>
      </c>
      <c r="AM2659" s="80">
        <f t="shared" ref="AM2659" si="12073">(180/PI())*ATAN(-1*(AI2656+AI2659)/(AH2656+AH2659))</f>
        <v>-72.935289700039917</v>
      </c>
      <c r="AO2659" s="113">
        <f t="shared" ref="AO2659" si="12074">20*LOG(((1-(10^(AM2656/20)^2)*(1-((1-AO2656)/(1+AO2656))^2))^0.5))</f>
        <v>-1.4339233124829594E-2</v>
      </c>
      <c r="AP2659" s="18"/>
      <c r="AQ2659" s="68"/>
      <c r="AR2659" s="68"/>
      <c r="AS2659" s="68"/>
      <c r="AT2659" s="68"/>
    </row>
    <row r="2660" spans="1:46" ht="18.600000000000001" customHeight="1"/>
    <row r="2661" spans="1:46" ht="18.600000000000001" customHeight="1" thickBot="1">
      <c r="A2661">
        <v>0</v>
      </c>
      <c r="D2661" s="10" t="s">
        <v>63</v>
      </c>
      <c r="E2661" s="10"/>
      <c r="F2661" s="10"/>
      <c r="G2661" s="10"/>
      <c r="H2661" s="10"/>
      <c r="I2661" s="10" t="s">
        <v>64</v>
      </c>
      <c r="J2661" s="10"/>
      <c r="K2661" s="10"/>
      <c r="L2661" s="10"/>
      <c r="M2661" s="55"/>
      <c r="N2661" s="55"/>
      <c r="O2661" s="54" t="s">
        <v>65</v>
      </c>
      <c r="P2661" s="55"/>
      <c r="Q2661" s="55"/>
      <c r="R2661" s="55"/>
      <c r="S2661" s="10"/>
      <c r="T2661" s="10" t="s">
        <v>66</v>
      </c>
      <c r="U2661" s="55"/>
      <c r="V2661" s="55"/>
      <c r="W2661" s="55"/>
      <c r="X2661" s="55"/>
      <c r="Y2661" s="54" t="s">
        <v>67</v>
      </c>
      <c r="Z2661" s="55"/>
      <c r="AA2661" s="55"/>
      <c r="AB2661" s="55"/>
      <c r="AC2661" s="54" t="s">
        <v>68</v>
      </c>
      <c r="AD2661" s="10"/>
      <c r="AE2661" s="10"/>
      <c r="AF2661" s="10"/>
      <c r="AG2661" s="10"/>
      <c r="AH2661" s="55"/>
      <c r="AI2661" s="54" t="s">
        <v>69</v>
      </c>
      <c r="AJ2661" s="55"/>
      <c r="AK2661" s="55"/>
    </row>
    <row r="2662" spans="1:46" ht="18.600000000000001" customHeight="1" thickBot="1">
      <c r="B2662" s="52"/>
      <c r="D2662" s="273" t="s">
        <v>70</v>
      </c>
      <c r="E2662" s="274"/>
      <c r="F2662" s="275" t="s">
        <v>71</v>
      </c>
      <c r="G2662" s="276"/>
      <c r="H2662" s="263"/>
      <c r="I2662" s="273" t="s">
        <v>72</v>
      </c>
      <c r="J2662" s="274"/>
      <c r="K2662" s="275" t="s">
        <v>73</v>
      </c>
      <c r="L2662" s="276"/>
      <c r="M2662" s="55"/>
      <c r="N2662" s="269" t="s">
        <v>74</v>
      </c>
      <c r="O2662" s="270"/>
      <c r="P2662" s="271" t="s">
        <v>75</v>
      </c>
      <c r="Q2662" s="272"/>
      <c r="R2662" s="55"/>
      <c r="S2662" s="273" t="s">
        <v>76</v>
      </c>
      <c r="T2662" s="274"/>
      <c r="U2662" s="275" t="s">
        <v>77</v>
      </c>
      <c r="V2662" s="276"/>
      <c r="W2662" s="10"/>
      <c r="X2662" s="269" t="s">
        <v>78</v>
      </c>
      <c r="Y2662" s="270"/>
      <c r="Z2662" s="271" t="s">
        <v>79</v>
      </c>
      <c r="AA2662" s="272"/>
      <c r="AB2662" s="10"/>
      <c r="AC2662" s="273" t="s">
        <v>80</v>
      </c>
      <c r="AD2662" s="274"/>
      <c r="AE2662" s="275" t="s">
        <v>81</v>
      </c>
      <c r="AF2662" s="276"/>
      <c r="AG2662" s="10"/>
      <c r="AH2662" s="269" t="s">
        <v>82</v>
      </c>
      <c r="AI2662" s="270"/>
      <c r="AJ2662" s="271" t="s">
        <v>83</v>
      </c>
      <c r="AK2662" s="272"/>
      <c r="AM2662" s="57" t="s">
        <v>10</v>
      </c>
      <c r="AO2662" s="109" t="s">
        <v>37</v>
      </c>
      <c r="AP2662" s="18"/>
      <c r="AQ2662" s="68"/>
      <c r="AR2662" s="68"/>
      <c r="AS2662" s="68"/>
      <c r="AT2662" s="68"/>
    </row>
    <row r="2663" spans="1:46" ht="18.600000000000001" customHeight="1" thickTop="1" thickBot="1">
      <c r="B2663" s="81">
        <v>7.6199999999999797</v>
      </c>
      <c r="D2663" s="59">
        <v>1</v>
      </c>
      <c r="E2663" s="60">
        <v>0</v>
      </c>
      <c r="F2663" s="61">
        <v>0</v>
      </c>
      <c r="G2663" s="62">
        <f t="shared" ref="G2663" si="12075">$E$8*$B2663</f>
        <v>5.1691793999999867</v>
      </c>
      <c r="I2663" s="59">
        <v>1</v>
      </c>
      <c r="J2663" s="63">
        <v>0</v>
      </c>
      <c r="K2663" s="61">
        <v>0</v>
      </c>
      <c r="L2663" s="62">
        <v>0</v>
      </c>
      <c r="N2663" s="59">
        <f t="shared" ref="N2663" si="12076">D2663*I2663+F2663*I2666-E2663*J2663-G2663*J2666</f>
        <v>3.4420677864601426</v>
      </c>
      <c r="O2663" s="63">
        <f t="shared" ref="O2663" si="12077">(D2663*J2663+E2663*I2663+F2663*J2666+G2663*I2666)</f>
        <v>0</v>
      </c>
      <c r="P2663" s="61">
        <f t="shared" ref="P2663" si="12078">D2663*K2663+F2663*K2666-E2663*L2663-G2663*L2666</f>
        <v>0</v>
      </c>
      <c r="Q2663" s="62">
        <f t="shared" ref="Q2663" si="12079">(D2663*L2663+E2663*K2663+F2663*L2666+G2663*K2666)</f>
        <v>5.1691793999999867</v>
      </c>
      <c r="S2663" s="59">
        <v>1</v>
      </c>
      <c r="T2663" s="60">
        <v>0</v>
      </c>
      <c r="U2663" s="61">
        <v>0</v>
      </c>
      <c r="V2663" s="62">
        <f t="shared" ref="V2663" si="12080">$T$8*$B2663</f>
        <v>5.1691793999999867</v>
      </c>
      <c r="X2663" s="59">
        <f t="shared" ref="X2663" si="12081">N2663*S2663+P2663*S2666-O2663*T2663-Q2663*T2666</f>
        <v>3.4420677864601426</v>
      </c>
      <c r="Y2663" s="63">
        <f t="shared" ref="Y2663" si="12082">(N2663*T2663+O2663*S2663+P2663*T2666+Q2663*S2666)</f>
        <v>0</v>
      </c>
      <c r="Z2663" s="61">
        <f t="shared" ref="Z2663" si="12083">N2663*U2663+P2663*U2666-O2663*V2663-Q2663*V2666</f>
        <v>0</v>
      </c>
      <c r="AA2663" s="62">
        <f t="shared" ref="AA2663" si="12084">(N2663*V2663+O2663*U2663+P2663*V2666+Q2663*U2666)</f>
        <v>22.961845295173308</v>
      </c>
      <c r="AB2663" s="10"/>
      <c r="AC2663" s="64">
        <v>1</v>
      </c>
      <c r="AD2663" s="65">
        <v>0</v>
      </c>
      <c r="AE2663" s="23">
        <v>0</v>
      </c>
      <c r="AF2663" s="66">
        <v>0</v>
      </c>
      <c r="AH2663" s="59">
        <f t="shared" ref="AH2663" si="12085">X2663*AC2663+Z2663*AC2666-Y2663*AD2663-AA2663*AD2666</f>
        <v>3.4420677864601426</v>
      </c>
      <c r="AI2663" s="63">
        <f t="shared" ref="AI2663" si="12086">(X2663*AD2663+Y2663*AC2663+Z2663*AD2666+AA2663*AC2666)</f>
        <v>22.961845295173308</v>
      </c>
      <c r="AJ2663" s="61">
        <f t="shared" ref="AJ2663" si="12087">X2663*AE2663+Z2663*AE2666-Y2663*AF2663-AA2663*AF2666</f>
        <v>0</v>
      </c>
      <c r="AK2663" s="62">
        <f t="shared" ref="AK2663" si="12088">(X2663*AF2663+Y2663*AE2663+Z2663*AF2666+AA2663*AE2666)</f>
        <v>22.961845295173308</v>
      </c>
      <c r="AM2663" s="67">
        <f t="shared" ref="AM2663" si="12089">20*LOG(((1+$AD$8)/$AD$8)/((AH2663+AH2666)^2+(AI2663+AI2666)^2)^0.5)</f>
        <v>-21.407948508542756</v>
      </c>
      <c r="AO2663" s="110">
        <f t="shared" ref="AO2663" si="12090">((AH2663^2+AI2663^2)^0.5)/((AH2666^2+AI2666^2)^0.5)</f>
        <v>6.682828936928062</v>
      </c>
      <c r="AP2663" s="18"/>
      <c r="AQ2663" s="68"/>
      <c r="AR2663" s="68"/>
      <c r="AS2663" s="68"/>
      <c r="AT2663" s="68"/>
    </row>
    <row r="2664" spans="1:46" ht="18.600000000000001" customHeight="1" thickBot="1">
      <c r="D2664" s="69"/>
      <c r="G2664" s="70"/>
      <c r="I2664" s="69"/>
      <c r="L2664" s="70"/>
      <c r="N2664" s="69"/>
      <c r="Q2664" s="70"/>
      <c r="S2664" s="69"/>
      <c r="V2664" s="70"/>
      <c r="X2664" s="69"/>
      <c r="AA2664" s="70"/>
      <c r="AC2664" s="64"/>
      <c r="AD2664" s="23"/>
      <c r="AE2664" s="23"/>
      <c r="AF2664" s="71"/>
      <c r="AH2664" s="69"/>
      <c r="AK2664" s="70"/>
      <c r="AO2664" s="111"/>
      <c r="AP2664" s="18"/>
      <c r="AQ2664" s="68"/>
      <c r="AR2664" s="68"/>
      <c r="AS2664" s="68"/>
      <c r="AT2664" s="68"/>
    </row>
    <row r="2665" spans="1:46" ht="18.600000000000001" customHeight="1" thickBot="1">
      <c r="D2665" s="265" t="s">
        <v>11</v>
      </c>
      <c r="E2665" s="266"/>
      <c r="F2665" s="267" t="s">
        <v>84</v>
      </c>
      <c r="G2665" s="268"/>
      <c r="H2665" s="263"/>
      <c r="I2665" s="265" t="s">
        <v>85</v>
      </c>
      <c r="J2665" s="266"/>
      <c r="K2665" s="267" t="s">
        <v>86</v>
      </c>
      <c r="L2665" s="268"/>
      <c r="N2665" s="269" t="s">
        <v>12</v>
      </c>
      <c r="O2665" s="270"/>
      <c r="P2665" s="271" t="s">
        <v>13</v>
      </c>
      <c r="Q2665" s="272"/>
      <c r="S2665" s="265" t="s">
        <v>87</v>
      </c>
      <c r="T2665" s="266"/>
      <c r="U2665" s="267" t="s">
        <v>88</v>
      </c>
      <c r="V2665" s="268"/>
      <c r="W2665" s="10"/>
      <c r="X2665" s="269" t="s">
        <v>89</v>
      </c>
      <c r="Y2665" s="270"/>
      <c r="Z2665" s="271" t="s">
        <v>90</v>
      </c>
      <c r="AA2665" s="272"/>
      <c r="AB2665" s="10"/>
      <c r="AC2665" s="265" t="s">
        <v>14</v>
      </c>
      <c r="AD2665" s="266"/>
      <c r="AE2665" s="267" t="s">
        <v>15</v>
      </c>
      <c r="AF2665" s="268"/>
      <c r="AG2665" s="10"/>
      <c r="AH2665" s="269" t="s">
        <v>91</v>
      </c>
      <c r="AI2665" s="270"/>
      <c r="AJ2665" s="271" t="s">
        <v>92</v>
      </c>
      <c r="AK2665" s="272"/>
      <c r="AM2665" s="76" t="s">
        <v>16</v>
      </c>
      <c r="AO2665" s="112" t="s">
        <v>38</v>
      </c>
      <c r="AP2665" s="18"/>
      <c r="AQ2665" s="68"/>
      <c r="AR2665" s="68"/>
      <c r="AS2665" s="68"/>
      <c r="AT2665" s="68"/>
    </row>
    <row r="2666" spans="1:46" ht="18.600000000000001" customHeight="1" thickTop="1" thickBot="1">
      <c r="D2666" s="59">
        <v>0</v>
      </c>
      <c r="E2666" s="63">
        <v>0</v>
      </c>
      <c r="F2666" s="61">
        <v>1</v>
      </c>
      <c r="G2666" s="62">
        <v>0</v>
      </c>
      <c r="I2666" s="59">
        <v>0</v>
      </c>
      <c r="J2666" s="63">
        <f t="shared" ref="J2666" si="12091">IF(0=(1-$J$8*$K$8*$B2663^2),10^14,$B2663*$K$8/(1-$J$8*$K$8*$B2663^2))</f>
        <v>-0.47242852249626871</v>
      </c>
      <c r="K2666" s="61">
        <v>1</v>
      </c>
      <c r="L2666" s="62">
        <v>0</v>
      </c>
      <c r="N2666" s="59">
        <f t="shared" ref="N2666" si="12092">D2666*I2663+F2666*I2666-E2666*J2663-G2666*J2666</f>
        <v>0</v>
      </c>
      <c r="O2666" s="63">
        <f t="shared" ref="O2666" si="12093">(D2666*J2663+E2666*I2663+F2666*J2666+G2666*I2666)</f>
        <v>-0.47242852249626871</v>
      </c>
      <c r="P2666" s="61">
        <f t="shared" ref="P2666" si="12094">D2666*K2663+F2666*K2666-E2666*L2663-G2666*L2666</f>
        <v>1</v>
      </c>
      <c r="Q2666" s="62">
        <f t="shared" ref="Q2666" si="12095">(D2666*L2663+E2666*K2663+F2666*L2666+G2666*K2666)</f>
        <v>0</v>
      </c>
      <c r="S2666" s="59">
        <v>0</v>
      </c>
      <c r="T2666" s="63">
        <v>0</v>
      </c>
      <c r="U2666" s="61">
        <v>1</v>
      </c>
      <c r="V2666" s="62">
        <v>0</v>
      </c>
      <c r="X2666" s="59">
        <f t="shared" ref="X2666" si="12096">N2666*S2663+P2666*S2666-O2666*T2663-Q2666*T2666</f>
        <v>0</v>
      </c>
      <c r="Y2666" s="63">
        <f t="shared" ref="Y2666" si="12097">(N2666*T2663+O2666*S2663+P2666*T2666+Q2666*S2666)</f>
        <v>-0.47242852249626871</v>
      </c>
      <c r="Z2666" s="61">
        <f t="shared" ref="Z2666" si="12098">N2666*U2663+P2666*U2666-O2666*V2663-Q2666*V2666</f>
        <v>3.4420677864601426</v>
      </c>
      <c r="AA2666" s="62">
        <f t="shared" ref="AA2666" si="12099">(N2666*V2663+O2666*U2663+P2666*V2666+Q2666*U2666)</f>
        <v>0</v>
      </c>
      <c r="AB2666" s="10"/>
      <c r="AC2666" s="46">
        <f t="shared" ref="AC2666" si="12100">1/$AD$8</f>
        <v>1</v>
      </c>
      <c r="AD2666" s="77">
        <v>0</v>
      </c>
      <c r="AE2666" s="78">
        <v>1</v>
      </c>
      <c r="AF2666" s="79">
        <v>0</v>
      </c>
      <c r="AH2666" s="59">
        <f t="shared" ref="AH2666" si="12101">X2666*AC2663+Z2666*AC2666-Y2666*AD2663-AA2666*AD2666</f>
        <v>3.4420677864601426</v>
      </c>
      <c r="AI2666" s="63">
        <f t="shared" ref="AI2666" si="12102">(X2666*AD2663+Y2666*AC2663+Z2666*AD2666+AA2666*AC2666)</f>
        <v>-0.47242852249626871</v>
      </c>
      <c r="AJ2666" s="61">
        <f t="shared" ref="AJ2666" si="12103">X2666*AE2663+Z2666*AE2666-Y2666*AF2663-AA2666*AF2666</f>
        <v>3.4420677864601426</v>
      </c>
      <c r="AK2666" s="62">
        <f t="shared" ref="AK2666" si="12104">(X2666*AF2663+Y2666*AE2663+Z2666*AF2666+AA2666*AE2666)</f>
        <v>0</v>
      </c>
      <c r="AM2666" s="80">
        <f t="shared" ref="AM2666" si="12105">(180/PI())*ATAN(-1*(AI2663+AI2666)/(AH2663+AH2666))</f>
        <v>-72.980359014308831</v>
      </c>
      <c r="AO2666" s="113">
        <f t="shared" ref="AO2666" si="12106">20*LOG(((1-(10^(AM2663/20)^2)*(1-((1-AO2663)/(1+AO2663))^2))^0.5))</f>
        <v>-1.4245560866809406E-2</v>
      </c>
      <c r="AP2666" s="18"/>
      <c r="AQ2666" s="68"/>
      <c r="AR2666" s="68"/>
      <c r="AS2666" s="68"/>
      <c r="AT2666" s="68"/>
    </row>
    <row r="2667" spans="1:46" ht="18.600000000000001" customHeight="1"/>
    <row r="2668" spans="1:46" ht="18.600000000000001" customHeight="1" thickBot="1">
      <c r="D2668" s="10" t="s">
        <v>63</v>
      </c>
      <c r="E2668" s="10"/>
      <c r="F2668" s="10"/>
      <c r="G2668" s="10"/>
      <c r="H2668" s="10"/>
      <c r="I2668" s="10" t="s">
        <v>64</v>
      </c>
      <c r="J2668" s="10"/>
      <c r="K2668" s="10"/>
      <c r="L2668" s="10"/>
      <c r="M2668" s="55"/>
      <c r="N2668" s="55"/>
      <c r="O2668" s="54" t="s">
        <v>65</v>
      </c>
      <c r="P2668" s="55"/>
      <c r="Q2668" s="55"/>
      <c r="R2668" s="55"/>
      <c r="S2668" s="10"/>
      <c r="T2668" s="10" t="s">
        <v>66</v>
      </c>
      <c r="U2668" s="55"/>
      <c r="V2668" s="55"/>
      <c r="W2668" s="55"/>
      <c r="X2668" s="55"/>
      <c r="Y2668" s="54" t="s">
        <v>67</v>
      </c>
      <c r="Z2668" s="55"/>
      <c r="AA2668" s="55"/>
      <c r="AB2668" s="55"/>
      <c r="AC2668" s="54" t="s">
        <v>68</v>
      </c>
      <c r="AD2668" s="10"/>
      <c r="AE2668" s="10"/>
      <c r="AF2668" s="10"/>
      <c r="AG2668" s="10"/>
      <c r="AH2668" s="55"/>
      <c r="AI2668" s="54" t="s">
        <v>69</v>
      </c>
      <c r="AJ2668" s="55"/>
      <c r="AK2668" s="55"/>
    </row>
    <row r="2669" spans="1:46" ht="18.600000000000001" customHeight="1" thickBot="1">
      <c r="B2669" s="52"/>
      <c r="D2669" s="273" t="s">
        <v>70</v>
      </c>
      <c r="E2669" s="274"/>
      <c r="F2669" s="275" t="s">
        <v>71</v>
      </c>
      <c r="G2669" s="276"/>
      <c r="H2669" s="263"/>
      <c r="I2669" s="273" t="s">
        <v>72</v>
      </c>
      <c r="J2669" s="274"/>
      <c r="K2669" s="275" t="s">
        <v>73</v>
      </c>
      <c r="L2669" s="276"/>
      <c r="M2669" s="55"/>
      <c r="N2669" s="269" t="s">
        <v>74</v>
      </c>
      <c r="O2669" s="270"/>
      <c r="P2669" s="271" t="s">
        <v>75</v>
      </c>
      <c r="Q2669" s="272"/>
      <c r="R2669" s="55"/>
      <c r="S2669" s="273" t="s">
        <v>76</v>
      </c>
      <c r="T2669" s="274"/>
      <c r="U2669" s="275" t="s">
        <v>77</v>
      </c>
      <c r="V2669" s="276"/>
      <c r="W2669" s="10"/>
      <c r="X2669" s="269" t="s">
        <v>78</v>
      </c>
      <c r="Y2669" s="270"/>
      <c r="Z2669" s="271" t="s">
        <v>79</v>
      </c>
      <c r="AA2669" s="272"/>
      <c r="AB2669" s="10"/>
      <c r="AC2669" s="273" t="s">
        <v>80</v>
      </c>
      <c r="AD2669" s="274"/>
      <c r="AE2669" s="275" t="s">
        <v>81</v>
      </c>
      <c r="AF2669" s="276"/>
      <c r="AG2669" s="10"/>
      <c r="AH2669" s="269" t="s">
        <v>82</v>
      </c>
      <c r="AI2669" s="270"/>
      <c r="AJ2669" s="271" t="s">
        <v>83</v>
      </c>
      <c r="AK2669" s="272"/>
      <c r="AM2669" s="57" t="s">
        <v>10</v>
      </c>
      <c r="AO2669" s="109" t="s">
        <v>37</v>
      </c>
      <c r="AP2669" s="18"/>
      <c r="AQ2669" s="68"/>
      <c r="AR2669" s="68"/>
      <c r="AS2669" s="68"/>
      <c r="AT2669" s="68"/>
    </row>
    <row r="2670" spans="1:46" ht="18" customHeight="1" thickTop="1" thickBot="1">
      <c r="B2670" s="81">
        <v>7.6399999999999801</v>
      </c>
      <c r="D2670" s="59">
        <v>1</v>
      </c>
      <c r="E2670" s="60">
        <v>0</v>
      </c>
      <c r="F2670" s="61">
        <v>0</v>
      </c>
      <c r="G2670" s="62">
        <f t="shared" ref="G2670" si="12107">$E$8*$B2670</f>
        <v>5.182746799999987</v>
      </c>
      <c r="I2670" s="59">
        <v>1</v>
      </c>
      <c r="J2670" s="63">
        <v>0</v>
      </c>
      <c r="K2670" s="61">
        <v>0</v>
      </c>
      <c r="L2670" s="62">
        <v>0</v>
      </c>
      <c r="N2670" s="59">
        <f t="shared" ref="N2670" si="12108">D2670*I2670+F2670*I2673-E2670*J2670-G2670*J2673</f>
        <v>3.4410888548532284</v>
      </c>
      <c r="O2670" s="63">
        <f t="shared" ref="O2670" si="12109">(D2670*J2670+E2670*I2670+F2670*J2673+G2670*I2673)</f>
        <v>0</v>
      </c>
      <c r="P2670" s="61">
        <f t="shared" ref="P2670" si="12110">D2670*K2670+F2670*K2673-E2670*L2670-G2670*L2673</f>
        <v>0</v>
      </c>
      <c r="Q2670" s="62">
        <f t="shared" ref="Q2670" si="12111">(D2670*L2670+E2670*K2670+F2670*L2673+G2670*K2673)</f>
        <v>5.182746799999987</v>
      </c>
      <c r="S2670" s="59">
        <v>1</v>
      </c>
      <c r="T2670" s="60">
        <v>0</v>
      </c>
      <c r="U2670" s="61">
        <v>0</v>
      </c>
      <c r="V2670" s="62">
        <f t="shared" ref="V2670" si="12112">$T$8*$B2670</f>
        <v>5.182746799999987</v>
      </c>
      <c r="X2670" s="59">
        <f t="shared" ref="X2670" si="12113">N2670*S2670+P2670*S2673-O2670*T2670-Q2670*T2673</f>
        <v>3.4410888548532284</v>
      </c>
      <c r="Y2670" s="63">
        <f t="shared" ref="Y2670" si="12114">(N2670*T2670+O2670*S2670+P2670*T2673+Q2670*S2673)</f>
        <v>0</v>
      </c>
      <c r="Z2670" s="61">
        <f t="shared" ref="Z2670" si="12115">N2670*U2670+P2670*U2673-O2670*V2670-Q2670*V2673</f>
        <v>0</v>
      </c>
      <c r="AA2670" s="62">
        <f t="shared" ref="AA2670" si="12116">(N2670*V2670+O2670*U2670+P2670*V2673+Q2670*U2673)</f>
        <v>23.017039051006176</v>
      </c>
      <c r="AB2670" s="10"/>
      <c r="AC2670" s="64">
        <v>1</v>
      </c>
      <c r="AD2670" s="65">
        <v>0</v>
      </c>
      <c r="AE2670" s="23">
        <v>0</v>
      </c>
      <c r="AF2670" s="66">
        <v>0</v>
      </c>
      <c r="AH2670" s="59">
        <f t="shared" ref="AH2670" si="12117">X2670*AC2670+Z2670*AC2673-Y2670*AD2670-AA2670*AD2673</f>
        <v>3.4410888548532284</v>
      </c>
      <c r="AI2670" s="63">
        <f t="shared" ref="AI2670" si="12118">(X2670*AD2670+Y2670*AC2670+Z2670*AD2673+AA2670*AC2673)</f>
        <v>23.017039051006176</v>
      </c>
      <c r="AJ2670" s="61">
        <f t="shared" ref="AJ2670" si="12119">X2670*AE2670+Z2670*AE2673-Y2670*AF2670-AA2670*AF2673</f>
        <v>0</v>
      </c>
      <c r="AK2670" s="62">
        <f t="shared" ref="AK2670" si="12120">(X2670*AF2670+Y2670*AE2670+Z2670*AF2673+AA2670*AE2673)</f>
        <v>23.017039051006176</v>
      </c>
      <c r="AM2670" s="67">
        <f t="shared" ref="AM2670" si="12121">20*LOG(((1+$AD$8)/$AD$8)/((AH2670+AH2673)^2+(AI2670+AI2673)^2)^0.5)</f>
        <v>-21.427711172521899</v>
      </c>
      <c r="AO2670" s="110">
        <f t="shared" ref="AO2670" si="12122">((AH2670^2+AI2670^2)^0.5)/((AH2673^2+AI2673^2)^0.5)</f>
        <v>6.7007421530910163</v>
      </c>
      <c r="AP2670" s="18"/>
      <c r="AQ2670" s="68"/>
      <c r="AR2670" s="68"/>
      <c r="AS2670" s="68"/>
      <c r="AT2670" s="68"/>
    </row>
    <row r="2671" spans="1:46" ht="18.600000000000001" customHeight="1" thickBot="1">
      <c r="D2671" s="69"/>
      <c r="G2671" s="70"/>
      <c r="I2671" s="69"/>
      <c r="L2671" s="70"/>
      <c r="N2671" s="69"/>
      <c r="Q2671" s="70"/>
      <c r="S2671" s="69"/>
      <c r="V2671" s="70"/>
      <c r="X2671" s="69"/>
      <c r="AA2671" s="70"/>
      <c r="AC2671" s="64"/>
      <c r="AD2671" s="23"/>
      <c r="AE2671" s="23"/>
      <c r="AF2671" s="71"/>
      <c r="AH2671" s="69"/>
      <c r="AK2671" s="70"/>
      <c r="AO2671" s="111"/>
      <c r="AP2671" s="18"/>
      <c r="AQ2671" s="68"/>
      <c r="AR2671" s="68"/>
      <c r="AS2671" s="68"/>
      <c r="AT2671" s="68"/>
    </row>
    <row r="2672" spans="1:46" ht="18.600000000000001" customHeight="1" thickBot="1">
      <c r="D2672" s="265" t="s">
        <v>11</v>
      </c>
      <c r="E2672" s="266"/>
      <c r="F2672" s="267" t="s">
        <v>84</v>
      </c>
      <c r="G2672" s="268"/>
      <c r="H2672" s="263"/>
      <c r="I2672" s="265" t="s">
        <v>85</v>
      </c>
      <c r="J2672" s="266"/>
      <c r="K2672" s="267" t="s">
        <v>86</v>
      </c>
      <c r="L2672" s="268"/>
      <c r="N2672" s="269" t="s">
        <v>12</v>
      </c>
      <c r="O2672" s="270"/>
      <c r="P2672" s="271" t="s">
        <v>13</v>
      </c>
      <c r="Q2672" s="272"/>
      <c r="S2672" s="265" t="s">
        <v>87</v>
      </c>
      <c r="T2672" s="266"/>
      <c r="U2672" s="267" t="s">
        <v>88</v>
      </c>
      <c r="V2672" s="268"/>
      <c r="W2672" s="10"/>
      <c r="X2672" s="269" t="s">
        <v>89</v>
      </c>
      <c r="Y2672" s="270"/>
      <c r="Z2672" s="271" t="s">
        <v>90</v>
      </c>
      <c r="AA2672" s="272"/>
      <c r="AB2672" s="10"/>
      <c r="AC2672" s="265" t="s">
        <v>14</v>
      </c>
      <c r="AD2672" s="266"/>
      <c r="AE2672" s="267" t="s">
        <v>15</v>
      </c>
      <c r="AF2672" s="268"/>
      <c r="AG2672" s="10"/>
      <c r="AH2672" s="269" t="s">
        <v>91</v>
      </c>
      <c r="AI2672" s="270"/>
      <c r="AJ2672" s="271" t="s">
        <v>92</v>
      </c>
      <c r="AK2672" s="272"/>
      <c r="AM2672" s="76" t="s">
        <v>16</v>
      </c>
      <c r="AO2672" s="112" t="s">
        <v>38</v>
      </c>
      <c r="AP2672" s="18"/>
      <c r="AQ2672" s="68"/>
      <c r="AR2672" s="68"/>
      <c r="AS2672" s="68"/>
      <c r="AT2672" s="68"/>
    </row>
    <row r="2673" spans="2:46" ht="18.600000000000001" customHeight="1" thickTop="1" thickBot="1">
      <c r="D2673" s="59">
        <v>0</v>
      </c>
      <c r="E2673" s="63">
        <v>0</v>
      </c>
      <c r="F2673" s="61">
        <v>1</v>
      </c>
      <c r="G2673" s="62">
        <v>0</v>
      </c>
      <c r="I2673" s="59">
        <v>0</v>
      </c>
      <c r="J2673" s="63">
        <f t="shared" ref="J2673" si="12123">IF(0=(1-$J$8*$K$8*$B2670^2),10^14,$B2670*$K$8/(1-$J$8*$K$8*$B2670^2))</f>
        <v>-0.47100291583861176</v>
      </c>
      <c r="K2673" s="61">
        <v>1</v>
      </c>
      <c r="L2673" s="62">
        <v>0</v>
      </c>
      <c r="N2673" s="59">
        <f t="shared" ref="N2673" si="12124">D2673*I2670+F2673*I2673-E2673*J2670-G2673*J2673</f>
        <v>0</v>
      </c>
      <c r="O2673" s="63">
        <f t="shared" ref="O2673" si="12125">(D2673*J2670+E2673*I2670+F2673*J2673+G2673*I2673)</f>
        <v>-0.47100291583861176</v>
      </c>
      <c r="P2673" s="61">
        <f t="shared" ref="P2673" si="12126">D2673*K2670+F2673*K2673-E2673*L2670-G2673*L2673</f>
        <v>1</v>
      </c>
      <c r="Q2673" s="62">
        <f t="shared" ref="Q2673" si="12127">(D2673*L2670+E2673*K2670+F2673*L2673+G2673*K2673)</f>
        <v>0</v>
      </c>
      <c r="S2673" s="59">
        <v>0</v>
      </c>
      <c r="T2673" s="63">
        <v>0</v>
      </c>
      <c r="U2673" s="61">
        <v>1</v>
      </c>
      <c r="V2673" s="62">
        <v>0</v>
      </c>
      <c r="X2673" s="59">
        <f t="shared" ref="X2673" si="12128">N2673*S2670+P2673*S2673-O2673*T2670-Q2673*T2673</f>
        <v>0</v>
      </c>
      <c r="Y2673" s="63">
        <f t="shared" ref="Y2673" si="12129">(N2673*T2670+O2673*S2670+P2673*T2673+Q2673*S2673)</f>
        <v>-0.47100291583861176</v>
      </c>
      <c r="Z2673" s="61">
        <f t="shared" ref="Z2673" si="12130">N2673*U2670+P2673*U2673-O2673*V2670-Q2673*V2673</f>
        <v>3.4410888548532284</v>
      </c>
      <c r="AA2673" s="62">
        <f t="shared" ref="AA2673" si="12131">(N2673*V2670+O2673*U2670+P2673*V2673+Q2673*U2673)</f>
        <v>0</v>
      </c>
      <c r="AB2673" s="10"/>
      <c r="AC2673" s="46">
        <f t="shared" ref="AC2673" si="12132">1/$AD$8</f>
        <v>1</v>
      </c>
      <c r="AD2673" s="77">
        <v>0</v>
      </c>
      <c r="AE2673" s="78">
        <v>1</v>
      </c>
      <c r="AF2673" s="79">
        <v>0</v>
      </c>
      <c r="AH2673" s="59">
        <f t="shared" ref="AH2673" si="12133">X2673*AC2670+Z2673*AC2673-Y2673*AD2670-AA2673*AD2673</f>
        <v>3.4410888548532284</v>
      </c>
      <c r="AI2673" s="63">
        <f t="shared" ref="AI2673" si="12134">(X2673*AD2670+Y2673*AC2670+Z2673*AD2673+AA2673*AC2673)</f>
        <v>-0.47100291583861176</v>
      </c>
      <c r="AJ2673" s="61">
        <f t="shared" ref="AJ2673" si="12135">X2673*AE2670+Z2673*AE2673-Y2673*AF2670-AA2673*AF2673</f>
        <v>3.4410888548532284</v>
      </c>
      <c r="AK2673" s="62">
        <f t="shared" ref="AK2673" si="12136">(X2673*AF2670+Y2673*AE2670+Z2673*AF2673+AA2673*AE2673)</f>
        <v>0</v>
      </c>
      <c r="AM2673" s="80">
        <f t="shared" ref="AM2673" si="12137">(180/PI())*ATAN(-1*(AI2670+AI2673)/(AH2670+AH2673))</f>
        <v>-73.025189745851975</v>
      </c>
      <c r="AO2673" s="113">
        <f t="shared" ref="AO2673" si="12138">20*LOG(((1-(10^(AM2670/20)^2)*(1-((1-AO2670)/(1+AO2670))^2))^0.5))</f>
        <v>-1.415266963816994E-2</v>
      </c>
      <c r="AP2673" s="18"/>
      <c r="AQ2673" s="68"/>
      <c r="AR2673" s="68"/>
      <c r="AS2673" s="68"/>
      <c r="AT2673" s="68"/>
    </row>
    <row r="2674" spans="2:46" ht="18.600000000000001" customHeight="1"/>
    <row r="2675" spans="2:46" ht="18.600000000000001" customHeight="1" thickBot="1">
      <c r="D2675" s="10" t="s">
        <v>63</v>
      </c>
      <c r="E2675" s="10"/>
      <c r="F2675" s="10"/>
      <c r="G2675" s="10"/>
      <c r="H2675" s="10"/>
      <c r="I2675" s="10" t="s">
        <v>64</v>
      </c>
      <c r="J2675" s="10"/>
      <c r="K2675" s="10"/>
      <c r="L2675" s="10"/>
      <c r="M2675" s="55"/>
      <c r="N2675" s="55"/>
      <c r="O2675" s="54" t="s">
        <v>65</v>
      </c>
      <c r="P2675" s="55"/>
      <c r="Q2675" s="55"/>
      <c r="R2675" s="55"/>
      <c r="S2675" s="10"/>
      <c r="T2675" s="10" t="s">
        <v>66</v>
      </c>
      <c r="U2675" s="55"/>
      <c r="V2675" s="55"/>
      <c r="W2675" s="55"/>
      <c r="X2675" s="55"/>
      <c r="Y2675" s="54" t="s">
        <v>67</v>
      </c>
      <c r="Z2675" s="55"/>
      <c r="AA2675" s="55"/>
      <c r="AB2675" s="55"/>
      <c r="AC2675" s="54" t="s">
        <v>68</v>
      </c>
      <c r="AD2675" s="10"/>
      <c r="AE2675" s="10"/>
      <c r="AF2675" s="10"/>
      <c r="AG2675" s="10"/>
      <c r="AH2675" s="55"/>
      <c r="AI2675" s="54" t="s">
        <v>69</v>
      </c>
      <c r="AJ2675" s="55"/>
      <c r="AK2675" s="55"/>
    </row>
    <row r="2676" spans="2:46" ht="18.600000000000001" customHeight="1" thickBot="1">
      <c r="B2676" s="52"/>
      <c r="D2676" s="273" t="s">
        <v>70</v>
      </c>
      <c r="E2676" s="274"/>
      <c r="F2676" s="275" t="s">
        <v>71</v>
      </c>
      <c r="G2676" s="276"/>
      <c r="H2676" s="263"/>
      <c r="I2676" s="273" t="s">
        <v>72</v>
      </c>
      <c r="J2676" s="274"/>
      <c r="K2676" s="275" t="s">
        <v>73</v>
      </c>
      <c r="L2676" s="276"/>
      <c r="M2676" s="55"/>
      <c r="N2676" s="269" t="s">
        <v>74</v>
      </c>
      <c r="O2676" s="270"/>
      <c r="P2676" s="271" t="s">
        <v>75</v>
      </c>
      <c r="Q2676" s="272"/>
      <c r="R2676" s="55"/>
      <c r="S2676" s="273" t="s">
        <v>76</v>
      </c>
      <c r="T2676" s="274"/>
      <c r="U2676" s="275" t="s">
        <v>77</v>
      </c>
      <c r="V2676" s="276"/>
      <c r="W2676" s="10"/>
      <c r="X2676" s="269" t="s">
        <v>78</v>
      </c>
      <c r="Y2676" s="270"/>
      <c r="Z2676" s="271" t="s">
        <v>79</v>
      </c>
      <c r="AA2676" s="272"/>
      <c r="AB2676" s="10"/>
      <c r="AC2676" s="273" t="s">
        <v>80</v>
      </c>
      <c r="AD2676" s="274"/>
      <c r="AE2676" s="275" t="s">
        <v>81</v>
      </c>
      <c r="AF2676" s="276"/>
      <c r="AG2676" s="10"/>
      <c r="AH2676" s="269" t="s">
        <v>82</v>
      </c>
      <c r="AI2676" s="270"/>
      <c r="AJ2676" s="271" t="s">
        <v>83</v>
      </c>
      <c r="AK2676" s="272"/>
      <c r="AM2676" s="57" t="s">
        <v>10</v>
      </c>
      <c r="AO2676" s="109" t="s">
        <v>37</v>
      </c>
      <c r="AP2676" s="18"/>
      <c r="AQ2676" s="68"/>
      <c r="AR2676" s="68"/>
      <c r="AS2676" s="68"/>
      <c r="AT2676" s="68"/>
    </row>
    <row r="2677" spans="2:46" ht="18.600000000000001" customHeight="1" thickTop="1" thickBot="1">
      <c r="B2677" s="81">
        <v>7.6599999999999797</v>
      </c>
      <c r="D2677" s="59">
        <v>1</v>
      </c>
      <c r="E2677" s="60">
        <v>0</v>
      </c>
      <c r="F2677" s="61">
        <v>0</v>
      </c>
      <c r="G2677" s="62">
        <f t="shared" ref="G2677" si="12139">$E$8*$B2677</f>
        <v>5.1963141999999864</v>
      </c>
      <c r="I2677" s="59">
        <v>1</v>
      </c>
      <c r="J2677" s="63">
        <v>0</v>
      </c>
      <c r="K2677" s="61">
        <v>0</v>
      </c>
      <c r="L2677" s="62">
        <v>0</v>
      </c>
      <c r="N2677" s="59">
        <f t="shared" ref="N2677" si="12140">D2677*I2677+F2677*I2680-E2677*J2677-G2677*J2680</f>
        <v>3.4401183564421807</v>
      </c>
      <c r="O2677" s="63">
        <f t="shared" ref="O2677" si="12141">(D2677*J2677+E2677*I2677+F2677*J2680+G2677*I2680)</f>
        <v>0</v>
      </c>
      <c r="P2677" s="61">
        <f t="shared" ref="P2677" si="12142">D2677*K2677+F2677*K2680-E2677*L2677-G2677*L2680</f>
        <v>0</v>
      </c>
      <c r="Q2677" s="62">
        <f t="shared" ref="Q2677" si="12143">(D2677*L2677+E2677*K2677+F2677*L2680+G2677*K2680)</f>
        <v>5.1963141999999864</v>
      </c>
      <c r="S2677" s="59">
        <v>1</v>
      </c>
      <c r="T2677" s="60">
        <v>0</v>
      </c>
      <c r="U2677" s="61">
        <v>0</v>
      </c>
      <c r="V2677" s="62">
        <f t="shared" ref="V2677" si="12144">$T$8*$B2677</f>
        <v>5.1963141999999864</v>
      </c>
      <c r="X2677" s="59">
        <f t="shared" ref="X2677" si="12145">N2677*S2677+P2677*S2680-O2677*T2677-Q2677*T2680</f>
        <v>3.4401183564421807</v>
      </c>
      <c r="Y2677" s="63">
        <f t="shared" ref="Y2677" si="12146">(N2677*T2677+O2677*S2677+P2677*T2680+Q2677*S2680)</f>
        <v>0</v>
      </c>
      <c r="Z2677" s="61">
        <f t="shared" ref="Z2677" si="12147">N2677*U2677+P2677*U2680-O2677*V2677-Q2677*V2680</f>
        <v>0</v>
      </c>
      <c r="AA2677" s="62">
        <f t="shared" ref="AA2677" si="12148">(N2677*V2677+O2677*U2677+P2677*V2680+Q2677*U2680)</f>
        <v>23.072250065261105</v>
      </c>
      <c r="AB2677" s="10"/>
      <c r="AC2677" s="64">
        <v>1</v>
      </c>
      <c r="AD2677" s="65">
        <v>0</v>
      </c>
      <c r="AE2677" s="23">
        <v>0</v>
      </c>
      <c r="AF2677" s="66">
        <v>0</v>
      </c>
      <c r="AH2677" s="59">
        <f t="shared" ref="AH2677" si="12149">X2677*AC2677+Z2677*AC2680-Y2677*AD2677-AA2677*AD2680</f>
        <v>3.4401183564421807</v>
      </c>
      <c r="AI2677" s="63">
        <f t="shared" ref="AI2677" si="12150">(X2677*AD2677+Y2677*AC2677+Z2677*AD2680+AA2677*AC2680)</f>
        <v>23.072250065261105</v>
      </c>
      <c r="AJ2677" s="61">
        <f t="shared" ref="AJ2677" si="12151">X2677*AE2677+Z2677*AE2680-Y2677*AF2677-AA2677*AF2680</f>
        <v>0</v>
      </c>
      <c r="AK2677" s="62">
        <f t="shared" ref="AK2677" si="12152">(X2677*AF2677+Y2677*AE2677+Z2677*AF2680+AA2677*AE2680)</f>
        <v>23.072250065261105</v>
      </c>
      <c r="AM2677" s="67">
        <f t="shared" ref="AM2677" si="12153">20*LOG(((1+$AD$8)/$AD$8)/((AH2677+AH2680)^2+(AI2677+AI2680)^2)^0.5)</f>
        <v>-21.447438941330002</v>
      </c>
      <c r="AO2677" s="110">
        <f t="shared" ref="AO2677" si="12154">((AH2677^2+AI2677^2)^0.5)/((AH2680^2+AI2680^2)^0.5)</f>
        <v>6.7186542259575486</v>
      </c>
      <c r="AP2677" s="18"/>
      <c r="AQ2677" s="68"/>
      <c r="AR2677" s="68"/>
      <c r="AS2677" s="68"/>
      <c r="AT2677" s="68"/>
    </row>
    <row r="2678" spans="2:46" ht="18.600000000000001" customHeight="1" thickBot="1">
      <c r="D2678" s="69"/>
      <c r="G2678" s="70"/>
      <c r="I2678" s="69"/>
      <c r="L2678" s="70"/>
      <c r="N2678" s="69"/>
      <c r="Q2678" s="70"/>
      <c r="S2678" s="69"/>
      <c r="V2678" s="70"/>
      <c r="X2678" s="69"/>
      <c r="AA2678" s="70"/>
      <c r="AC2678" s="64"/>
      <c r="AD2678" s="23"/>
      <c r="AE2678" s="23"/>
      <c r="AF2678" s="71"/>
      <c r="AH2678" s="69"/>
      <c r="AK2678" s="70"/>
      <c r="AO2678" s="111"/>
      <c r="AP2678" s="18"/>
      <c r="AQ2678" s="68"/>
      <c r="AR2678" s="68"/>
      <c r="AS2678" s="68"/>
      <c r="AT2678" s="68"/>
    </row>
    <row r="2679" spans="2:46" ht="18.600000000000001" customHeight="1" thickBot="1">
      <c r="D2679" s="265" t="s">
        <v>11</v>
      </c>
      <c r="E2679" s="266"/>
      <c r="F2679" s="267" t="s">
        <v>84</v>
      </c>
      <c r="G2679" s="268"/>
      <c r="H2679" s="263"/>
      <c r="I2679" s="265" t="s">
        <v>85</v>
      </c>
      <c r="J2679" s="266"/>
      <c r="K2679" s="267" t="s">
        <v>86</v>
      </c>
      <c r="L2679" s="268"/>
      <c r="N2679" s="269" t="s">
        <v>12</v>
      </c>
      <c r="O2679" s="270"/>
      <c r="P2679" s="271" t="s">
        <v>13</v>
      </c>
      <c r="Q2679" s="272"/>
      <c r="S2679" s="265" t="s">
        <v>87</v>
      </c>
      <c r="T2679" s="266"/>
      <c r="U2679" s="267" t="s">
        <v>88</v>
      </c>
      <c r="V2679" s="268"/>
      <c r="W2679" s="10"/>
      <c r="X2679" s="269" t="s">
        <v>89</v>
      </c>
      <c r="Y2679" s="270"/>
      <c r="Z2679" s="271" t="s">
        <v>90</v>
      </c>
      <c r="AA2679" s="272"/>
      <c r="AB2679" s="10"/>
      <c r="AC2679" s="265" t="s">
        <v>14</v>
      </c>
      <c r="AD2679" s="266"/>
      <c r="AE2679" s="267" t="s">
        <v>15</v>
      </c>
      <c r="AF2679" s="268"/>
      <c r="AG2679" s="10"/>
      <c r="AH2679" s="269" t="s">
        <v>91</v>
      </c>
      <c r="AI2679" s="270"/>
      <c r="AJ2679" s="271" t="s">
        <v>92</v>
      </c>
      <c r="AK2679" s="272"/>
      <c r="AM2679" s="76" t="s">
        <v>16</v>
      </c>
      <c r="AO2679" s="112" t="s">
        <v>38</v>
      </c>
      <c r="AP2679" s="18"/>
      <c r="AQ2679" s="68"/>
      <c r="AR2679" s="68"/>
      <c r="AS2679" s="68"/>
      <c r="AT2679" s="68"/>
    </row>
    <row r="2680" spans="2:46" ht="18.600000000000001" customHeight="1" thickTop="1" thickBot="1">
      <c r="D2680" s="59">
        <v>0</v>
      </c>
      <c r="E2680" s="63">
        <v>0</v>
      </c>
      <c r="F2680" s="61">
        <v>1</v>
      </c>
      <c r="G2680" s="62">
        <v>0</v>
      </c>
      <c r="I2680" s="59">
        <v>0</v>
      </c>
      <c r="J2680" s="63">
        <f t="shared" ref="J2680" si="12155">IF(0=(1-$J$8*$K$8*$B2677^2),10^14,$B2677*$K$8/(1-$J$8*$K$8*$B2677^2))</f>
        <v>-0.46958637652091689</v>
      </c>
      <c r="K2680" s="61">
        <v>1</v>
      </c>
      <c r="L2680" s="62">
        <v>0</v>
      </c>
      <c r="N2680" s="59">
        <f t="shared" ref="N2680" si="12156">D2680*I2677+F2680*I2680-E2680*J2677-G2680*J2680</f>
        <v>0</v>
      </c>
      <c r="O2680" s="63">
        <f t="shared" ref="O2680" si="12157">(D2680*J2677+E2680*I2677+F2680*J2680+G2680*I2680)</f>
        <v>-0.46958637652091689</v>
      </c>
      <c r="P2680" s="61">
        <f t="shared" ref="P2680" si="12158">D2680*K2677+F2680*K2680-E2680*L2677-G2680*L2680</f>
        <v>1</v>
      </c>
      <c r="Q2680" s="62">
        <f t="shared" ref="Q2680" si="12159">(D2680*L2677+E2680*K2677+F2680*L2680+G2680*K2680)</f>
        <v>0</v>
      </c>
      <c r="S2680" s="59">
        <v>0</v>
      </c>
      <c r="T2680" s="63">
        <v>0</v>
      </c>
      <c r="U2680" s="61">
        <v>1</v>
      </c>
      <c r="V2680" s="62">
        <v>0</v>
      </c>
      <c r="X2680" s="59">
        <f t="shared" ref="X2680" si="12160">N2680*S2677+P2680*S2680-O2680*T2677-Q2680*T2680</f>
        <v>0</v>
      </c>
      <c r="Y2680" s="63">
        <f t="shared" ref="Y2680" si="12161">(N2680*T2677+O2680*S2677+P2680*T2680+Q2680*S2680)</f>
        <v>-0.46958637652091689</v>
      </c>
      <c r="Z2680" s="61">
        <f t="shared" ref="Z2680" si="12162">N2680*U2677+P2680*U2680-O2680*V2677-Q2680*V2680</f>
        <v>3.4401183564421807</v>
      </c>
      <c r="AA2680" s="62">
        <f t="shared" ref="AA2680" si="12163">(N2680*V2677+O2680*U2677+P2680*V2680+Q2680*U2680)</f>
        <v>0</v>
      </c>
      <c r="AB2680" s="10"/>
      <c r="AC2680" s="46">
        <f t="shared" ref="AC2680" si="12164">1/$AD$8</f>
        <v>1</v>
      </c>
      <c r="AD2680" s="77">
        <v>0</v>
      </c>
      <c r="AE2680" s="78">
        <v>1</v>
      </c>
      <c r="AF2680" s="79">
        <v>0</v>
      </c>
      <c r="AH2680" s="59">
        <f t="shared" ref="AH2680" si="12165">X2680*AC2677+Z2680*AC2680-Y2680*AD2677-AA2680*AD2680</f>
        <v>3.4401183564421807</v>
      </c>
      <c r="AI2680" s="63">
        <f t="shared" ref="AI2680" si="12166">(X2680*AD2677+Y2680*AC2677+Z2680*AD2680+AA2680*AC2680)</f>
        <v>-0.46958637652091689</v>
      </c>
      <c r="AJ2680" s="61">
        <f t="shared" ref="AJ2680" si="12167">X2680*AE2677+Z2680*AE2680-Y2680*AF2677-AA2680*AF2680</f>
        <v>3.4401183564421807</v>
      </c>
      <c r="AK2680" s="62">
        <f t="shared" ref="AK2680" si="12168">(X2680*AF2677+Y2680*AE2677+Z2680*AF2680+AA2680*AE2680)</f>
        <v>0</v>
      </c>
      <c r="AM2680" s="80">
        <f t="shared" ref="AM2680" si="12169">(180/PI())*ATAN(-1*(AI2677+AI2680)/(AH2677+AH2680))</f>
        <v>-73.069783796255209</v>
      </c>
      <c r="AO2680" s="113">
        <f t="shared" ref="AO2680" si="12170">20*LOG(((1-(10^(AM2677/20)^2)*(1-((1-AO2677)/(1+AO2677))^2))^0.5))</f>
        <v>-1.4060551803696839E-2</v>
      </c>
      <c r="AP2680" s="18"/>
      <c r="AQ2680" s="68"/>
      <c r="AR2680" s="68"/>
      <c r="AS2680" s="68"/>
      <c r="AT2680" s="68"/>
    </row>
    <row r="2681" spans="2:46" ht="18.600000000000001" customHeight="1"/>
    <row r="2682" spans="2:46" ht="18.600000000000001" customHeight="1" thickBot="1">
      <c r="D2682" s="10" t="s">
        <v>63</v>
      </c>
      <c r="E2682" s="10"/>
      <c r="F2682" s="10"/>
      <c r="G2682" s="10"/>
      <c r="H2682" s="10"/>
      <c r="I2682" s="10" t="s">
        <v>64</v>
      </c>
      <c r="J2682" s="10"/>
      <c r="K2682" s="10"/>
      <c r="L2682" s="10"/>
      <c r="M2682" s="55"/>
      <c r="N2682" s="55"/>
      <c r="O2682" s="54" t="s">
        <v>65</v>
      </c>
      <c r="P2682" s="55"/>
      <c r="Q2682" s="55"/>
      <c r="R2682" s="55"/>
      <c r="S2682" s="10"/>
      <c r="T2682" s="10" t="s">
        <v>66</v>
      </c>
      <c r="U2682" s="55"/>
      <c r="V2682" s="55"/>
      <c r="W2682" s="55"/>
      <c r="X2682" s="55"/>
      <c r="Y2682" s="54" t="s">
        <v>67</v>
      </c>
      <c r="Z2682" s="55"/>
      <c r="AA2682" s="55"/>
      <c r="AB2682" s="55"/>
      <c r="AC2682" s="54" t="s">
        <v>68</v>
      </c>
      <c r="AD2682" s="10"/>
      <c r="AE2682" s="10"/>
      <c r="AF2682" s="10"/>
      <c r="AG2682" s="10"/>
      <c r="AH2682" s="55"/>
      <c r="AI2682" s="54" t="s">
        <v>69</v>
      </c>
      <c r="AJ2682" s="55"/>
      <c r="AK2682" s="55"/>
    </row>
    <row r="2683" spans="2:46" ht="18.600000000000001" customHeight="1" thickBot="1">
      <c r="B2683" s="52"/>
      <c r="D2683" s="273" t="s">
        <v>70</v>
      </c>
      <c r="E2683" s="274"/>
      <c r="F2683" s="275" t="s">
        <v>71</v>
      </c>
      <c r="G2683" s="276"/>
      <c r="H2683" s="263"/>
      <c r="I2683" s="273" t="s">
        <v>72</v>
      </c>
      <c r="J2683" s="274"/>
      <c r="K2683" s="275" t="s">
        <v>73</v>
      </c>
      <c r="L2683" s="276"/>
      <c r="M2683" s="55"/>
      <c r="N2683" s="269" t="s">
        <v>74</v>
      </c>
      <c r="O2683" s="270"/>
      <c r="P2683" s="271" t="s">
        <v>75</v>
      </c>
      <c r="Q2683" s="272"/>
      <c r="R2683" s="55"/>
      <c r="S2683" s="273" t="s">
        <v>76</v>
      </c>
      <c r="T2683" s="274"/>
      <c r="U2683" s="275" t="s">
        <v>77</v>
      </c>
      <c r="V2683" s="276"/>
      <c r="W2683" s="10"/>
      <c r="X2683" s="269" t="s">
        <v>78</v>
      </c>
      <c r="Y2683" s="270"/>
      <c r="Z2683" s="271" t="s">
        <v>79</v>
      </c>
      <c r="AA2683" s="272"/>
      <c r="AB2683" s="10"/>
      <c r="AC2683" s="273" t="s">
        <v>80</v>
      </c>
      <c r="AD2683" s="274"/>
      <c r="AE2683" s="275" t="s">
        <v>81</v>
      </c>
      <c r="AF2683" s="276"/>
      <c r="AG2683" s="10"/>
      <c r="AH2683" s="269" t="s">
        <v>82</v>
      </c>
      <c r="AI2683" s="270"/>
      <c r="AJ2683" s="271" t="s">
        <v>83</v>
      </c>
      <c r="AK2683" s="272"/>
      <c r="AM2683" s="57" t="s">
        <v>10</v>
      </c>
      <c r="AO2683" s="109" t="s">
        <v>37</v>
      </c>
      <c r="AP2683" s="18"/>
      <c r="AQ2683" s="68"/>
      <c r="AR2683" s="68"/>
      <c r="AS2683" s="68"/>
      <c r="AT2683" s="68"/>
    </row>
    <row r="2684" spans="2:46" ht="18.600000000000001" customHeight="1" thickTop="1" thickBot="1">
      <c r="B2684" s="81">
        <v>7.6799999999999802</v>
      </c>
      <c r="D2684" s="59">
        <v>1</v>
      </c>
      <c r="E2684" s="60">
        <v>0</v>
      </c>
      <c r="F2684" s="61">
        <v>0</v>
      </c>
      <c r="G2684" s="62">
        <f t="shared" ref="G2684" si="12171">$E$8*$B2684</f>
        <v>5.2098815999999868</v>
      </c>
      <c r="I2684" s="59">
        <v>1</v>
      </c>
      <c r="J2684" s="63">
        <v>0</v>
      </c>
      <c r="K2684" s="61">
        <v>0</v>
      </c>
      <c r="L2684" s="62">
        <v>0</v>
      </c>
      <c r="N2684" s="59">
        <f t="shared" ref="N2684" si="12172">D2684*I2684+F2684*I2687-E2684*J2684-G2684*J2687</f>
        <v>3.4391561925425909</v>
      </c>
      <c r="O2684" s="63">
        <f t="shared" ref="O2684" si="12173">(D2684*J2684+E2684*I2684+F2684*J2687+G2684*I2687)</f>
        <v>0</v>
      </c>
      <c r="P2684" s="61">
        <f t="shared" ref="P2684" si="12174">D2684*K2684+F2684*K2687-E2684*L2684-G2684*L2687</f>
        <v>0</v>
      </c>
      <c r="Q2684" s="62">
        <f t="shared" ref="Q2684" si="12175">(D2684*L2684+E2684*K2684+F2684*L2687+G2684*K2687)</f>
        <v>5.2098815999999868</v>
      </c>
      <c r="S2684" s="59">
        <v>1</v>
      </c>
      <c r="T2684" s="60">
        <v>0</v>
      </c>
      <c r="U2684" s="61">
        <v>0</v>
      </c>
      <c r="V2684" s="62">
        <f t="shared" ref="V2684" si="12176">$T$8*$B2684</f>
        <v>5.2098815999999868</v>
      </c>
      <c r="X2684" s="59">
        <f t="shared" ref="X2684" si="12177">N2684*S2684+P2684*S2687-O2684*T2684-Q2684*T2687</f>
        <v>3.4391561925425909</v>
      </c>
      <c r="Y2684" s="63">
        <f t="shared" ref="Y2684" si="12178">(N2684*T2684+O2684*S2684+P2684*T2687+Q2684*S2687)</f>
        <v>0</v>
      </c>
      <c r="Z2684" s="61">
        <f t="shared" ref="Z2684" si="12179">N2684*U2684+P2684*U2687-O2684*V2684-Q2684*V2687</f>
        <v>0</v>
      </c>
      <c r="AA2684" s="62">
        <f t="shared" ref="AA2684" si="12180">(N2684*V2684+O2684*U2684+P2684*V2687+Q2684*U2687)</f>
        <v>23.127478167053646</v>
      </c>
      <c r="AB2684" s="10"/>
      <c r="AC2684" s="64">
        <v>1</v>
      </c>
      <c r="AD2684" s="65">
        <v>0</v>
      </c>
      <c r="AE2684" s="23">
        <v>0</v>
      </c>
      <c r="AF2684" s="66">
        <v>0</v>
      </c>
      <c r="AH2684" s="59">
        <f t="shared" ref="AH2684" si="12181">X2684*AC2684+Z2684*AC2687-Y2684*AD2684-AA2684*AD2687</f>
        <v>3.4391561925425909</v>
      </c>
      <c r="AI2684" s="63">
        <f t="shared" ref="AI2684" si="12182">(X2684*AD2684+Y2684*AC2684+Z2684*AD2687+AA2684*AC2687)</f>
        <v>23.127478167053646</v>
      </c>
      <c r="AJ2684" s="61">
        <f t="shared" ref="AJ2684" si="12183">X2684*AE2684+Z2684*AE2687-Y2684*AF2684-AA2684*AF2687</f>
        <v>0</v>
      </c>
      <c r="AK2684" s="62">
        <f t="shared" ref="AK2684" si="12184">(X2684*AF2684+Y2684*AE2684+Z2684*AF2687+AA2684*AE2687)</f>
        <v>23.127478167053646</v>
      </c>
      <c r="AM2684" s="67">
        <f t="shared" ref="AM2684" si="12185">20*LOG(((1+$AD$8)/$AD$8)/((AH2684+AH2687)^2+(AI2684+AI2687)^2)^0.5)</f>
        <v>-21.467131853507979</v>
      </c>
      <c r="AO2684" s="110">
        <f t="shared" ref="AO2684" si="12186">((AH2684^2+AI2684^2)^0.5)/((AH2687^2+AI2687^2)^0.5)</f>
        <v>6.7365651658133485</v>
      </c>
      <c r="AP2684" s="18"/>
      <c r="AQ2684" s="68"/>
      <c r="AR2684" s="68"/>
      <c r="AS2684" s="68"/>
      <c r="AT2684" s="68"/>
    </row>
    <row r="2685" spans="2:46" ht="18.600000000000001" customHeight="1" thickBot="1">
      <c r="D2685" s="69"/>
      <c r="G2685" s="70"/>
      <c r="I2685" s="69"/>
      <c r="L2685" s="70"/>
      <c r="N2685" s="69"/>
      <c r="Q2685" s="70"/>
      <c r="S2685" s="69"/>
      <c r="V2685" s="70"/>
      <c r="X2685" s="69"/>
      <c r="AA2685" s="70"/>
      <c r="AC2685" s="64"/>
      <c r="AD2685" s="23"/>
      <c r="AE2685" s="23"/>
      <c r="AF2685" s="71"/>
      <c r="AH2685" s="69"/>
      <c r="AK2685" s="70"/>
      <c r="AO2685" s="111"/>
      <c r="AP2685" s="18"/>
      <c r="AQ2685" s="68"/>
      <c r="AR2685" s="68"/>
      <c r="AS2685" s="68"/>
      <c r="AT2685" s="68"/>
    </row>
    <row r="2686" spans="2:46" ht="18.600000000000001" customHeight="1" thickBot="1">
      <c r="D2686" s="265" t="s">
        <v>11</v>
      </c>
      <c r="E2686" s="266"/>
      <c r="F2686" s="267" t="s">
        <v>84</v>
      </c>
      <c r="G2686" s="268"/>
      <c r="H2686" s="263"/>
      <c r="I2686" s="265" t="s">
        <v>85</v>
      </c>
      <c r="J2686" s="266"/>
      <c r="K2686" s="267" t="s">
        <v>86</v>
      </c>
      <c r="L2686" s="268"/>
      <c r="N2686" s="269" t="s">
        <v>12</v>
      </c>
      <c r="O2686" s="270"/>
      <c r="P2686" s="271" t="s">
        <v>13</v>
      </c>
      <c r="Q2686" s="272"/>
      <c r="S2686" s="265" t="s">
        <v>87</v>
      </c>
      <c r="T2686" s="266"/>
      <c r="U2686" s="267" t="s">
        <v>88</v>
      </c>
      <c r="V2686" s="268"/>
      <c r="W2686" s="10"/>
      <c r="X2686" s="269" t="s">
        <v>89</v>
      </c>
      <c r="Y2686" s="270"/>
      <c r="Z2686" s="271" t="s">
        <v>90</v>
      </c>
      <c r="AA2686" s="272"/>
      <c r="AB2686" s="10"/>
      <c r="AC2686" s="265" t="s">
        <v>14</v>
      </c>
      <c r="AD2686" s="266"/>
      <c r="AE2686" s="267" t="s">
        <v>15</v>
      </c>
      <c r="AF2686" s="268"/>
      <c r="AG2686" s="10"/>
      <c r="AH2686" s="269" t="s">
        <v>91</v>
      </c>
      <c r="AI2686" s="270"/>
      <c r="AJ2686" s="271" t="s">
        <v>92</v>
      </c>
      <c r="AK2686" s="272"/>
      <c r="AM2686" s="76" t="s">
        <v>16</v>
      </c>
      <c r="AO2686" s="112" t="s">
        <v>38</v>
      </c>
      <c r="AP2686" s="18"/>
      <c r="AQ2686" s="68"/>
      <c r="AR2686" s="68"/>
      <c r="AS2686" s="68"/>
      <c r="AT2686" s="68"/>
    </row>
    <row r="2687" spans="2:46" ht="18.600000000000001" customHeight="1" thickTop="1" thickBot="1">
      <c r="D2687" s="59">
        <v>0</v>
      </c>
      <c r="E2687" s="63">
        <v>0</v>
      </c>
      <c r="F2687" s="61">
        <v>1</v>
      </c>
      <c r="G2687" s="62">
        <v>0</v>
      </c>
      <c r="I2687" s="59">
        <v>0</v>
      </c>
      <c r="J2687" s="63">
        <f t="shared" ref="J2687" si="12187">IF(0=(1-$J$8*$K$8*$B2684^2),10^14,$B2684*$K$8/(1-$J$8*$K$8*$B2684^2))</f>
        <v>-0.46817881476281481</v>
      </c>
      <c r="K2687" s="61">
        <v>1</v>
      </c>
      <c r="L2687" s="62">
        <v>0</v>
      </c>
      <c r="N2687" s="59">
        <f t="shared" ref="N2687" si="12188">D2687*I2684+F2687*I2687-E2687*J2684-G2687*J2687</f>
        <v>0</v>
      </c>
      <c r="O2687" s="63">
        <f t="shared" ref="O2687" si="12189">(D2687*J2684+E2687*I2684+F2687*J2687+G2687*I2687)</f>
        <v>-0.46817881476281481</v>
      </c>
      <c r="P2687" s="61">
        <f t="shared" ref="P2687" si="12190">D2687*K2684+F2687*K2687-E2687*L2684-G2687*L2687</f>
        <v>1</v>
      </c>
      <c r="Q2687" s="62">
        <f t="shared" ref="Q2687" si="12191">(D2687*L2684+E2687*K2684+F2687*L2687+G2687*K2687)</f>
        <v>0</v>
      </c>
      <c r="S2687" s="59">
        <v>0</v>
      </c>
      <c r="T2687" s="63">
        <v>0</v>
      </c>
      <c r="U2687" s="61">
        <v>1</v>
      </c>
      <c r="V2687" s="62">
        <v>0</v>
      </c>
      <c r="X2687" s="59">
        <f t="shared" ref="X2687" si="12192">N2687*S2684+P2687*S2687-O2687*T2684-Q2687*T2687</f>
        <v>0</v>
      </c>
      <c r="Y2687" s="63">
        <f t="shared" ref="Y2687" si="12193">(N2687*T2684+O2687*S2684+P2687*T2687+Q2687*S2687)</f>
        <v>-0.46817881476281481</v>
      </c>
      <c r="Z2687" s="61">
        <f t="shared" ref="Z2687" si="12194">N2687*U2684+P2687*U2687-O2687*V2684-Q2687*V2687</f>
        <v>3.4391561925425909</v>
      </c>
      <c r="AA2687" s="62">
        <f t="shared" ref="AA2687" si="12195">(N2687*V2684+O2687*U2684+P2687*V2687+Q2687*U2687)</f>
        <v>0</v>
      </c>
      <c r="AB2687" s="10"/>
      <c r="AC2687" s="46">
        <f t="shared" ref="AC2687" si="12196">1/$AD$8</f>
        <v>1</v>
      </c>
      <c r="AD2687" s="77">
        <v>0</v>
      </c>
      <c r="AE2687" s="78">
        <v>1</v>
      </c>
      <c r="AF2687" s="79">
        <v>0</v>
      </c>
      <c r="AH2687" s="59">
        <f t="shared" ref="AH2687" si="12197">X2687*AC2684+Z2687*AC2687-Y2687*AD2684-AA2687*AD2687</f>
        <v>3.4391561925425909</v>
      </c>
      <c r="AI2687" s="63">
        <f t="shared" ref="AI2687" si="12198">(X2687*AD2684+Y2687*AC2684+Z2687*AD2687+AA2687*AC2687)</f>
        <v>-0.46817881476281481</v>
      </c>
      <c r="AJ2687" s="61">
        <f t="shared" ref="AJ2687" si="12199">X2687*AE2684+Z2687*AE2687-Y2687*AF2684-AA2687*AF2687</f>
        <v>3.4391561925425909</v>
      </c>
      <c r="AK2687" s="62">
        <f t="shared" ref="AK2687" si="12200">(X2687*AF2684+Y2687*AE2684+Z2687*AF2687+AA2687*AE2687)</f>
        <v>0</v>
      </c>
      <c r="AM2687" s="80">
        <f t="shared" ref="AM2687" si="12201">(180/PI())*ATAN(-1*(AI2684+AI2687)/(AH2684+AH2687))</f>
        <v>-73.114143046784136</v>
      </c>
      <c r="AO2687" s="113">
        <f t="shared" ref="AO2687" si="12202">20*LOG(((1-(10^(AM2684/20)^2)*(1-((1-AO2684)/(1+AO2684))^2))^0.5))</f>
        <v>-1.3969199808586278E-2</v>
      </c>
      <c r="AP2687" s="18"/>
      <c r="AQ2687" s="68"/>
      <c r="AR2687" s="68"/>
      <c r="AS2687" s="68"/>
      <c r="AT2687" s="68"/>
    </row>
    <row r="2688" spans="2:46" ht="18.600000000000001" customHeight="1"/>
    <row r="2689" spans="2:46" ht="18.600000000000001" customHeight="1" thickBot="1">
      <c r="D2689" s="10" t="s">
        <v>63</v>
      </c>
      <c r="E2689" s="10"/>
      <c r="F2689" s="10"/>
      <c r="G2689" s="10"/>
      <c r="H2689" s="10"/>
      <c r="I2689" s="10" t="s">
        <v>64</v>
      </c>
      <c r="J2689" s="10"/>
      <c r="K2689" s="10"/>
      <c r="L2689" s="10"/>
      <c r="M2689" s="55"/>
      <c r="N2689" s="55"/>
      <c r="O2689" s="54" t="s">
        <v>65</v>
      </c>
      <c r="P2689" s="55"/>
      <c r="Q2689" s="55"/>
      <c r="R2689" s="55"/>
      <c r="S2689" s="10"/>
      <c r="T2689" s="10" t="s">
        <v>66</v>
      </c>
      <c r="U2689" s="55"/>
      <c r="V2689" s="55"/>
      <c r="W2689" s="55"/>
      <c r="X2689" s="55"/>
      <c r="Y2689" s="54" t="s">
        <v>67</v>
      </c>
      <c r="Z2689" s="55"/>
      <c r="AA2689" s="55"/>
      <c r="AB2689" s="55"/>
      <c r="AC2689" s="54" t="s">
        <v>68</v>
      </c>
      <c r="AD2689" s="10"/>
      <c r="AE2689" s="10"/>
      <c r="AF2689" s="10"/>
      <c r="AG2689" s="10"/>
      <c r="AH2689" s="55"/>
      <c r="AI2689" s="54" t="s">
        <v>69</v>
      </c>
      <c r="AJ2689" s="55"/>
      <c r="AK2689" s="55"/>
    </row>
    <row r="2690" spans="2:46" ht="18.600000000000001" customHeight="1" thickBot="1">
      <c r="B2690" s="52"/>
      <c r="D2690" s="273" t="s">
        <v>70</v>
      </c>
      <c r="E2690" s="274"/>
      <c r="F2690" s="275" t="s">
        <v>71</v>
      </c>
      <c r="G2690" s="276"/>
      <c r="H2690" s="263"/>
      <c r="I2690" s="273" t="s">
        <v>72</v>
      </c>
      <c r="J2690" s="274"/>
      <c r="K2690" s="275" t="s">
        <v>73</v>
      </c>
      <c r="L2690" s="276"/>
      <c r="M2690" s="55"/>
      <c r="N2690" s="269" t="s">
        <v>74</v>
      </c>
      <c r="O2690" s="270"/>
      <c r="P2690" s="271" t="s">
        <v>75</v>
      </c>
      <c r="Q2690" s="272"/>
      <c r="R2690" s="55"/>
      <c r="S2690" s="273" t="s">
        <v>76</v>
      </c>
      <c r="T2690" s="274"/>
      <c r="U2690" s="275" t="s">
        <v>77</v>
      </c>
      <c r="V2690" s="276"/>
      <c r="W2690" s="10"/>
      <c r="X2690" s="269" t="s">
        <v>78</v>
      </c>
      <c r="Y2690" s="270"/>
      <c r="Z2690" s="271" t="s">
        <v>79</v>
      </c>
      <c r="AA2690" s="272"/>
      <c r="AB2690" s="10"/>
      <c r="AC2690" s="273" t="s">
        <v>80</v>
      </c>
      <c r="AD2690" s="274"/>
      <c r="AE2690" s="275" t="s">
        <v>81</v>
      </c>
      <c r="AF2690" s="276"/>
      <c r="AG2690" s="10"/>
      <c r="AH2690" s="269" t="s">
        <v>82</v>
      </c>
      <c r="AI2690" s="270"/>
      <c r="AJ2690" s="271" t="s">
        <v>83</v>
      </c>
      <c r="AK2690" s="272"/>
      <c r="AM2690" s="57" t="s">
        <v>10</v>
      </c>
      <c r="AO2690" s="109" t="s">
        <v>37</v>
      </c>
      <c r="AP2690" s="18"/>
      <c r="AQ2690" s="68"/>
      <c r="AR2690" s="68"/>
      <c r="AS2690" s="68"/>
      <c r="AT2690" s="68"/>
    </row>
    <row r="2691" spans="2:46" ht="18.600000000000001" customHeight="1" thickTop="1" thickBot="1">
      <c r="B2691" s="81">
        <v>7.6999999999999797</v>
      </c>
      <c r="D2691" s="59">
        <v>1</v>
      </c>
      <c r="E2691" s="60">
        <v>0</v>
      </c>
      <c r="F2691" s="61">
        <v>0</v>
      </c>
      <c r="G2691" s="62">
        <f t="shared" ref="G2691" si="12203">$E$8*$B2691</f>
        <v>5.2234489999999862</v>
      </c>
      <c r="I2691" s="59">
        <v>1</v>
      </c>
      <c r="J2691" s="63">
        <v>0</v>
      </c>
      <c r="K2691" s="61">
        <v>0</v>
      </c>
      <c r="L2691" s="62">
        <v>0</v>
      </c>
      <c r="N2691" s="59">
        <f t="shared" ref="N2691" si="12204">D2691*I2691+F2691*I2694-E2691*J2691-G2691*J2694</f>
        <v>3.4382022659376146</v>
      </c>
      <c r="O2691" s="63">
        <f t="shared" ref="O2691" si="12205">(D2691*J2691+E2691*I2691+F2691*J2694+G2691*I2694)</f>
        <v>0</v>
      </c>
      <c r="P2691" s="61">
        <f t="shared" ref="P2691" si="12206">D2691*K2691+F2691*K2694-E2691*L2691-G2691*L2694</f>
        <v>0</v>
      </c>
      <c r="Q2691" s="62">
        <f t="shared" ref="Q2691" si="12207">(D2691*L2691+E2691*K2691+F2691*L2694+G2691*K2694)</f>
        <v>5.2234489999999862</v>
      </c>
      <c r="S2691" s="59">
        <v>1</v>
      </c>
      <c r="T2691" s="60">
        <v>0</v>
      </c>
      <c r="U2691" s="61">
        <v>0</v>
      </c>
      <c r="V2691" s="62">
        <f t="shared" ref="V2691" si="12208">$T$8*$B2691</f>
        <v>5.2234489999999862</v>
      </c>
      <c r="X2691" s="59">
        <f t="shared" ref="X2691" si="12209">N2691*S2691+P2691*S2694-O2691*T2691-Q2691*T2694</f>
        <v>3.4382022659376146</v>
      </c>
      <c r="Y2691" s="63">
        <f t="shared" ref="Y2691" si="12210">(N2691*T2691+O2691*S2691+P2691*T2694+Q2691*S2694)</f>
        <v>0</v>
      </c>
      <c r="Z2691" s="61">
        <f t="shared" ref="Z2691" si="12211">N2691*U2691+P2691*U2694-O2691*V2691-Q2691*V2694</f>
        <v>0</v>
      </c>
      <c r="AA2691" s="62">
        <f t="shared" ref="AA2691" si="12212">(N2691*V2691+O2691*U2691+P2691*V2694+Q2691*U2694)</f>
        <v>23.182723187809508</v>
      </c>
      <c r="AB2691" s="10"/>
      <c r="AC2691" s="64">
        <v>1</v>
      </c>
      <c r="AD2691" s="65">
        <v>0</v>
      </c>
      <c r="AE2691" s="23">
        <v>0</v>
      </c>
      <c r="AF2691" s="66">
        <v>0</v>
      </c>
      <c r="AH2691" s="59">
        <f t="shared" ref="AH2691" si="12213">X2691*AC2691+Z2691*AC2694-Y2691*AD2691-AA2691*AD2694</f>
        <v>3.4382022659376146</v>
      </c>
      <c r="AI2691" s="63">
        <f t="shared" ref="AI2691" si="12214">(X2691*AD2691+Y2691*AC2691+Z2691*AD2694+AA2691*AC2694)</f>
        <v>23.182723187809508</v>
      </c>
      <c r="AJ2691" s="61">
        <f t="shared" ref="AJ2691" si="12215">X2691*AE2691+Z2691*AE2694-Y2691*AF2691-AA2691*AF2694</f>
        <v>0</v>
      </c>
      <c r="AK2691" s="62">
        <f t="shared" ref="AK2691" si="12216">(X2691*AF2691+Y2691*AE2691+Z2691*AF2694+AA2691*AE2694)</f>
        <v>23.182723187809508</v>
      </c>
      <c r="AM2691" s="67">
        <f t="shared" ref="AM2691" si="12217">20*LOG(((1+$AD$8)/$AD$8)/((AH2691+AH2694)^2+(AI2691+AI2694)^2)^0.5)</f>
        <v>-21.486789948966077</v>
      </c>
      <c r="AO2691" s="110">
        <f t="shared" ref="AO2691" si="12218">((AH2691^2+AI2691^2)^0.5)/((AH2694^2+AI2694^2)^0.5)</f>
        <v>6.7544749828193904</v>
      </c>
      <c r="AP2691" s="18"/>
      <c r="AQ2691" s="68"/>
      <c r="AR2691" s="68"/>
      <c r="AS2691" s="68"/>
      <c r="AT2691" s="68"/>
    </row>
    <row r="2692" spans="2:46" ht="18.600000000000001" customHeight="1" thickBot="1">
      <c r="D2692" s="69"/>
      <c r="G2692" s="70"/>
      <c r="I2692" s="69"/>
      <c r="L2692" s="70"/>
      <c r="N2692" s="69"/>
      <c r="Q2692" s="70"/>
      <c r="S2692" s="69"/>
      <c r="V2692" s="70"/>
      <c r="X2692" s="69"/>
      <c r="AA2692" s="70"/>
      <c r="AC2692" s="64"/>
      <c r="AD2692" s="23"/>
      <c r="AE2692" s="23"/>
      <c r="AF2692" s="71"/>
      <c r="AH2692" s="69"/>
      <c r="AK2692" s="70"/>
      <c r="AO2692" s="111"/>
      <c r="AP2692" s="18"/>
      <c r="AQ2692" s="68"/>
      <c r="AR2692" s="68"/>
      <c r="AS2692" s="68"/>
      <c r="AT2692" s="68"/>
    </row>
    <row r="2693" spans="2:46" ht="18.600000000000001" customHeight="1" thickBot="1">
      <c r="D2693" s="265" t="s">
        <v>11</v>
      </c>
      <c r="E2693" s="266"/>
      <c r="F2693" s="267" t="s">
        <v>84</v>
      </c>
      <c r="G2693" s="268"/>
      <c r="H2693" s="263"/>
      <c r="I2693" s="265" t="s">
        <v>85</v>
      </c>
      <c r="J2693" s="266"/>
      <c r="K2693" s="267" t="s">
        <v>86</v>
      </c>
      <c r="L2693" s="268"/>
      <c r="N2693" s="269" t="s">
        <v>12</v>
      </c>
      <c r="O2693" s="270"/>
      <c r="P2693" s="271" t="s">
        <v>13</v>
      </c>
      <c r="Q2693" s="272"/>
      <c r="S2693" s="265" t="s">
        <v>87</v>
      </c>
      <c r="T2693" s="266"/>
      <c r="U2693" s="267" t="s">
        <v>88</v>
      </c>
      <c r="V2693" s="268"/>
      <c r="W2693" s="10"/>
      <c r="X2693" s="269" t="s">
        <v>89</v>
      </c>
      <c r="Y2693" s="270"/>
      <c r="Z2693" s="271" t="s">
        <v>90</v>
      </c>
      <c r="AA2693" s="272"/>
      <c r="AB2693" s="10"/>
      <c r="AC2693" s="265" t="s">
        <v>14</v>
      </c>
      <c r="AD2693" s="266"/>
      <c r="AE2693" s="267" t="s">
        <v>15</v>
      </c>
      <c r="AF2693" s="268"/>
      <c r="AG2693" s="10"/>
      <c r="AH2693" s="269" t="s">
        <v>91</v>
      </c>
      <c r="AI2693" s="270"/>
      <c r="AJ2693" s="271" t="s">
        <v>92</v>
      </c>
      <c r="AK2693" s="272"/>
      <c r="AM2693" s="76" t="s">
        <v>16</v>
      </c>
      <c r="AO2693" s="112" t="s">
        <v>38</v>
      </c>
      <c r="AP2693" s="18"/>
      <c r="AQ2693" s="68"/>
      <c r="AR2693" s="68"/>
      <c r="AS2693" s="68"/>
      <c r="AT2693" s="68"/>
    </row>
    <row r="2694" spans="2:46" ht="18.600000000000001" customHeight="1" thickTop="1" thickBot="1">
      <c r="D2694" s="59">
        <v>0</v>
      </c>
      <c r="E2694" s="63">
        <v>0</v>
      </c>
      <c r="F2694" s="61">
        <v>1</v>
      </c>
      <c r="G2694" s="62">
        <v>0</v>
      </c>
      <c r="I2694" s="59">
        <v>0</v>
      </c>
      <c r="J2694" s="63">
        <f t="shared" ref="J2694" si="12219">IF(0=(1-$J$8*$K$8*$B2691^2),10^14,$B2691*$K$8/(1-$J$8*$K$8*$B2691^2))</f>
        <v>-0.46678014199767648</v>
      </c>
      <c r="K2694" s="61">
        <v>1</v>
      </c>
      <c r="L2694" s="62">
        <v>0</v>
      </c>
      <c r="N2694" s="59">
        <f t="shared" ref="N2694" si="12220">D2694*I2691+F2694*I2694-E2694*J2691-G2694*J2694</f>
        <v>0</v>
      </c>
      <c r="O2694" s="63">
        <f t="shared" ref="O2694" si="12221">(D2694*J2691+E2694*I2691+F2694*J2694+G2694*I2694)</f>
        <v>-0.46678014199767648</v>
      </c>
      <c r="P2694" s="61">
        <f t="shared" ref="P2694" si="12222">D2694*K2691+F2694*K2694-E2694*L2691-G2694*L2694</f>
        <v>1</v>
      </c>
      <c r="Q2694" s="62">
        <f t="shared" ref="Q2694" si="12223">(D2694*L2691+E2694*K2691+F2694*L2694+G2694*K2694)</f>
        <v>0</v>
      </c>
      <c r="S2694" s="59">
        <v>0</v>
      </c>
      <c r="T2694" s="63">
        <v>0</v>
      </c>
      <c r="U2694" s="61">
        <v>1</v>
      </c>
      <c r="V2694" s="62">
        <v>0</v>
      </c>
      <c r="X2694" s="59">
        <f t="shared" ref="X2694" si="12224">N2694*S2691+P2694*S2694-O2694*T2691-Q2694*T2694</f>
        <v>0</v>
      </c>
      <c r="Y2694" s="63">
        <f t="shared" ref="Y2694" si="12225">(N2694*T2691+O2694*S2691+P2694*T2694+Q2694*S2694)</f>
        <v>-0.46678014199767648</v>
      </c>
      <c r="Z2694" s="61">
        <f t="shared" ref="Z2694" si="12226">N2694*U2691+P2694*U2694-O2694*V2691-Q2694*V2694</f>
        <v>3.4382022659376146</v>
      </c>
      <c r="AA2694" s="62">
        <f t="shared" ref="AA2694" si="12227">(N2694*V2691+O2694*U2691+P2694*V2694+Q2694*U2694)</f>
        <v>0</v>
      </c>
      <c r="AB2694" s="10"/>
      <c r="AC2694" s="46">
        <f t="shared" ref="AC2694" si="12228">1/$AD$8</f>
        <v>1</v>
      </c>
      <c r="AD2694" s="77">
        <v>0</v>
      </c>
      <c r="AE2694" s="78">
        <v>1</v>
      </c>
      <c r="AF2694" s="79">
        <v>0</v>
      </c>
      <c r="AH2694" s="59">
        <f t="shared" ref="AH2694" si="12229">X2694*AC2691+Z2694*AC2694-Y2694*AD2691-AA2694*AD2694</f>
        <v>3.4382022659376146</v>
      </c>
      <c r="AI2694" s="63">
        <f t="shared" ref="AI2694" si="12230">(X2694*AD2691+Y2694*AC2691+Z2694*AD2694+AA2694*AC2694)</f>
        <v>-0.46678014199767648</v>
      </c>
      <c r="AJ2694" s="61">
        <f t="shared" ref="AJ2694" si="12231">X2694*AE2691+Z2694*AE2694-Y2694*AF2691-AA2694*AF2694</f>
        <v>3.4382022659376146</v>
      </c>
      <c r="AK2694" s="62">
        <f t="shared" ref="AK2694" si="12232">(X2694*AF2691+Y2694*AE2691+Z2694*AF2694+AA2694*AE2694)</f>
        <v>0</v>
      </c>
      <c r="AM2694" s="80">
        <f t="shared" ref="AM2694" si="12233">(180/PI())*ATAN(-1*(AI2691+AI2694)/(AH2691+AH2694))</f>
        <v>-73.15826935865752</v>
      </c>
      <c r="AO2694" s="113">
        <f t="shared" ref="AO2694" si="12234">20*LOG(((1-(10^(AM2691/20)^2)*(1-((1-AO2691)/(1+AO2691))^2))^0.5))</f>
        <v>-1.3878606177659387E-2</v>
      </c>
      <c r="AP2694" s="18"/>
      <c r="AQ2694" s="68"/>
      <c r="AR2694" s="68"/>
      <c r="AS2694" s="68"/>
      <c r="AT2694" s="68"/>
    </row>
    <row r="2695" spans="2:46" ht="18.600000000000001" customHeight="1"/>
    <row r="2696" spans="2:46" ht="18.600000000000001" customHeight="1" thickBot="1">
      <c r="D2696" s="10" t="s">
        <v>63</v>
      </c>
      <c r="E2696" s="10"/>
      <c r="F2696" s="10"/>
      <c r="G2696" s="10"/>
      <c r="H2696" s="10"/>
      <c r="I2696" s="10" t="s">
        <v>64</v>
      </c>
      <c r="J2696" s="10"/>
      <c r="K2696" s="10"/>
      <c r="L2696" s="10"/>
      <c r="M2696" s="55"/>
      <c r="N2696" s="55"/>
      <c r="O2696" s="54" t="s">
        <v>65</v>
      </c>
      <c r="P2696" s="55"/>
      <c r="Q2696" s="55"/>
      <c r="R2696" s="55"/>
      <c r="S2696" s="10"/>
      <c r="T2696" s="10" t="s">
        <v>66</v>
      </c>
      <c r="U2696" s="55"/>
      <c r="V2696" s="55"/>
      <c r="W2696" s="55"/>
      <c r="X2696" s="55"/>
      <c r="Y2696" s="54" t="s">
        <v>67</v>
      </c>
      <c r="Z2696" s="55"/>
      <c r="AA2696" s="55"/>
      <c r="AB2696" s="55"/>
      <c r="AC2696" s="54" t="s">
        <v>68</v>
      </c>
      <c r="AD2696" s="10"/>
      <c r="AE2696" s="10"/>
      <c r="AF2696" s="10"/>
      <c r="AG2696" s="10"/>
      <c r="AH2696" s="55"/>
      <c r="AI2696" s="54" t="s">
        <v>69</v>
      </c>
      <c r="AJ2696" s="55"/>
      <c r="AK2696" s="55"/>
    </row>
    <row r="2697" spans="2:46" ht="18.600000000000001" customHeight="1" thickBot="1">
      <c r="B2697" s="52"/>
      <c r="D2697" s="273" t="s">
        <v>70</v>
      </c>
      <c r="E2697" s="274"/>
      <c r="F2697" s="275" t="s">
        <v>71</v>
      </c>
      <c r="G2697" s="276"/>
      <c r="H2697" s="263"/>
      <c r="I2697" s="273" t="s">
        <v>72</v>
      </c>
      <c r="J2697" s="274"/>
      <c r="K2697" s="275" t="s">
        <v>73</v>
      </c>
      <c r="L2697" s="276"/>
      <c r="M2697" s="55"/>
      <c r="N2697" s="269" t="s">
        <v>74</v>
      </c>
      <c r="O2697" s="270"/>
      <c r="P2697" s="271" t="s">
        <v>75</v>
      </c>
      <c r="Q2697" s="272"/>
      <c r="R2697" s="55"/>
      <c r="S2697" s="273" t="s">
        <v>76</v>
      </c>
      <c r="T2697" s="274"/>
      <c r="U2697" s="275" t="s">
        <v>77</v>
      </c>
      <c r="V2697" s="276"/>
      <c r="W2697" s="10"/>
      <c r="X2697" s="269" t="s">
        <v>78</v>
      </c>
      <c r="Y2697" s="270"/>
      <c r="Z2697" s="271" t="s">
        <v>79</v>
      </c>
      <c r="AA2697" s="272"/>
      <c r="AB2697" s="10"/>
      <c r="AC2697" s="273" t="s">
        <v>80</v>
      </c>
      <c r="AD2697" s="274"/>
      <c r="AE2697" s="275" t="s">
        <v>81</v>
      </c>
      <c r="AF2697" s="276"/>
      <c r="AG2697" s="10"/>
      <c r="AH2697" s="269" t="s">
        <v>82</v>
      </c>
      <c r="AI2697" s="270"/>
      <c r="AJ2697" s="271" t="s">
        <v>83</v>
      </c>
      <c r="AK2697" s="272"/>
      <c r="AM2697" s="57" t="s">
        <v>10</v>
      </c>
      <c r="AO2697" s="109" t="s">
        <v>37</v>
      </c>
      <c r="AP2697" s="18"/>
      <c r="AQ2697" s="68"/>
      <c r="AR2697" s="68"/>
      <c r="AS2697" s="68"/>
      <c r="AT2697" s="68"/>
    </row>
    <row r="2698" spans="2:46" ht="18.600000000000001" customHeight="1" thickTop="1" thickBot="1">
      <c r="B2698" s="81">
        <v>7.7199999999999802</v>
      </c>
      <c r="D2698" s="59">
        <v>1</v>
      </c>
      <c r="E2698" s="60">
        <v>0</v>
      </c>
      <c r="F2698" s="61">
        <v>0</v>
      </c>
      <c r="G2698" s="62">
        <f t="shared" ref="G2698" si="12235">$E$8*$B2698</f>
        <v>5.2370163999999866</v>
      </c>
      <c r="I2698" s="59">
        <v>1</v>
      </c>
      <c r="J2698" s="63">
        <v>0</v>
      </c>
      <c r="K2698" s="61">
        <v>0</v>
      </c>
      <c r="L2698" s="62">
        <v>0</v>
      </c>
      <c r="N2698" s="59">
        <f t="shared" ref="N2698" si="12236">D2698*I2698+F2698*I2701-E2698*J2698-G2698*J2701</f>
        <v>3.437256480851405</v>
      </c>
      <c r="O2698" s="63">
        <f t="shared" ref="O2698" si="12237">(D2698*J2698+E2698*I2698+F2698*J2701+G2698*I2701)</f>
        <v>0</v>
      </c>
      <c r="P2698" s="61">
        <f t="shared" ref="P2698" si="12238">D2698*K2698+F2698*K2701-E2698*L2698-G2698*L2701</f>
        <v>0</v>
      </c>
      <c r="Q2698" s="62">
        <f t="shared" ref="Q2698" si="12239">(D2698*L2698+E2698*K2698+F2698*L2701+G2698*K2701)</f>
        <v>5.2370163999999866</v>
      </c>
      <c r="S2698" s="59">
        <v>1</v>
      </c>
      <c r="T2698" s="60">
        <v>0</v>
      </c>
      <c r="U2698" s="61">
        <v>0</v>
      </c>
      <c r="V2698" s="62">
        <f t="shared" ref="V2698" si="12240">$T$8*$B2698</f>
        <v>5.2370163999999866</v>
      </c>
      <c r="X2698" s="59">
        <f t="shared" ref="X2698" si="12241">N2698*S2698+P2698*S2701-O2698*T2698-Q2698*T2701</f>
        <v>3.437256480851405</v>
      </c>
      <c r="Y2698" s="63">
        <f t="shared" ref="Y2698" si="12242">(N2698*T2698+O2698*S2698+P2698*T2701+Q2698*S2701)</f>
        <v>0</v>
      </c>
      <c r="Z2698" s="61">
        <f t="shared" ref="Z2698" si="12243">N2698*U2698+P2698*U2701-O2698*V2698-Q2698*V2701</f>
        <v>0</v>
      </c>
      <c r="AA2698" s="62">
        <f t="shared" ref="AA2698" si="12244">(N2698*V2698+O2698*U2698+P2698*V2701+Q2698*U2701)</f>
        <v>23.237984961225035</v>
      </c>
      <c r="AB2698" s="10"/>
      <c r="AC2698" s="64">
        <v>1</v>
      </c>
      <c r="AD2698" s="65">
        <v>0</v>
      </c>
      <c r="AE2698" s="23">
        <v>0</v>
      </c>
      <c r="AF2698" s="66">
        <v>0</v>
      </c>
      <c r="AH2698" s="59">
        <f t="shared" ref="AH2698" si="12245">X2698*AC2698+Z2698*AC2701-Y2698*AD2698-AA2698*AD2701</f>
        <v>3.437256480851405</v>
      </c>
      <c r="AI2698" s="63">
        <f t="shared" ref="AI2698" si="12246">(X2698*AD2698+Y2698*AC2698+Z2698*AD2701+AA2698*AC2701)</f>
        <v>23.237984961225035</v>
      </c>
      <c r="AJ2698" s="61">
        <f t="shared" ref="AJ2698" si="12247">X2698*AE2698+Z2698*AE2701-Y2698*AF2698-AA2698*AF2701</f>
        <v>0</v>
      </c>
      <c r="AK2698" s="62">
        <f t="shared" ref="AK2698" si="12248">(X2698*AF2698+Y2698*AE2698+Z2698*AF2701+AA2698*AE2701)</f>
        <v>23.237984961225035</v>
      </c>
      <c r="AM2698" s="67">
        <f t="shared" ref="AM2698" si="12249">20*LOG(((1+$AD$8)/$AD$8)/((AH2698+AH2701)^2+(AI2698+AI2701)^2)^0.5)</f>
        <v>-21.506413268944897</v>
      </c>
      <c r="AO2698" s="110">
        <f t="shared" ref="AO2698" si="12250">((AH2698^2+AI2698^2)^0.5)/((AH2701^2+AI2701^2)^0.5)</f>
        <v>6.7723836870138312</v>
      </c>
      <c r="AP2698" s="18"/>
      <c r="AQ2698" s="68"/>
      <c r="AR2698" s="68"/>
      <c r="AS2698" s="68"/>
      <c r="AT2698" s="68"/>
    </row>
    <row r="2699" spans="2:46" ht="18.600000000000001" customHeight="1" thickBot="1">
      <c r="D2699" s="69"/>
      <c r="G2699" s="70"/>
      <c r="I2699" s="69"/>
      <c r="L2699" s="70"/>
      <c r="N2699" s="69"/>
      <c r="Q2699" s="70"/>
      <c r="S2699" s="69"/>
      <c r="V2699" s="70"/>
      <c r="X2699" s="69"/>
      <c r="AA2699" s="70"/>
      <c r="AC2699" s="64"/>
      <c r="AD2699" s="23"/>
      <c r="AE2699" s="23"/>
      <c r="AF2699" s="71"/>
      <c r="AH2699" s="69"/>
      <c r="AK2699" s="70"/>
      <c r="AO2699" s="111"/>
      <c r="AP2699" s="18"/>
      <c r="AQ2699" s="68"/>
      <c r="AR2699" s="68"/>
      <c r="AS2699" s="68"/>
      <c r="AT2699" s="68"/>
    </row>
    <row r="2700" spans="2:46" ht="18.600000000000001" customHeight="1" thickBot="1">
      <c r="D2700" s="265" t="s">
        <v>11</v>
      </c>
      <c r="E2700" s="266"/>
      <c r="F2700" s="267" t="s">
        <v>84</v>
      </c>
      <c r="G2700" s="268"/>
      <c r="H2700" s="263"/>
      <c r="I2700" s="265" t="s">
        <v>85</v>
      </c>
      <c r="J2700" s="266"/>
      <c r="K2700" s="267" t="s">
        <v>86</v>
      </c>
      <c r="L2700" s="268"/>
      <c r="N2700" s="269" t="s">
        <v>12</v>
      </c>
      <c r="O2700" s="270"/>
      <c r="P2700" s="271" t="s">
        <v>13</v>
      </c>
      <c r="Q2700" s="272"/>
      <c r="S2700" s="265" t="s">
        <v>87</v>
      </c>
      <c r="T2700" s="266"/>
      <c r="U2700" s="267" t="s">
        <v>88</v>
      </c>
      <c r="V2700" s="268"/>
      <c r="W2700" s="10"/>
      <c r="X2700" s="269" t="s">
        <v>89</v>
      </c>
      <c r="Y2700" s="270"/>
      <c r="Z2700" s="271" t="s">
        <v>90</v>
      </c>
      <c r="AA2700" s="272"/>
      <c r="AB2700" s="10"/>
      <c r="AC2700" s="265" t="s">
        <v>14</v>
      </c>
      <c r="AD2700" s="266"/>
      <c r="AE2700" s="267" t="s">
        <v>15</v>
      </c>
      <c r="AF2700" s="268"/>
      <c r="AG2700" s="10"/>
      <c r="AH2700" s="269" t="s">
        <v>91</v>
      </c>
      <c r="AI2700" s="270"/>
      <c r="AJ2700" s="271" t="s">
        <v>92</v>
      </c>
      <c r="AK2700" s="272"/>
      <c r="AM2700" s="76" t="s">
        <v>16</v>
      </c>
      <c r="AO2700" s="112" t="s">
        <v>38</v>
      </c>
      <c r="AP2700" s="18"/>
      <c r="AQ2700" s="68"/>
      <c r="AR2700" s="68"/>
      <c r="AS2700" s="68"/>
      <c r="AT2700" s="68"/>
    </row>
    <row r="2701" spans="2:46" ht="18.600000000000001" customHeight="1" thickTop="1" thickBot="1">
      <c r="D2701" s="59">
        <v>0</v>
      </c>
      <c r="E2701" s="63">
        <v>0</v>
      </c>
      <c r="F2701" s="61">
        <v>1</v>
      </c>
      <c r="G2701" s="62">
        <v>0</v>
      </c>
      <c r="I2701" s="59">
        <v>0</v>
      </c>
      <c r="J2701" s="63">
        <f t="shared" ref="J2701" si="12251">IF(0=(1-$J$8*$K$8*$B2698^2),10^14,$B2698*$K$8/(1-$J$8*$K$8*$B2698^2))</f>
        <v>-0.46539027085181767</v>
      </c>
      <c r="K2701" s="61">
        <v>1</v>
      </c>
      <c r="L2701" s="62">
        <v>0</v>
      </c>
      <c r="N2701" s="59">
        <f t="shared" ref="N2701" si="12252">D2701*I2698+F2701*I2701-E2701*J2698-G2701*J2701</f>
        <v>0</v>
      </c>
      <c r="O2701" s="63">
        <f t="shared" ref="O2701" si="12253">(D2701*J2698+E2701*I2698+F2701*J2701+G2701*I2701)</f>
        <v>-0.46539027085181767</v>
      </c>
      <c r="P2701" s="61">
        <f t="shared" ref="P2701" si="12254">D2701*K2698+F2701*K2701-E2701*L2698-G2701*L2701</f>
        <v>1</v>
      </c>
      <c r="Q2701" s="62">
        <f t="shared" ref="Q2701" si="12255">(D2701*L2698+E2701*K2698+F2701*L2701+G2701*K2701)</f>
        <v>0</v>
      </c>
      <c r="S2701" s="59">
        <v>0</v>
      </c>
      <c r="T2701" s="63">
        <v>0</v>
      </c>
      <c r="U2701" s="61">
        <v>1</v>
      </c>
      <c r="V2701" s="62">
        <v>0</v>
      </c>
      <c r="X2701" s="59">
        <f t="shared" ref="X2701" si="12256">N2701*S2698+P2701*S2701-O2701*T2698-Q2701*T2701</f>
        <v>0</v>
      </c>
      <c r="Y2701" s="63">
        <f t="shared" ref="Y2701" si="12257">(N2701*T2698+O2701*S2698+P2701*T2701+Q2701*S2701)</f>
        <v>-0.46539027085181767</v>
      </c>
      <c r="Z2701" s="61">
        <f t="shared" ref="Z2701" si="12258">N2701*U2698+P2701*U2701-O2701*V2698-Q2701*V2701</f>
        <v>3.437256480851405</v>
      </c>
      <c r="AA2701" s="62">
        <f t="shared" ref="AA2701" si="12259">(N2701*V2698+O2701*U2698+P2701*V2701+Q2701*U2701)</f>
        <v>0</v>
      </c>
      <c r="AB2701" s="10"/>
      <c r="AC2701" s="46">
        <f t="shared" ref="AC2701" si="12260">1/$AD$8</f>
        <v>1</v>
      </c>
      <c r="AD2701" s="77">
        <v>0</v>
      </c>
      <c r="AE2701" s="78">
        <v>1</v>
      </c>
      <c r="AF2701" s="79">
        <v>0</v>
      </c>
      <c r="AH2701" s="59">
        <f t="shared" ref="AH2701" si="12261">X2701*AC2698+Z2701*AC2701-Y2701*AD2698-AA2701*AD2701</f>
        <v>3.437256480851405</v>
      </c>
      <c r="AI2701" s="63">
        <f t="shared" ref="AI2701" si="12262">(X2701*AD2698+Y2701*AC2698+Z2701*AD2701+AA2701*AC2701)</f>
        <v>-0.46539027085181767</v>
      </c>
      <c r="AJ2701" s="61">
        <f t="shared" ref="AJ2701" si="12263">X2701*AE2698+Z2701*AE2701-Y2701*AF2698-AA2701*AF2701</f>
        <v>3.437256480851405</v>
      </c>
      <c r="AK2701" s="62">
        <f t="shared" ref="AK2701" si="12264">(X2701*AF2698+Y2701*AE2698+Z2701*AF2701+AA2701*AE2701)</f>
        <v>0</v>
      </c>
      <c r="AM2701" s="80">
        <f t="shared" ref="AM2701" si="12265">(180/PI())*ATAN(-1*(AI2698+AI2701)/(AH2698+AH2701))</f>
        <v>-73.20216457331631</v>
      </c>
      <c r="AO2701" s="113">
        <f t="shared" ref="AO2701" si="12266">20*LOG(((1-(10^(AM2698/20)^2)*(1-((1-AO2698)/(1+AO2698))^2))^0.5))</f>
        <v>-1.3788763514591408E-2</v>
      </c>
      <c r="AP2701" s="18"/>
      <c r="AQ2701" s="68"/>
      <c r="AR2701" s="68"/>
      <c r="AS2701" s="68"/>
      <c r="AT2701" s="68"/>
    </row>
    <row r="2702" spans="2:46" ht="18.600000000000001" customHeight="1"/>
    <row r="2703" spans="2:46" ht="18.600000000000001" customHeight="1" thickBot="1">
      <c r="D2703" s="10" t="s">
        <v>63</v>
      </c>
      <c r="E2703" s="10"/>
      <c r="F2703" s="10"/>
      <c r="G2703" s="10"/>
      <c r="H2703" s="10"/>
      <c r="I2703" s="10" t="s">
        <v>64</v>
      </c>
      <c r="J2703" s="10"/>
      <c r="K2703" s="10"/>
      <c r="L2703" s="10"/>
      <c r="M2703" s="55"/>
      <c r="N2703" s="55"/>
      <c r="O2703" s="54" t="s">
        <v>65</v>
      </c>
      <c r="P2703" s="55"/>
      <c r="Q2703" s="55"/>
      <c r="R2703" s="55"/>
      <c r="S2703" s="10"/>
      <c r="T2703" s="10" t="s">
        <v>66</v>
      </c>
      <c r="U2703" s="55"/>
      <c r="V2703" s="55"/>
      <c r="W2703" s="55"/>
      <c r="X2703" s="55"/>
      <c r="Y2703" s="54" t="s">
        <v>67</v>
      </c>
      <c r="Z2703" s="55"/>
      <c r="AA2703" s="55"/>
      <c r="AB2703" s="55"/>
      <c r="AC2703" s="54" t="s">
        <v>68</v>
      </c>
      <c r="AD2703" s="10"/>
      <c r="AE2703" s="10"/>
      <c r="AF2703" s="10"/>
      <c r="AG2703" s="10"/>
      <c r="AH2703" s="55"/>
      <c r="AI2703" s="54" t="s">
        <v>69</v>
      </c>
      <c r="AJ2703" s="55"/>
      <c r="AK2703" s="55"/>
    </row>
    <row r="2704" spans="2:46" ht="18.600000000000001" customHeight="1" thickBot="1">
      <c r="B2704" s="52"/>
      <c r="D2704" s="273" t="s">
        <v>70</v>
      </c>
      <c r="E2704" s="274"/>
      <c r="F2704" s="275" t="s">
        <v>71</v>
      </c>
      <c r="G2704" s="276"/>
      <c r="H2704" s="263"/>
      <c r="I2704" s="273" t="s">
        <v>72</v>
      </c>
      <c r="J2704" s="274"/>
      <c r="K2704" s="275" t="s">
        <v>73</v>
      </c>
      <c r="L2704" s="276"/>
      <c r="M2704" s="55"/>
      <c r="N2704" s="269" t="s">
        <v>74</v>
      </c>
      <c r="O2704" s="270"/>
      <c r="P2704" s="271" t="s">
        <v>75</v>
      </c>
      <c r="Q2704" s="272"/>
      <c r="R2704" s="55"/>
      <c r="S2704" s="273" t="s">
        <v>76</v>
      </c>
      <c r="T2704" s="274"/>
      <c r="U2704" s="275" t="s">
        <v>77</v>
      </c>
      <c r="V2704" s="276"/>
      <c r="W2704" s="10"/>
      <c r="X2704" s="269" t="s">
        <v>78</v>
      </c>
      <c r="Y2704" s="270"/>
      <c r="Z2704" s="271" t="s">
        <v>79</v>
      </c>
      <c r="AA2704" s="272"/>
      <c r="AB2704" s="10"/>
      <c r="AC2704" s="273" t="s">
        <v>80</v>
      </c>
      <c r="AD2704" s="274"/>
      <c r="AE2704" s="275" t="s">
        <v>81</v>
      </c>
      <c r="AF2704" s="276"/>
      <c r="AG2704" s="10"/>
      <c r="AH2704" s="269" t="s">
        <v>82</v>
      </c>
      <c r="AI2704" s="270"/>
      <c r="AJ2704" s="271" t="s">
        <v>83</v>
      </c>
      <c r="AK2704" s="272"/>
      <c r="AM2704" s="57" t="s">
        <v>10</v>
      </c>
      <c r="AO2704" s="109" t="s">
        <v>37</v>
      </c>
      <c r="AP2704" s="18"/>
      <c r="AQ2704" s="68"/>
      <c r="AR2704" s="68"/>
      <c r="AS2704" s="68"/>
      <c r="AT2704" s="68"/>
    </row>
    <row r="2705" spans="2:46" ht="18.600000000000001" customHeight="1" thickTop="1" thickBot="1">
      <c r="B2705" s="81">
        <v>7.7399999999999798</v>
      </c>
      <c r="D2705" s="59">
        <v>1</v>
      </c>
      <c r="E2705" s="60">
        <v>0</v>
      </c>
      <c r="F2705" s="61">
        <v>0</v>
      </c>
      <c r="G2705" s="62">
        <f t="shared" ref="G2705" si="12267">$E$8*$B2705</f>
        <v>5.2505837999999869</v>
      </c>
      <c r="I2705" s="59">
        <v>1</v>
      </c>
      <c r="J2705" s="63">
        <v>0</v>
      </c>
      <c r="K2705" s="61">
        <v>0</v>
      </c>
      <c r="L2705" s="62">
        <v>0</v>
      </c>
      <c r="N2705" s="59">
        <f t="shared" ref="N2705" si="12268">D2705*I2705+F2705*I2708-E2705*J2705-G2705*J2708</f>
        <v>3.436318742923111</v>
      </c>
      <c r="O2705" s="63">
        <f t="shared" ref="O2705" si="12269">(D2705*J2705+E2705*I2705+F2705*J2708+G2705*I2708)</f>
        <v>0</v>
      </c>
      <c r="P2705" s="61">
        <f t="shared" ref="P2705" si="12270">D2705*K2705+F2705*K2708-E2705*L2705-G2705*L2708</f>
        <v>0</v>
      </c>
      <c r="Q2705" s="62">
        <f t="shared" ref="Q2705" si="12271">(D2705*L2705+E2705*K2705+F2705*L2708+G2705*K2708)</f>
        <v>5.2505837999999869</v>
      </c>
      <c r="S2705" s="59">
        <v>1</v>
      </c>
      <c r="T2705" s="60">
        <v>0</v>
      </c>
      <c r="U2705" s="61">
        <v>0</v>
      </c>
      <c r="V2705" s="62">
        <f t="shared" ref="V2705" si="12272">$T$8*$B2705</f>
        <v>5.2505837999999869</v>
      </c>
      <c r="X2705" s="59">
        <f t="shared" ref="X2705" si="12273">N2705*S2705+P2705*S2708-O2705*T2705-Q2705*T2708</f>
        <v>3.436318742923111</v>
      </c>
      <c r="Y2705" s="63">
        <f t="shared" ref="Y2705" si="12274">(N2705*T2705+O2705*S2705+P2705*T2708+Q2705*S2708)</f>
        <v>0</v>
      </c>
      <c r="Z2705" s="61">
        <f t="shared" ref="Z2705" si="12275">N2705*U2705+P2705*U2708-O2705*V2705-Q2705*V2708</f>
        <v>0</v>
      </c>
      <c r="AA2705" s="62">
        <f t="shared" ref="AA2705" si="12276">(N2705*V2705+O2705*U2705+P2705*V2708+Q2705*U2708)</f>
        <v>23.293263323228395</v>
      </c>
      <c r="AB2705" s="10"/>
      <c r="AC2705" s="64">
        <v>1</v>
      </c>
      <c r="AD2705" s="65">
        <v>0</v>
      </c>
      <c r="AE2705" s="23">
        <v>0</v>
      </c>
      <c r="AF2705" s="66">
        <v>0</v>
      </c>
      <c r="AH2705" s="59">
        <f t="shared" ref="AH2705" si="12277">X2705*AC2705+Z2705*AC2708-Y2705*AD2705-AA2705*AD2708</f>
        <v>3.436318742923111</v>
      </c>
      <c r="AI2705" s="63">
        <f t="shared" ref="AI2705" si="12278">(X2705*AD2705+Y2705*AC2705+Z2705*AD2708+AA2705*AC2708)</f>
        <v>23.293263323228395</v>
      </c>
      <c r="AJ2705" s="61">
        <f t="shared" ref="AJ2705" si="12279">X2705*AE2705+Z2705*AE2708-Y2705*AF2705-AA2705*AF2708</f>
        <v>0</v>
      </c>
      <c r="AK2705" s="62">
        <f t="shared" ref="AK2705" si="12280">(X2705*AF2705+Y2705*AE2705+Z2705*AF2708+AA2705*AE2708)</f>
        <v>23.293263323228395</v>
      </c>
      <c r="AM2705" s="67">
        <f t="shared" ref="AM2705" si="12281">20*LOG(((1+$AD$8)/$AD$8)/((AH2705+AH2708)^2+(AI2705+AI2708)^2)^0.5)</f>
        <v>-21.52600185597732</v>
      </c>
      <c r="AO2705" s="110">
        <f t="shared" ref="AO2705" si="12282">((AH2705^2+AI2705^2)^0.5)/((AH2708^2+AI2708^2)^0.5)</f>
        <v>6.7902912883138722</v>
      </c>
      <c r="AP2705" s="18"/>
      <c r="AQ2705" s="68"/>
      <c r="AR2705" s="68"/>
      <c r="AS2705" s="68"/>
      <c r="AT2705" s="68"/>
    </row>
    <row r="2706" spans="2:46" ht="18.600000000000001" customHeight="1" thickBot="1">
      <c r="D2706" s="69"/>
      <c r="G2706" s="70"/>
      <c r="I2706" s="69"/>
      <c r="L2706" s="70"/>
      <c r="N2706" s="69"/>
      <c r="Q2706" s="70"/>
      <c r="S2706" s="69"/>
      <c r="V2706" s="70"/>
      <c r="X2706" s="69"/>
      <c r="AA2706" s="70"/>
      <c r="AC2706" s="64"/>
      <c r="AD2706" s="23"/>
      <c r="AE2706" s="23"/>
      <c r="AF2706" s="71"/>
      <c r="AH2706" s="69"/>
      <c r="AK2706" s="70"/>
      <c r="AO2706" s="111"/>
      <c r="AP2706" s="18"/>
      <c r="AQ2706" s="68"/>
      <c r="AR2706" s="68"/>
      <c r="AS2706" s="68"/>
      <c r="AT2706" s="68"/>
    </row>
    <row r="2707" spans="2:46" ht="18.600000000000001" customHeight="1" thickBot="1">
      <c r="D2707" s="265" t="s">
        <v>11</v>
      </c>
      <c r="E2707" s="266"/>
      <c r="F2707" s="267" t="s">
        <v>84</v>
      </c>
      <c r="G2707" s="268"/>
      <c r="H2707" s="263"/>
      <c r="I2707" s="265" t="s">
        <v>85</v>
      </c>
      <c r="J2707" s="266"/>
      <c r="K2707" s="267" t="s">
        <v>86</v>
      </c>
      <c r="L2707" s="268"/>
      <c r="N2707" s="269" t="s">
        <v>12</v>
      </c>
      <c r="O2707" s="270"/>
      <c r="P2707" s="271" t="s">
        <v>13</v>
      </c>
      <c r="Q2707" s="272"/>
      <c r="S2707" s="265" t="s">
        <v>87</v>
      </c>
      <c r="T2707" s="266"/>
      <c r="U2707" s="267" t="s">
        <v>88</v>
      </c>
      <c r="V2707" s="268"/>
      <c r="W2707" s="10"/>
      <c r="X2707" s="269" t="s">
        <v>89</v>
      </c>
      <c r="Y2707" s="270"/>
      <c r="Z2707" s="271" t="s">
        <v>90</v>
      </c>
      <c r="AA2707" s="272"/>
      <c r="AB2707" s="10"/>
      <c r="AC2707" s="265" t="s">
        <v>14</v>
      </c>
      <c r="AD2707" s="266"/>
      <c r="AE2707" s="267" t="s">
        <v>15</v>
      </c>
      <c r="AF2707" s="268"/>
      <c r="AG2707" s="10"/>
      <c r="AH2707" s="269" t="s">
        <v>91</v>
      </c>
      <c r="AI2707" s="270"/>
      <c r="AJ2707" s="271" t="s">
        <v>92</v>
      </c>
      <c r="AK2707" s="272"/>
      <c r="AM2707" s="76" t="s">
        <v>16</v>
      </c>
      <c r="AO2707" s="112" t="s">
        <v>38</v>
      </c>
      <c r="AP2707" s="18"/>
      <c r="AQ2707" s="68"/>
      <c r="AR2707" s="68"/>
      <c r="AS2707" s="68"/>
      <c r="AT2707" s="68"/>
    </row>
    <row r="2708" spans="2:46" ht="18.600000000000001" customHeight="1" thickTop="1" thickBot="1">
      <c r="D2708" s="59">
        <v>0</v>
      </c>
      <c r="E2708" s="63">
        <v>0</v>
      </c>
      <c r="F2708" s="61">
        <v>1</v>
      </c>
      <c r="G2708" s="62">
        <v>0</v>
      </c>
      <c r="I2708" s="59">
        <v>0</v>
      </c>
      <c r="J2708" s="63">
        <f t="shared" ref="J2708" si="12283">IF(0=(1-$J$8*$K$8*$B2705^2),10^14,$B2705*$K$8/(1-$J$8*$K$8*$B2705^2))</f>
        <v>-0.46400911512413479</v>
      </c>
      <c r="K2708" s="61">
        <v>1</v>
      </c>
      <c r="L2708" s="62">
        <v>0</v>
      </c>
      <c r="N2708" s="59">
        <f t="shared" ref="N2708" si="12284">D2708*I2705+F2708*I2708-E2708*J2705-G2708*J2708</f>
        <v>0</v>
      </c>
      <c r="O2708" s="63">
        <f t="shared" ref="O2708" si="12285">(D2708*J2705+E2708*I2705+F2708*J2708+G2708*I2708)</f>
        <v>-0.46400911512413479</v>
      </c>
      <c r="P2708" s="61">
        <f t="shared" ref="P2708" si="12286">D2708*K2705+F2708*K2708-E2708*L2705-G2708*L2708</f>
        <v>1</v>
      </c>
      <c r="Q2708" s="62">
        <f t="shared" ref="Q2708" si="12287">(D2708*L2705+E2708*K2705+F2708*L2708+G2708*K2708)</f>
        <v>0</v>
      </c>
      <c r="S2708" s="59">
        <v>0</v>
      </c>
      <c r="T2708" s="63">
        <v>0</v>
      </c>
      <c r="U2708" s="61">
        <v>1</v>
      </c>
      <c r="V2708" s="62">
        <v>0</v>
      </c>
      <c r="X2708" s="59">
        <f t="shared" ref="X2708" si="12288">N2708*S2705+P2708*S2708-O2708*T2705-Q2708*T2708</f>
        <v>0</v>
      </c>
      <c r="Y2708" s="63">
        <f t="shared" ref="Y2708" si="12289">(N2708*T2705+O2708*S2705+P2708*T2708+Q2708*S2708)</f>
        <v>-0.46400911512413479</v>
      </c>
      <c r="Z2708" s="61">
        <f t="shared" ref="Z2708" si="12290">N2708*U2705+P2708*U2708-O2708*V2705-Q2708*V2708</f>
        <v>3.436318742923111</v>
      </c>
      <c r="AA2708" s="62">
        <f t="shared" ref="AA2708" si="12291">(N2708*V2705+O2708*U2705+P2708*V2708+Q2708*U2708)</f>
        <v>0</v>
      </c>
      <c r="AB2708" s="10"/>
      <c r="AC2708" s="46">
        <f t="shared" ref="AC2708" si="12292">1/$AD$8</f>
        <v>1</v>
      </c>
      <c r="AD2708" s="77">
        <v>0</v>
      </c>
      <c r="AE2708" s="78">
        <v>1</v>
      </c>
      <c r="AF2708" s="79">
        <v>0</v>
      </c>
      <c r="AH2708" s="59">
        <f t="shared" ref="AH2708" si="12293">X2708*AC2705+Z2708*AC2708-Y2708*AD2705-AA2708*AD2708</f>
        <v>3.436318742923111</v>
      </c>
      <c r="AI2708" s="63">
        <f t="shared" ref="AI2708" si="12294">(X2708*AD2705+Y2708*AC2705+Z2708*AD2708+AA2708*AC2708)</f>
        <v>-0.46400911512413479</v>
      </c>
      <c r="AJ2708" s="61">
        <f t="shared" ref="AJ2708" si="12295">X2708*AE2705+Z2708*AE2708-Y2708*AF2705-AA2708*AF2708</f>
        <v>3.436318742923111</v>
      </c>
      <c r="AK2708" s="62">
        <f t="shared" ref="AK2708" si="12296">(X2708*AF2705+Y2708*AE2705+Z2708*AF2708+AA2708*AE2708)</f>
        <v>0</v>
      </c>
      <c r="AM2708" s="80">
        <f t="shared" ref="AM2708" si="12297">(180/PI())*ATAN(-1*(AI2705+AI2708)/(AH2705+AH2708))</f>
        <v>-73.245830512688173</v>
      </c>
      <c r="AO2708" s="113">
        <f t="shared" ref="AO2708" si="12298">20*LOG(((1-(10^(AM2705/20)^2)*(1-((1-AO2705)/(1+AO2705))^2))^0.5))</f>
        <v>-1.3699664501126549E-2</v>
      </c>
      <c r="AP2708" s="18"/>
      <c r="AQ2708" s="68"/>
      <c r="AR2708" s="68"/>
      <c r="AS2708" s="68"/>
      <c r="AT2708" s="68"/>
    </row>
    <row r="2709" spans="2:46" ht="18.600000000000001" customHeight="1"/>
    <row r="2710" spans="2:46" ht="18.600000000000001" customHeight="1" thickBot="1">
      <c r="D2710" s="10" t="s">
        <v>63</v>
      </c>
      <c r="E2710" s="10"/>
      <c r="F2710" s="10"/>
      <c r="G2710" s="10"/>
      <c r="H2710" s="10"/>
      <c r="I2710" s="10" t="s">
        <v>64</v>
      </c>
      <c r="J2710" s="10"/>
      <c r="K2710" s="10"/>
      <c r="L2710" s="10"/>
      <c r="M2710" s="55"/>
      <c r="N2710" s="55"/>
      <c r="O2710" s="54" t="s">
        <v>65</v>
      </c>
      <c r="P2710" s="55"/>
      <c r="Q2710" s="55"/>
      <c r="R2710" s="55"/>
      <c r="S2710" s="10"/>
      <c r="T2710" s="10" t="s">
        <v>66</v>
      </c>
      <c r="U2710" s="55"/>
      <c r="V2710" s="55"/>
      <c r="W2710" s="55"/>
      <c r="X2710" s="55"/>
      <c r="Y2710" s="54" t="s">
        <v>67</v>
      </c>
      <c r="Z2710" s="55"/>
      <c r="AA2710" s="55"/>
      <c r="AB2710" s="55"/>
      <c r="AC2710" s="54" t="s">
        <v>68</v>
      </c>
      <c r="AD2710" s="10"/>
      <c r="AE2710" s="10"/>
      <c r="AF2710" s="10"/>
      <c r="AG2710" s="10"/>
      <c r="AH2710" s="55"/>
      <c r="AI2710" s="54" t="s">
        <v>69</v>
      </c>
      <c r="AJ2710" s="55"/>
      <c r="AK2710" s="55"/>
    </row>
    <row r="2711" spans="2:46" ht="18.600000000000001" customHeight="1" thickBot="1">
      <c r="B2711" s="52"/>
      <c r="D2711" s="273" t="s">
        <v>70</v>
      </c>
      <c r="E2711" s="274"/>
      <c r="F2711" s="275" t="s">
        <v>71</v>
      </c>
      <c r="G2711" s="276"/>
      <c r="H2711" s="263"/>
      <c r="I2711" s="273" t="s">
        <v>72</v>
      </c>
      <c r="J2711" s="274"/>
      <c r="K2711" s="275" t="s">
        <v>73</v>
      </c>
      <c r="L2711" s="276"/>
      <c r="M2711" s="55"/>
      <c r="N2711" s="269" t="s">
        <v>74</v>
      </c>
      <c r="O2711" s="270"/>
      <c r="P2711" s="271" t="s">
        <v>75</v>
      </c>
      <c r="Q2711" s="272"/>
      <c r="R2711" s="55"/>
      <c r="S2711" s="273" t="s">
        <v>76</v>
      </c>
      <c r="T2711" s="274"/>
      <c r="U2711" s="275" t="s">
        <v>77</v>
      </c>
      <c r="V2711" s="276"/>
      <c r="W2711" s="10"/>
      <c r="X2711" s="269" t="s">
        <v>78</v>
      </c>
      <c r="Y2711" s="270"/>
      <c r="Z2711" s="271" t="s">
        <v>79</v>
      </c>
      <c r="AA2711" s="272"/>
      <c r="AB2711" s="10"/>
      <c r="AC2711" s="273" t="s">
        <v>80</v>
      </c>
      <c r="AD2711" s="274"/>
      <c r="AE2711" s="275" t="s">
        <v>81</v>
      </c>
      <c r="AF2711" s="276"/>
      <c r="AG2711" s="10"/>
      <c r="AH2711" s="269" t="s">
        <v>82</v>
      </c>
      <c r="AI2711" s="270"/>
      <c r="AJ2711" s="271" t="s">
        <v>83</v>
      </c>
      <c r="AK2711" s="272"/>
      <c r="AM2711" s="57" t="s">
        <v>10</v>
      </c>
      <c r="AO2711" s="109" t="s">
        <v>37</v>
      </c>
      <c r="AP2711" s="18"/>
      <c r="AQ2711" s="68"/>
      <c r="AR2711" s="68"/>
      <c r="AS2711" s="68"/>
      <c r="AT2711" s="68"/>
    </row>
    <row r="2712" spans="2:46" ht="18.600000000000001" customHeight="1" thickTop="1" thickBot="1">
      <c r="B2712" s="81">
        <v>7.7599999999999802</v>
      </c>
      <c r="D2712" s="59">
        <v>1</v>
      </c>
      <c r="E2712" s="60">
        <v>0</v>
      </c>
      <c r="F2712" s="61">
        <v>0</v>
      </c>
      <c r="G2712" s="62">
        <f t="shared" ref="G2712" si="12299">$E$8*$B2712</f>
        <v>5.2641511999999873</v>
      </c>
      <c r="I2712" s="59">
        <v>1</v>
      </c>
      <c r="J2712" s="63">
        <v>0</v>
      </c>
      <c r="K2712" s="61">
        <v>0</v>
      </c>
      <c r="L2712" s="62">
        <v>0</v>
      </c>
      <c r="N2712" s="59">
        <f t="shared" ref="N2712" si="12300">D2712*I2712+F2712*I2715-E2712*J2712-G2712*J2715</f>
        <v>3.4353889591814344</v>
      </c>
      <c r="O2712" s="63">
        <f t="shared" ref="O2712" si="12301">(D2712*J2712+E2712*I2712+F2712*J2715+G2712*I2715)</f>
        <v>0</v>
      </c>
      <c r="P2712" s="61">
        <f t="shared" ref="P2712" si="12302">D2712*K2712+F2712*K2715-E2712*L2712-G2712*L2715</f>
        <v>0</v>
      </c>
      <c r="Q2712" s="62">
        <f t="shared" ref="Q2712" si="12303">(D2712*L2712+E2712*K2712+F2712*L2715+G2712*K2715)</f>
        <v>5.2641511999999873</v>
      </c>
      <c r="S2712" s="59">
        <v>1</v>
      </c>
      <c r="T2712" s="60">
        <v>0</v>
      </c>
      <c r="U2712" s="61">
        <v>0</v>
      </c>
      <c r="V2712" s="62">
        <f t="shared" ref="V2712" si="12304">$T$8*$B2712</f>
        <v>5.2641511999999873</v>
      </c>
      <c r="X2712" s="59">
        <f t="shared" ref="X2712" si="12305">N2712*S2712+P2712*S2715-O2712*T2712-Q2712*T2715</f>
        <v>3.4353889591814344</v>
      </c>
      <c r="Y2712" s="63">
        <f t="shared" ref="Y2712" si="12306">(N2712*T2712+O2712*S2712+P2712*T2715+Q2712*S2715)</f>
        <v>0</v>
      </c>
      <c r="Z2712" s="61">
        <f t="shared" ref="Z2712" si="12307">N2712*U2712+P2712*U2715-O2712*V2712-Q2712*V2715</f>
        <v>0</v>
      </c>
      <c r="AA2712" s="62">
        <f t="shared" ref="AA2712" si="12308">(N2712*V2712+O2712*U2712+P2712*V2715+Q2712*U2715)</f>
        <v>23.348558111941642</v>
      </c>
      <c r="AB2712" s="10"/>
      <c r="AC2712" s="64">
        <v>1</v>
      </c>
      <c r="AD2712" s="65">
        <v>0</v>
      </c>
      <c r="AE2712" s="23">
        <v>0</v>
      </c>
      <c r="AF2712" s="66">
        <v>0</v>
      </c>
      <c r="AH2712" s="59">
        <f t="shared" ref="AH2712" si="12309">X2712*AC2712+Z2712*AC2715-Y2712*AD2712-AA2712*AD2715</f>
        <v>3.4353889591814344</v>
      </c>
      <c r="AI2712" s="63">
        <f t="shared" ref="AI2712" si="12310">(X2712*AD2712+Y2712*AC2712+Z2712*AD2715+AA2712*AC2715)</f>
        <v>23.348558111941642</v>
      </c>
      <c r="AJ2712" s="61">
        <f t="shared" ref="AJ2712" si="12311">X2712*AE2712+Z2712*AE2715-Y2712*AF2712-AA2712*AF2715</f>
        <v>0</v>
      </c>
      <c r="AK2712" s="62">
        <f t="shared" ref="AK2712" si="12312">(X2712*AF2712+Y2712*AE2712+Z2712*AF2715+AA2712*AE2715)</f>
        <v>23.348558111941642</v>
      </c>
      <c r="AM2712" s="67">
        <f t="shared" ref="AM2712" si="12313">20*LOG(((1+$AD$8)/$AD$8)/((AH2712+AH2715)^2+(AI2712+AI2715)^2)^0.5)</f>
        <v>-21.545555753851442</v>
      </c>
      <c r="AO2712" s="110">
        <f t="shared" ref="AO2712" si="12314">((AH2712^2+AI2712^2)^0.5)/((AH2715^2+AI2715^2)^0.5)</f>
        <v>6.8081977965175877</v>
      </c>
      <c r="AP2712" s="18"/>
      <c r="AQ2712" s="68"/>
      <c r="AR2712" s="68"/>
      <c r="AS2712" s="68"/>
      <c r="AT2712" s="68"/>
    </row>
    <row r="2713" spans="2:46" ht="18.600000000000001" customHeight="1" thickBot="1">
      <c r="D2713" s="69"/>
      <c r="G2713" s="70"/>
      <c r="I2713" s="69"/>
      <c r="L2713" s="70"/>
      <c r="N2713" s="69"/>
      <c r="Q2713" s="70"/>
      <c r="S2713" s="69"/>
      <c r="V2713" s="70"/>
      <c r="X2713" s="69"/>
      <c r="AA2713" s="70"/>
      <c r="AC2713" s="64"/>
      <c r="AD2713" s="23"/>
      <c r="AE2713" s="23"/>
      <c r="AF2713" s="71"/>
      <c r="AH2713" s="69"/>
      <c r="AK2713" s="70"/>
      <c r="AO2713" s="111"/>
      <c r="AP2713" s="18"/>
      <c r="AQ2713" s="68"/>
      <c r="AR2713" s="68"/>
      <c r="AS2713" s="68"/>
      <c r="AT2713" s="68"/>
    </row>
    <row r="2714" spans="2:46" ht="18.600000000000001" customHeight="1" thickBot="1">
      <c r="D2714" s="265" t="s">
        <v>11</v>
      </c>
      <c r="E2714" s="266"/>
      <c r="F2714" s="267" t="s">
        <v>84</v>
      </c>
      <c r="G2714" s="268"/>
      <c r="H2714" s="263"/>
      <c r="I2714" s="265" t="s">
        <v>85</v>
      </c>
      <c r="J2714" s="266"/>
      <c r="K2714" s="267" t="s">
        <v>86</v>
      </c>
      <c r="L2714" s="268"/>
      <c r="N2714" s="269" t="s">
        <v>12</v>
      </c>
      <c r="O2714" s="270"/>
      <c r="P2714" s="271" t="s">
        <v>13</v>
      </c>
      <c r="Q2714" s="272"/>
      <c r="S2714" s="265" t="s">
        <v>87</v>
      </c>
      <c r="T2714" s="266"/>
      <c r="U2714" s="267" t="s">
        <v>88</v>
      </c>
      <c r="V2714" s="268"/>
      <c r="W2714" s="10"/>
      <c r="X2714" s="269" t="s">
        <v>89</v>
      </c>
      <c r="Y2714" s="270"/>
      <c r="Z2714" s="271" t="s">
        <v>90</v>
      </c>
      <c r="AA2714" s="272"/>
      <c r="AB2714" s="10"/>
      <c r="AC2714" s="265" t="s">
        <v>14</v>
      </c>
      <c r="AD2714" s="266"/>
      <c r="AE2714" s="267" t="s">
        <v>15</v>
      </c>
      <c r="AF2714" s="268"/>
      <c r="AG2714" s="10"/>
      <c r="AH2714" s="269" t="s">
        <v>91</v>
      </c>
      <c r="AI2714" s="270"/>
      <c r="AJ2714" s="271" t="s">
        <v>92</v>
      </c>
      <c r="AK2714" s="272"/>
      <c r="AM2714" s="76" t="s">
        <v>16</v>
      </c>
      <c r="AO2714" s="112" t="s">
        <v>38</v>
      </c>
      <c r="AP2714" s="18"/>
      <c r="AQ2714" s="68"/>
      <c r="AR2714" s="68"/>
      <c r="AS2714" s="68"/>
      <c r="AT2714" s="68"/>
    </row>
    <row r="2715" spans="2:46" ht="18.600000000000001" customHeight="1" thickTop="1" thickBot="1">
      <c r="D2715" s="59">
        <v>0</v>
      </c>
      <c r="E2715" s="63">
        <v>0</v>
      </c>
      <c r="F2715" s="61">
        <v>1</v>
      </c>
      <c r="G2715" s="62">
        <v>0</v>
      </c>
      <c r="I2715" s="59">
        <v>0</v>
      </c>
      <c r="J2715" s="63">
        <f t="shared" ref="J2715" si="12315">IF(0=(1-$J$8*$K$8*$B2712^2),10^14,$B2712*$K$8/(1-$J$8*$K$8*$B2712^2))</f>
        <v>-0.46263658976616023</v>
      </c>
      <c r="K2715" s="61">
        <v>1</v>
      </c>
      <c r="L2715" s="62">
        <v>0</v>
      </c>
      <c r="N2715" s="59">
        <f t="shared" ref="N2715" si="12316">D2715*I2712+F2715*I2715-E2715*J2712-G2715*J2715</f>
        <v>0</v>
      </c>
      <c r="O2715" s="63">
        <f t="shared" ref="O2715" si="12317">(D2715*J2712+E2715*I2712+F2715*J2715+G2715*I2715)</f>
        <v>-0.46263658976616023</v>
      </c>
      <c r="P2715" s="61">
        <f t="shared" ref="P2715" si="12318">D2715*K2712+F2715*K2715-E2715*L2712-G2715*L2715</f>
        <v>1</v>
      </c>
      <c r="Q2715" s="62">
        <f t="shared" ref="Q2715" si="12319">(D2715*L2712+E2715*K2712+F2715*L2715+G2715*K2715)</f>
        <v>0</v>
      </c>
      <c r="S2715" s="59">
        <v>0</v>
      </c>
      <c r="T2715" s="63">
        <v>0</v>
      </c>
      <c r="U2715" s="61">
        <v>1</v>
      </c>
      <c r="V2715" s="62">
        <v>0</v>
      </c>
      <c r="X2715" s="59">
        <f t="shared" ref="X2715" si="12320">N2715*S2712+P2715*S2715-O2715*T2712-Q2715*T2715</f>
        <v>0</v>
      </c>
      <c r="Y2715" s="63">
        <f t="shared" ref="Y2715" si="12321">(N2715*T2712+O2715*S2712+P2715*T2715+Q2715*S2715)</f>
        <v>-0.46263658976616023</v>
      </c>
      <c r="Z2715" s="61">
        <f t="shared" ref="Z2715" si="12322">N2715*U2712+P2715*U2715-O2715*V2712-Q2715*V2715</f>
        <v>3.4353889591814344</v>
      </c>
      <c r="AA2715" s="62">
        <f t="shared" ref="AA2715" si="12323">(N2715*V2712+O2715*U2712+P2715*V2715+Q2715*U2715)</f>
        <v>0</v>
      </c>
      <c r="AB2715" s="10"/>
      <c r="AC2715" s="46">
        <f t="shared" ref="AC2715" si="12324">1/$AD$8</f>
        <v>1</v>
      </c>
      <c r="AD2715" s="77">
        <v>0</v>
      </c>
      <c r="AE2715" s="78">
        <v>1</v>
      </c>
      <c r="AF2715" s="79">
        <v>0</v>
      </c>
      <c r="AH2715" s="59">
        <f t="shared" ref="AH2715" si="12325">X2715*AC2712+Z2715*AC2715-Y2715*AD2712-AA2715*AD2715</f>
        <v>3.4353889591814344</v>
      </c>
      <c r="AI2715" s="63">
        <f t="shared" ref="AI2715" si="12326">(X2715*AD2712+Y2715*AC2712+Z2715*AD2715+AA2715*AC2715)</f>
        <v>-0.46263658976616023</v>
      </c>
      <c r="AJ2715" s="61">
        <f t="shared" ref="AJ2715" si="12327">X2715*AE2712+Z2715*AE2715-Y2715*AF2712-AA2715*AF2715</f>
        <v>3.4353889591814344</v>
      </c>
      <c r="AK2715" s="62">
        <f t="shared" ref="AK2715" si="12328">(X2715*AF2712+Y2715*AE2712+Z2715*AF2715+AA2715*AE2715)</f>
        <v>0</v>
      </c>
      <c r="AM2715" s="80">
        <f t="shared" ref="AM2715" si="12329">(180/PI())*ATAN(-1*(AI2712+AI2715)/(AH2712+AH2715))</f>
        <v>-73.28926897944784</v>
      </c>
      <c r="AO2715" s="113">
        <f t="shared" ref="AO2715" si="12330">20*LOG(((1-(10^(AM2712/20)^2)*(1-((1-AO2712)/(1+AO2712))^2))^0.5))</f>
        <v>-1.3611301896313349E-2</v>
      </c>
      <c r="AP2715" s="18"/>
      <c r="AQ2715" s="68"/>
      <c r="AR2715" s="68"/>
      <c r="AS2715" s="68"/>
      <c r="AT2715" s="68"/>
    </row>
    <row r="2716" spans="2:46" ht="18.600000000000001" customHeight="1"/>
    <row r="2717" spans="2:46" ht="18.600000000000001" customHeight="1" thickBot="1">
      <c r="D2717" s="10" t="s">
        <v>63</v>
      </c>
      <c r="E2717" s="10"/>
      <c r="F2717" s="10"/>
      <c r="G2717" s="10"/>
      <c r="H2717" s="10"/>
      <c r="I2717" s="10" t="s">
        <v>64</v>
      </c>
      <c r="J2717" s="10"/>
      <c r="K2717" s="10"/>
      <c r="L2717" s="10"/>
      <c r="M2717" s="55"/>
      <c r="N2717" s="55"/>
      <c r="O2717" s="54" t="s">
        <v>65</v>
      </c>
      <c r="P2717" s="55"/>
      <c r="Q2717" s="55"/>
      <c r="R2717" s="55"/>
      <c r="S2717" s="10"/>
      <c r="T2717" s="10" t="s">
        <v>66</v>
      </c>
      <c r="U2717" s="55"/>
      <c r="V2717" s="55"/>
      <c r="W2717" s="55"/>
      <c r="X2717" s="55"/>
      <c r="Y2717" s="54" t="s">
        <v>67</v>
      </c>
      <c r="Z2717" s="55"/>
      <c r="AA2717" s="55"/>
      <c r="AB2717" s="55"/>
      <c r="AC2717" s="54" t="s">
        <v>68</v>
      </c>
      <c r="AD2717" s="10"/>
      <c r="AE2717" s="10"/>
      <c r="AF2717" s="10"/>
      <c r="AG2717" s="10"/>
      <c r="AH2717" s="55"/>
      <c r="AI2717" s="54" t="s">
        <v>69</v>
      </c>
      <c r="AJ2717" s="55"/>
      <c r="AK2717" s="55"/>
    </row>
    <row r="2718" spans="2:46" ht="18.600000000000001" customHeight="1" thickBot="1">
      <c r="B2718" s="52"/>
      <c r="D2718" s="273" t="s">
        <v>70</v>
      </c>
      <c r="E2718" s="274"/>
      <c r="F2718" s="275" t="s">
        <v>71</v>
      </c>
      <c r="G2718" s="276"/>
      <c r="H2718" s="263"/>
      <c r="I2718" s="273" t="s">
        <v>72</v>
      </c>
      <c r="J2718" s="274"/>
      <c r="K2718" s="275" t="s">
        <v>73</v>
      </c>
      <c r="L2718" s="276"/>
      <c r="M2718" s="55"/>
      <c r="N2718" s="269" t="s">
        <v>74</v>
      </c>
      <c r="O2718" s="270"/>
      <c r="P2718" s="271" t="s">
        <v>75</v>
      </c>
      <c r="Q2718" s="272"/>
      <c r="R2718" s="55"/>
      <c r="S2718" s="273" t="s">
        <v>76</v>
      </c>
      <c r="T2718" s="274"/>
      <c r="U2718" s="275" t="s">
        <v>77</v>
      </c>
      <c r="V2718" s="276"/>
      <c r="W2718" s="10"/>
      <c r="X2718" s="269" t="s">
        <v>78</v>
      </c>
      <c r="Y2718" s="270"/>
      <c r="Z2718" s="271" t="s">
        <v>79</v>
      </c>
      <c r="AA2718" s="272"/>
      <c r="AB2718" s="10"/>
      <c r="AC2718" s="273" t="s">
        <v>80</v>
      </c>
      <c r="AD2718" s="274"/>
      <c r="AE2718" s="275" t="s">
        <v>81</v>
      </c>
      <c r="AF2718" s="276"/>
      <c r="AG2718" s="10"/>
      <c r="AH2718" s="269" t="s">
        <v>82</v>
      </c>
      <c r="AI2718" s="270"/>
      <c r="AJ2718" s="271" t="s">
        <v>83</v>
      </c>
      <c r="AK2718" s="272"/>
      <c r="AM2718" s="57" t="s">
        <v>10</v>
      </c>
      <c r="AO2718" s="109" t="s">
        <v>37</v>
      </c>
      <c r="AP2718" s="18"/>
      <c r="AQ2718" s="68"/>
      <c r="AR2718" s="68"/>
      <c r="AS2718" s="68"/>
      <c r="AT2718" s="68"/>
    </row>
    <row r="2719" spans="2:46" ht="18.600000000000001" customHeight="1" thickTop="1" thickBot="1">
      <c r="B2719" s="81">
        <v>7.7799999999999798</v>
      </c>
      <c r="D2719" s="59">
        <v>1</v>
      </c>
      <c r="E2719" s="60">
        <v>0</v>
      </c>
      <c r="F2719" s="61">
        <v>0</v>
      </c>
      <c r="G2719" s="62">
        <f t="shared" ref="G2719" si="12331">$E$8*$B2719</f>
        <v>5.2777185999999867</v>
      </c>
      <c r="I2719" s="59">
        <v>1</v>
      </c>
      <c r="J2719" s="63">
        <v>0</v>
      </c>
      <c r="K2719" s="61">
        <v>0</v>
      </c>
      <c r="L2719" s="62">
        <v>0</v>
      </c>
      <c r="N2719" s="59">
        <f t="shared" ref="N2719" si="12332">D2719*I2719+F2719*I2722-E2719*J2719-G2719*J2722</f>
        <v>3.4344670380197209</v>
      </c>
      <c r="O2719" s="63">
        <f t="shared" ref="O2719" si="12333">(D2719*J2719+E2719*I2719+F2719*J2722+G2719*I2722)</f>
        <v>0</v>
      </c>
      <c r="P2719" s="61">
        <f t="shared" ref="P2719" si="12334">D2719*K2719+F2719*K2722-E2719*L2719-G2719*L2722</f>
        <v>0</v>
      </c>
      <c r="Q2719" s="62">
        <f t="shared" ref="Q2719" si="12335">(D2719*L2719+E2719*K2719+F2719*L2722+G2719*K2722)</f>
        <v>5.2777185999999867</v>
      </c>
      <c r="S2719" s="59">
        <v>1</v>
      </c>
      <c r="T2719" s="60">
        <v>0</v>
      </c>
      <c r="U2719" s="61">
        <v>0</v>
      </c>
      <c r="V2719" s="62">
        <f t="shared" ref="V2719" si="12336">$T$8*$B2719</f>
        <v>5.2777185999999867</v>
      </c>
      <c r="X2719" s="59">
        <f t="shared" ref="X2719" si="12337">N2719*S2719+P2719*S2722-O2719*T2719-Q2719*T2722</f>
        <v>3.4344670380197209</v>
      </c>
      <c r="Y2719" s="63">
        <f t="shared" ref="Y2719" si="12338">(N2719*T2719+O2719*S2719+P2719*T2722+Q2719*S2722)</f>
        <v>0</v>
      </c>
      <c r="Z2719" s="61">
        <f t="shared" ref="Z2719" si="12339">N2719*U2719+P2719*U2722-O2719*V2719-Q2719*V2722</f>
        <v>0</v>
      </c>
      <c r="AA2719" s="62">
        <f t="shared" ref="AA2719" si="12340">(N2719*V2719+O2719*U2719+P2719*V2722+Q2719*U2722)</f>
        <v>23.403869167643528</v>
      </c>
      <c r="AB2719" s="10"/>
      <c r="AC2719" s="64">
        <v>1</v>
      </c>
      <c r="AD2719" s="65">
        <v>0</v>
      </c>
      <c r="AE2719" s="23">
        <v>0</v>
      </c>
      <c r="AF2719" s="66">
        <v>0</v>
      </c>
      <c r="AH2719" s="59">
        <f t="shared" ref="AH2719" si="12341">X2719*AC2719+Z2719*AC2722-Y2719*AD2719-AA2719*AD2722</f>
        <v>3.4344670380197209</v>
      </c>
      <c r="AI2719" s="63">
        <f t="shared" ref="AI2719" si="12342">(X2719*AD2719+Y2719*AC2719+Z2719*AD2722+AA2719*AC2722)</f>
        <v>23.403869167643528</v>
      </c>
      <c r="AJ2719" s="61">
        <f t="shared" ref="AJ2719" si="12343">X2719*AE2719+Z2719*AE2722-Y2719*AF2719-AA2719*AF2722</f>
        <v>0</v>
      </c>
      <c r="AK2719" s="62">
        <f t="shared" ref="AK2719" si="12344">(X2719*AF2719+Y2719*AE2719+Z2719*AF2722+AA2719*AE2722)</f>
        <v>23.403869167643528</v>
      </c>
      <c r="AM2719" s="67">
        <f t="shared" ref="AM2719" si="12345">20*LOG(((1+$AD$8)/$AD$8)/((AH2719+AH2722)^2+(AI2719+AI2722)^2)^0.5)</f>
        <v>-21.565075007574343</v>
      </c>
      <c r="AO2719" s="110">
        <f t="shared" ref="AO2719" si="12346">((AH2719^2+AI2719^2)^0.5)/((AH2722^2+AI2722^2)^0.5)</f>
        <v>6.826103221305722</v>
      </c>
      <c r="AP2719" s="18"/>
      <c r="AQ2719" s="68"/>
      <c r="AR2719" s="68"/>
      <c r="AS2719" s="68"/>
      <c r="AT2719" s="68"/>
    </row>
    <row r="2720" spans="2:46" ht="18.600000000000001" customHeight="1" thickBot="1">
      <c r="D2720" s="69"/>
      <c r="G2720" s="70"/>
      <c r="I2720" s="69"/>
      <c r="L2720" s="70"/>
      <c r="N2720" s="69"/>
      <c r="Q2720" s="70"/>
      <c r="S2720" s="69"/>
      <c r="V2720" s="70"/>
      <c r="X2720" s="69"/>
      <c r="AA2720" s="70"/>
      <c r="AC2720" s="64"/>
      <c r="AD2720" s="23"/>
      <c r="AE2720" s="23"/>
      <c r="AF2720" s="71"/>
      <c r="AH2720" s="69"/>
      <c r="AK2720" s="70"/>
      <c r="AO2720" s="111"/>
      <c r="AP2720" s="18"/>
      <c r="AQ2720" s="68"/>
      <c r="AR2720" s="68"/>
      <c r="AS2720" s="68"/>
      <c r="AT2720" s="68"/>
    </row>
    <row r="2721" spans="2:46" ht="18.600000000000001" customHeight="1" thickBot="1">
      <c r="D2721" s="265" t="s">
        <v>11</v>
      </c>
      <c r="E2721" s="266"/>
      <c r="F2721" s="267" t="s">
        <v>84</v>
      </c>
      <c r="G2721" s="268"/>
      <c r="H2721" s="263"/>
      <c r="I2721" s="265" t="s">
        <v>85</v>
      </c>
      <c r="J2721" s="266"/>
      <c r="K2721" s="267" t="s">
        <v>86</v>
      </c>
      <c r="L2721" s="268"/>
      <c r="N2721" s="269" t="s">
        <v>12</v>
      </c>
      <c r="O2721" s="270"/>
      <c r="P2721" s="271" t="s">
        <v>13</v>
      </c>
      <c r="Q2721" s="272"/>
      <c r="S2721" s="265" t="s">
        <v>87</v>
      </c>
      <c r="T2721" s="266"/>
      <c r="U2721" s="267" t="s">
        <v>88</v>
      </c>
      <c r="V2721" s="268"/>
      <c r="W2721" s="10"/>
      <c r="X2721" s="269" t="s">
        <v>89</v>
      </c>
      <c r="Y2721" s="270"/>
      <c r="Z2721" s="271" t="s">
        <v>90</v>
      </c>
      <c r="AA2721" s="272"/>
      <c r="AB2721" s="10"/>
      <c r="AC2721" s="265" t="s">
        <v>14</v>
      </c>
      <c r="AD2721" s="266"/>
      <c r="AE2721" s="267" t="s">
        <v>15</v>
      </c>
      <c r="AF2721" s="268"/>
      <c r="AG2721" s="10"/>
      <c r="AH2721" s="269" t="s">
        <v>91</v>
      </c>
      <c r="AI2721" s="270"/>
      <c r="AJ2721" s="271" t="s">
        <v>92</v>
      </c>
      <c r="AK2721" s="272"/>
      <c r="AM2721" s="76" t="s">
        <v>16</v>
      </c>
      <c r="AO2721" s="112" t="s">
        <v>38</v>
      </c>
      <c r="AP2721" s="18"/>
      <c r="AQ2721" s="68"/>
      <c r="AR2721" s="68"/>
      <c r="AS2721" s="68"/>
      <c r="AT2721" s="68"/>
    </row>
    <row r="2722" spans="2:46" ht="18.600000000000001" customHeight="1" thickTop="1" thickBot="1">
      <c r="D2722" s="59">
        <v>0</v>
      </c>
      <c r="E2722" s="63">
        <v>0</v>
      </c>
      <c r="F2722" s="61">
        <v>1</v>
      </c>
      <c r="G2722" s="62">
        <v>0</v>
      </c>
      <c r="I2722" s="59">
        <v>0</v>
      </c>
      <c r="J2722" s="63">
        <f t="shared" ref="J2722" si="12347">IF(0=(1-$J$8*$K$8*$B2719^2),10^14,$B2719*$K$8/(1-$J$8*$K$8*$B2719^2))</f>
        <v>-0.46127261086252819</v>
      </c>
      <c r="K2722" s="61">
        <v>1</v>
      </c>
      <c r="L2722" s="62">
        <v>0</v>
      </c>
      <c r="N2722" s="59">
        <f t="shared" ref="N2722" si="12348">D2722*I2719+F2722*I2722-E2722*J2719-G2722*J2722</f>
        <v>0</v>
      </c>
      <c r="O2722" s="63">
        <f t="shared" ref="O2722" si="12349">(D2722*J2719+E2722*I2719+F2722*J2722+G2722*I2722)</f>
        <v>-0.46127261086252819</v>
      </c>
      <c r="P2722" s="61">
        <f t="shared" ref="P2722" si="12350">D2722*K2719+F2722*K2722-E2722*L2719-G2722*L2722</f>
        <v>1</v>
      </c>
      <c r="Q2722" s="62">
        <f t="shared" ref="Q2722" si="12351">(D2722*L2719+E2722*K2719+F2722*L2722+G2722*K2722)</f>
        <v>0</v>
      </c>
      <c r="S2722" s="59">
        <v>0</v>
      </c>
      <c r="T2722" s="63">
        <v>0</v>
      </c>
      <c r="U2722" s="61">
        <v>1</v>
      </c>
      <c r="V2722" s="62">
        <v>0</v>
      </c>
      <c r="X2722" s="59">
        <f t="shared" ref="X2722" si="12352">N2722*S2719+P2722*S2722-O2722*T2719-Q2722*T2722</f>
        <v>0</v>
      </c>
      <c r="Y2722" s="63">
        <f t="shared" ref="Y2722" si="12353">(N2722*T2719+O2722*S2719+P2722*T2722+Q2722*S2722)</f>
        <v>-0.46127261086252819</v>
      </c>
      <c r="Z2722" s="61">
        <f t="shared" ref="Z2722" si="12354">N2722*U2719+P2722*U2722-O2722*V2719-Q2722*V2722</f>
        <v>3.4344670380197209</v>
      </c>
      <c r="AA2722" s="62">
        <f t="shared" ref="AA2722" si="12355">(N2722*V2719+O2722*U2719+P2722*V2722+Q2722*U2722)</f>
        <v>0</v>
      </c>
      <c r="AB2722" s="10"/>
      <c r="AC2722" s="46">
        <f t="shared" ref="AC2722" si="12356">1/$AD$8</f>
        <v>1</v>
      </c>
      <c r="AD2722" s="77">
        <v>0</v>
      </c>
      <c r="AE2722" s="78">
        <v>1</v>
      </c>
      <c r="AF2722" s="79">
        <v>0</v>
      </c>
      <c r="AH2722" s="59">
        <f t="shared" ref="AH2722" si="12357">X2722*AC2719+Z2722*AC2722-Y2722*AD2719-AA2722*AD2722</f>
        <v>3.4344670380197209</v>
      </c>
      <c r="AI2722" s="63">
        <f t="shared" ref="AI2722" si="12358">(X2722*AD2719+Y2722*AC2719+Z2722*AD2722+AA2722*AC2722)</f>
        <v>-0.46127261086252819</v>
      </c>
      <c r="AJ2722" s="61">
        <f t="shared" ref="AJ2722" si="12359">X2722*AE2719+Z2722*AE2722-Y2722*AF2719-AA2722*AF2722</f>
        <v>3.4344670380197209</v>
      </c>
      <c r="AK2722" s="62">
        <f t="shared" ref="AK2722" si="12360">(X2722*AF2719+Y2722*AE2719+Z2722*AF2722+AA2722*AE2722)</f>
        <v>0</v>
      </c>
      <c r="AM2722" s="80">
        <f t="shared" ref="AM2722" si="12361">(180/PI())*ATAN(-1*(AI2719+AI2722)/(AH2719+AH2722))</f>
        <v>-73.3324817572732</v>
      </c>
      <c r="AO2722" s="113">
        <f t="shared" ref="AO2722" si="12362">20*LOG(((1-(10^(AM2719/20)^2)*(1-((1-AO2719)/(1+AO2719))^2))^0.5))</f>
        <v>-1.3523668535731564E-2</v>
      </c>
      <c r="AP2722" s="18"/>
      <c r="AQ2722" s="68"/>
      <c r="AR2722" s="68"/>
      <c r="AS2722" s="68"/>
      <c r="AT2722" s="68"/>
    </row>
    <row r="2723" spans="2:46" ht="18.600000000000001" customHeight="1"/>
    <row r="2724" spans="2:46" ht="18.600000000000001" customHeight="1" thickBot="1">
      <c r="D2724" s="10" t="s">
        <v>63</v>
      </c>
      <c r="E2724" s="10"/>
      <c r="F2724" s="10"/>
      <c r="G2724" s="10"/>
      <c r="H2724" s="10"/>
      <c r="I2724" s="10" t="s">
        <v>64</v>
      </c>
      <c r="J2724" s="10"/>
      <c r="K2724" s="10"/>
      <c r="L2724" s="10"/>
      <c r="M2724" s="55"/>
      <c r="N2724" s="55"/>
      <c r="O2724" s="54" t="s">
        <v>65</v>
      </c>
      <c r="P2724" s="55"/>
      <c r="Q2724" s="55"/>
      <c r="R2724" s="55"/>
      <c r="S2724" s="10"/>
      <c r="T2724" s="10" t="s">
        <v>66</v>
      </c>
      <c r="U2724" s="55"/>
      <c r="V2724" s="55"/>
      <c r="W2724" s="55"/>
      <c r="X2724" s="55"/>
      <c r="Y2724" s="54" t="s">
        <v>67</v>
      </c>
      <c r="Z2724" s="55"/>
      <c r="AA2724" s="55"/>
      <c r="AB2724" s="55"/>
      <c r="AC2724" s="54" t="s">
        <v>68</v>
      </c>
      <c r="AD2724" s="10"/>
      <c r="AE2724" s="10"/>
      <c r="AF2724" s="10"/>
      <c r="AG2724" s="10"/>
      <c r="AH2724" s="55"/>
      <c r="AI2724" s="54" t="s">
        <v>69</v>
      </c>
      <c r="AJ2724" s="55"/>
      <c r="AK2724" s="55"/>
    </row>
    <row r="2725" spans="2:46" ht="18.600000000000001" customHeight="1" thickBot="1">
      <c r="B2725" s="52"/>
      <c r="D2725" s="273" t="s">
        <v>70</v>
      </c>
      <c r="E2725" s="274"/>
      <c r="F2725" s="275" t="s">
        <v>71</v>
      </c>
      <c r="G2725" s="276"/>
      <c r="H2725" s="263"/>
      <c r="I2725" s="273" t="s">
        <v>72</v>
      </c>
      <c r="J2725" s="274"/>
      <c r="K2725" s="275" t="s">
        <v>73</v>
      </c>
      <c r="L2725" s="276"/>
      <c r="M2725" s="55"/>
      <c r="N2725" s="269" t="s">
        <v>74</v>
      </c>
      <c r="O2725" s="270"/>
      <c r="P2725" s="271" t="s">
        <v>75</v>
      </c>
      <c r="Q2725" s="272"/>
      <c r="R2725" s="55"/>
      <c r="S2725" s="273" t="s">
        <v>76</v>
      </c>
      <c r="T2725" s="274"/>
      <c r="U2725" s="275" t="s">
        <v>77</v>
      </c>
      <c r="V2725" s="276"/>
      <c r="W2725" s="10"/>
      <c r="X2725" s="269" t="s">
        <v>78</v>
      </c>
      <c r="Y2725" s="270"/>
      <c r="Z2725" s="271" t="s">
        <v>79</v>
      </c>
      <c r="AA2725" s="272"/>
      <c r="AB2725" s="10"/>
      <c r="AC2725" s="273" t="s">
        <v>80</v>
      </c>
      <c r="AD2725" s="274"/>
      <c r="AE2725" s="275" t="s">
        <v>81</v>
      </c>
      <c r="AF2725" s="276"/>
      <c r="AG2725" s="10"/>
      <c r="AH2725" s="269" t="s">
        <v>82</v>
      </c>
      <c r="AI2725" s="270"/>
      <c r="AJ2725" s="271" t="s">
        <v>83</v>
      </c>
      <c r="AK2725" s="272"/>
      <c r="AM2725" s="57" t="s">
        <v>10</v>
      </c>
      <c r="AO2725" s="109" t="s">
        <v>37</v>
      </c>
      <c r="AP2725" s="18"/>
      <c r="AQ2725" s="68"/>
      <c r="AR2725" s="68"/>
      <c r="AS2725" s="68"/>
      <c r="AT2725" s="68"/>
    </row>
    <row r="2726" spans="2:46" ht="18.600000000000001" customHeight="1" thickTop="1" thickBot="1">
      <c r="B2726" s="81">
        <v>7.7999999999999803</v>
      </c>
      <c r="D2726" s="59">
        <v>1</v>
      </c>
      <c r="E2726" s="60">
        <v>0</v>
      </c>
      <c r="F2726" s="61">
        <v>0</v>
      </c>
      <c r="G2726" s="62">
        <f t="shared" ref="G2726" si="12363">$E$8*$B2726</f>
        <v>5.2912859999999871</v>
      </c>
      <c r="I2726" s="59">
        <v>1</v>
      </c>
      <c r="J2726" s="63">
        <v>0</v>
      </c>
      <c r="K2726" s="61">
        <v>0</v>
      </c>
      <c r="L2726" s="62">
        <v>0</v>
      </c>
      <c r="N2726" s="59">
        <f t="shared" ref="N2726" si="12364">D2726*I2726+F2726*I2729-E2726*J2726-G2726*J2729</f>
        <v>3.4335528891715863</v>
      </c>
      <c r="O2726" s="63">
        <f t="shared" ref="O2726" si="12365">(D2726*J2726+E2726*I2726+F2726*J2729+G2726*I2729)</f>
        <v>0</v>
      </c>
      <c r="P2726" s="61">
        <f t="shared" ref="P2726" si="12366">D2726*K2726+F2726*K2729-E2726*L2726-G2726*L2729</f>
        <v>0</v>
      </c>
      <c r="Q2726" s="62">
        <f t="shared" ref="Q2726" si="12367">(D2726*L2726+E2726*K2726+F2726*L2729+G2726*K2729)</f>
        <v>5.2912859999999871</v>
      </c>
      <c r="S2726" s="59">
        <v>1</v>
      </c>
      <c r="T2726" s="60">
        <v>0</v>
      </c>
      <c r="U2726" s="61">
        <v>0</v>
      </c>
      <c r="V2726" s="62">
        <f t="shared" ref="V2726" si="12368">$T$8*$B2726</f>
        <v>5.2912859999999871</v>
      </c>
      <c r="X2726" s="59">
        <f t="shared" ref="X2726" si="12369">N2726*S2726+P2726*S2729-O2726*T2726-Q2726*T2729</f>
        <v>3.4335528891715863</v>
      </c>
      <c r="Y2726" s="63">
        <f t="shared" ref="Y2726" si="12370">(N2726*T2726+O2726*S2726+P2726*T2729+Q2726*S2729)</f>
        <v>0</v>
      </c>
      <c r="Z2726" s="61">
        <f t="shared" ref="Z2726" si="12371">N2726*U2726+P2726*U2729-O2726*V2726-Q2726*V2729</f>
        <v>0</v>
      </c>
      <c r="AA2726" s="62">
        <f t="shared" ref="AA2726" si="12372">(N2726*V2726+O2726*U2726+P2726*V2729+Q2726*U2729)</f>
        <v>23.459196332733107</v>
      </c>
      <c r="AB2726" s="10"/>
      <c r="AC2726" s="64">
        <v>1</v>
      </c>
      <c r="AD2726" s="65">
        <v>0</v>
      </c>
      <c r="AE2726" s="23">
        <v>0</v>
      </c>
      <c r="AF2726" s="66">
        <v>0</v>
      </c>
      <c r="AH2726" s="59">
        <f t="shared" ref="AH2726" si="12373">X2726*AC2726+Z2726*AC2729-Y2726*AD2726-AA2726*AD2729</f>
        <v>3.4335528891715863</v>
      </c>
      <c r="AI2726" s="63">
        <f t="shared" ref="AI2726" si="12374">(X2726*AD2726+Y2726*AC2726+Z2726*AD2729+AA2726*AC2729)</f>
        <v>23.459196332733107</v>
      </c>
      <c r="AJ2726" s="61">
        <f t="shared" ref="AJ2726" si="12375">X2726*AE2726+Z2726*AE2729-Y2726*AF2726-AA2726*AF2729</f>
        <v>0</v>
      </c>
      <c r="AK2726" s="62">
        <f t="shared" ref="AK2726" si="12376">(X2726*AF2726+Y2726*AE2726+Z2726*AF2729+AA2726*AE2729)</f>
        <v>23.459196332733107</v>
      </c>
      <c r="AM2726" s="67">
        <f t="shared" ref="AM2726" si="12377">20*LOG(((1+$AD$8)/$AD$8)/((AH2726+AH2729)^2+(AI2726+AI2729)^2)^0.5)</f>
        <v>-21.58455966333679</v>
      </c>
      <c r="AO2726" s="110">
        <f t="shared" ref="AO2726" si="12378">((AH2726^2+AI2726^2)^0.5)/((AH2729^2+AI2729^2)^0.5)</f>
        <v>6.8440075722434592</v>
      </c>
      <c r="AP2726" s="18"/>
      <c r="AQ2726" s="68"/>
      <c r="AR2726" s="68"/>
      <c r="AS2726" s="68"/>
      <c r="AT2726" s="68"/>
    </row>
    <row r="2727" spans="2:46" ht="18.600000000000001" customHeight="1" thickBot="1">
      <c r="D2727" s="69"/>
      <c r="G2727" s="70"/>
      <c r="I2727" s="69"/>
      <c r="L2727" s="70"/>
      <c r="N2727" s="69"/>
      <c r="Q2727" s="70"/>
      <c r="S2727" s="69"/>
      <c r="V2727" s="70"/>
      <c r="X2727" s="69"/>
      <c r="AA2727" s="70"/>
      <c r="AC2727" s="64"/>
      <c r="AD2727" s="23"/>
      <c r="AE2727" s="23"/>
      <c r="AF2727" s="71"/>
      <c r="AH2727" s="69"/>
      <c r="AK2727" s="70"/>
      <c r="AO2727" s="111"/>
      <c r="AP2727" s="18"/>
      <c r="AQ2727" s="68"/>
      <c r="AR2727" s="68"/>
      <c r="AS2727" s="68"/>
      <c r="AT2727" s="68"/>
    </row>
    <row r="2728" spans="2:46" ht="18.600000000000001" customHeight="1" thickBot="1">
      <c r="D2728" s="265" t="s">
        <v>11</v>
      </c>
      <c r="E2728" s="266"/>
      <c r="F2728" s="267" t="s">
        <v>84</v>
      </c>
      <c r="G2728" s="268"/>
      <c r="H2728" s="263"/>
      <c r="I2728" s="265" t="s">
        <v>85</v>
      </c>
      <c r="J2728" s="266"/>
      <c r="K2728" s="267" t="s">
        <v>86</v>
      </c>
      <c r="L2728" s="268"/>
      <c r="N2728" s="269" t="s">
        <v>12</v>
      </c>
      <c r="O2728" s="270"/>
      <c r="P2728" s="271" t="s">
        <v>13</v>
      </c>
      <c r="Q2728" s="272"/>
      <c r="S2728" s="265" t="s">
        <v>87</v>
      </c>
      <c r="T2728" s="266"/>
      <c r="U2728" s="267" t="s">
        <v>88</v>
      </c>
      <c r="V2728" s="268"/>
      <c r="W2728" s="10"/>
      <c r="X2728" s="269" t="s">
        <v>89</v>
      </c>
      <c r="Y2728" s="270"/>
      <c r="Z2728" s="271" t="s">
        <v>90</v>
      </c>
      <c r="AA2728" s="272"/>
      <c r="AB2728" s="10"/>
      <c r="AC2728" s="265" t="s">
        <v>14</v>
      </c>
      <c r="AD2728" s="266"/>
      <c r="AE2728" s="267" t="s">
        <v>15</v>
      </c>
      <c r="AF2728" s="268"/>
      <c r="AG2728" s="10"/>
      <c r="AH2728" s="269" t="s">
        <v>91</v>
      </c>
      <c r="AI2728" s="270"/>
      <c r="AJ2728" s="271" t="s">
        <v>92</v>
      </c>
      <c r="AK2728" s="272"/>
      <c r="AM2728" s="76" t="s">
        <v>16</v>
      </c>
      <c r="AO2728" s="112" t="s">
        <v>38</v>
      </c>
      <c r="AP2728" s="18"/>
      <c r="AQ2728" s="68"/>
      <c r="AR2728" s="68"/>
      <c r="AS2728" s="68"/>
      <c r="AT2728" s="68"/>
    </row>
    <row r="2729" spans="2:46" ht="18.600000000000001" customHeight="1" thickTop="1" thickBot="1">
      <c r="D2729" s="59">
        <v>0</v>
      </c>
      <c r="E2729" s="63">
        <v>0</v>
      </c>
      <c r="F2729" s="61">
        <v>1</v>
      </c>
      <c r="G2729" s="62">
        <v>0</v>
      </c>
      <c r="I2729" s="59">
        <v>0</v>
      </c>
      <c r="J2729" s="63">
        <f t="shared" ref="J2729" si="12379">IF(0=(1-$J$8*$K$8*$B2726^2),10^14,$B2726*$K$8/(1-$J$8*$K$8*$B2726^2))</f>
        <v>-0.45991709561184035</v>
      </c>
      <c r="K2729" s="61">
        <v>1</v>
      </c>
      <c r="L2729" s="62">
        <v>0</v>
      </c>
      <c r="N2729" s="59">
        <f t="shared" ref="N2729" si="12380">D2729*I2726+F2729*I2729-E2729*J2726-G2729*J2729</f>
        <v>0</v>
      </c>
      <c r="O2729" s="63">
        <f t="shared" ref="O2729" si="12381">(D2729*J2726+E2729*I2726+F2729*J2729+G2729*I2729)</f>
        <v>-0.45991709561184035</v>
      </c>
      <c r="P2729" s="61">
        <f t="shared" ref="P2729" si="12382">D2729*K2726+F2729*K2729-E2729*L2726-G2729*L2729</f>
        <v>1</v>
      </c>
      <c r="Q2729" s="62">
        <f t="shared" ref="Q2729" si="12383">(D2729*L2726+E2729*K2726+F2729*L2729+G2729*K2729)</f>
        <v>0</v>
      </c>
      <c r="S2729" s="59">
        <v>0</v>
      </c>
      <c r="T2729" s="63">
        <v>0</v>
      </c>
      <c r="U2729" s="61">
        <v>1</v>
      </c>
      <c r="V2729" s="62">
        <v>0</v>
      </c>
      <c r="X2729" s="59">
        <f t="shared" ref="X2729" si="12384">N2729*S2726+P2729*S2729-O2729*T2726-Q2729*T2729</f>
        <v>0</v>
      </c>
      <c r="Y2729" s="63">
        <f t="shared" ref="Y2729" si="12385">(N2729*T2726+O2729*S2726+P2729*T2729+Q2729*S2729)</f>
        <v>-0.45991709561184035</v>
      </c>
      <c r="Z2729" s="61">
        <f t="shared" ref="Z2729" si="12386">N2729*U2726+P2729*U2729-O2729*V2726-Q2729*V2729</f>
        <v>3.4335528891715863</v>
      </c>
      <c r="AA2729" s="62">
        <f t="shared" ref="AA2729" si="12387">(N2729*V2726+O2729*U2726+P2729*V2729+Q2729*U2729)</f>
        <v>0</v>
      </c>
      <c r="AB2729" s="10"/>
      <c r="AC2729" s="46">
        <f t="shared" ref="AC2729" si="12388">1/$AD$8</f>
        <v>1</v>
      </c>
      <c r="AD2729" s="77">
        <v>0</v>
      </c>
      <c r="AE2729" s="78">
        <v>1</v>
      </c>
      <c r="AF2729" s="79">
        <v>0</v>
      </c>
      <c r="AH2729" s="59">
        <f t="shared" ref="AH2729" si="12389">X2729*AC2726+Z2729*AC2729-Y2729*AD2726-AA2729*AD2729</f>
        <v>3.4335528891715863</v>
      </c>
      <c r="AI2729" s="63">
        <f t="shared" ref="AI2729" si="12390">(X2729*AD2726+Y2729*AC2726+Z2729*AD2729+AA2729*AC2729)</f>
        <v>-0.45991709561184035</v>
      </c>
      <c r="AJ2729" s="61">
        <f t="shared" ref="AJ2729" si="12391">X2729*AE2726+Z2729*AE2729-Y2729*AF2726-AA2729*AF2729</f>
        <v>3.4335528891715863</v>
      </c>
      <c r="AK2729" s="62">
        <f t="shared" ref="AK2729" si="12392">(X2729*AF2726+Y2729*AE2726+Z2729*AF2729+AA2729*AE2729)</f>
        <v>0</v>
      </c>
      <c r="AM2729" s="80">
        <f t="shared" ref="AM2729" si="12393">(180/PI())*ATAN(-1*(AI2726+AI2729)/(AH2726+AH2729))</f>
        <v>-73.375470611097356</v>
      </c>
      <c r="AO2729" s="113">
        <f t="shared" ref="AO2729" si="12394">20*LOG(((1-(10^(AM2726/20)^2)*(1-((1-AO2726)/(1+AO2726))^2))^0.5))</f>
        <v>-1.3436757330726972E-2</v>
      </c>
      <c r="AP2729" s="18"/>
      <c r="AQ2729" s="68"/>
      <c r="AR2729" s="68"/>
      <c r="AS2729" s="68"/>
      <c r="AT2729" s="68"/>
    </row>
    <row r="2730" spans="2:46" ht="18.600000000000001" customHeight="1"/>
    <row r="2731" spans="2:46" ht="18.600000000000001" customHeight="1" thickBot="1">
      <c r="D2731" s="10" t="s">
        <v>63</v>
      </c>
      <c r="E2731" s="10"/>
      <c r="F2731" s="10"/>
      <c r="G2731" s="10"/>
      <c r="H2731" s="10"/>
      <c r="I2731" s="10" t="s">
        <v>64</v>
      </c>
      <c r="J2731" s="10"/>
      <c r="K2731" s="10"/>
      <c r="L2731" s="10"/>
      <c r="M2731" s="55"/>
      <c r="N2731" s="55"/>
      <c r="O2731" s="54" t="s">
        <v>65</v>
      </c>
      <c r="P2731" s="55"/>
      <c r="Q2731" s="55"/>
      <c r="R2731" s="55"/>
      <c r="S2731" s="10"/>
      <c r="T2731" s="10" t="s">
        <v>66</v>
      </c>
      <c r="U2731" s="55"/>
      <c r="V2731" s="55"/>
      <c r="W2731" s="55"/>
      <c r="X2731" s="55"/>
      <c r="Y2731" s="54" t="s">
        <v>67</v>
      </c>
      <c r="Z2731" s="55"/>
      <c r="AA2731" s="55"/>
      <c r="AB2731" s="55"/>
      <c r="AC2731" s="54" t="s">
        <v>68</v>
      </c>
      <c r="AD2731" s="10"/>
      <c r="AE2731" s="10"/>
      <c r="AF2731" s="10"/>
      <c r="AG2731" s="10"/>
      <c r="AH2731" s="55"/>
      <c r="AI2731" s="54" t="s">
        <v>69</v>
      </c>
      <c r="AJ2731" s="55"/>
      <c r="AK2731" s="55"/>
    </row>
    <row r="2732" spans="2:46" ht="18.600000000000001" customHeight="1" thickBot="1">
      <c r="B2732" s="52"/>
      <c r="D2732" s="273" t="s">
        <v>70</v>
      </c>
      <c r="E2732" s="274"/>
      <c r="F2732" s="275" t="s">
        <v>71</v>
      </c>
      <c r="G2732" s="276"/>
      <c r="H2732" s="263"/>
      <c r="I2732" s="273" t="s">
        <v>72</v>
      </c>
      <c r="J2732" s="274"/>
      <c r="K2732" s="275" t="s">
        <v>73</v>
      </c>
      <c r="L2732" s="276"/>
      <c r="M2732" s="55"/>
      <c r="N2732" s="269" t="s">
        <v>74</v>
      </c>
      <c r="O2732" s="270"/>
      <c r="P2732" s="271" t="s">
        <v>75</v>
      </c>
      <c r="Q2732" s="272"/>
      <c r="R2732" s="55"/>
      <c r="S2732" s="273" t="s">
        <v>76</v>
      </c>
      <c r="T2732" s="274"/>
      <c r="U2732" s="275" t="s">
        <v>77</v>
      </c>
      <c r="V2732" s="276"/>
      <c r="W2732" s="10"/>
      <c r="X2732" s="269" t="s">
        <v>78</v>
      </c>
      <c r="Y2732" s="270"/>
      <c r="Z2732" s="271" t="s">
        <v>79</v>
      </c>
      <c r="AA2732" s="272"/>
      <c r="AB2732" s="10"/>
      <c r="AC2732" s="273" t="s">
        <v>80</v>
      </c>
      <c r="AD2732" s="274"/>
      <c r="AE2732" s="275" t="s">
        <v>81</v>
      </c>
      <c r="AF2732" s="276"/>
      <c r="AG2732" s="10"/>
      <c r="AH2732" s="269" t="s">
        <v>82</v>
      </c>
      <c r="AI2732" s="270"/>
      <c r="AJ2732" s="271" t="s">
        <v>83</v>
      </c>
      <c r="AK2732" s="272"/>
      <c r="AM2732" s="57" t="s">
        <v>10</v>
      </c>
      <c r="AO2732" s="109" t="s">
        <v>37</v>
      </c>
      <c r="AP2732" s="18"/>
      <c r="AQ2732" s="68"/>
      <c r="AR2732" s="68"/>
      <c r="AS2732" s="68"/>
      <c r="AT2732" s="68"/>
    </row>
    <row r="2733" spans="2:46" ht="18.600000000000001" customHeight="1" thickTop="1" thickBot="1">
      <c r="B2733" s="81">
        <v>7.8199999999999799</v>
      </c>
      <c r="D2733" s="59">
        <v>1</v>
      </c>
      <c r="E2733" s="60">
        <v>0</v>
      </c>
      <c r="F2733" s="61">
        <v>0</v>
      </c>
      <c r="G2733" s="62">
        <f t="shared" ref="G2733" si="12395">$E$8*$B2733</f>
        <v>5.3048533999999865</v>
      </c>
      <c r="I2733" s="59">
        <v>1</v>
      </c>
      <c r="J2733" s="63">
        <v>0</v>
      </c>
      <c r="K2733" s="61">
        <v>0</v>
      </c>
      <c r="L2733" s="62">
        <v>0</v>
      </c>
      <c r="N2733" s="59">
        <f t="shared" ref="N2733" si="12396">D2733*I2733+F2733*I2736-E2733*J2733-G2733*J2736</f>
        <v>3.4326464236870478</v>
      </c>
      <c r="O2733" s="63">
        <f t="shared" ref="O2733" si="12397">(D2733*J2733+E2733*I2733+F2733*J2736+G2733*I2736)</f>
        <v>0</v>
      </c>
      <c r="P2733" s="61">
        <f t="shared" ref="P2733" si="12398">D2733*K2733+F2733*K2736-E2733*L2733-G2733*L2736</f>
        <v>0</v>
      </c>
      <c r="Q2733" s="62">
        <f t="shared" ref="Q2733" si="12399">(D2733*L2733+E2733*K2733+F2733*L2736+G2733*K2736)</f>
        <v>5.3048533999999865</v>
      </c>
      <c r="S2733" s="59">
        <v>1</v>
      </c>
      <c r="T2733" s="60">
        <v>0</v>
      </c>
      <c r="U2733" s="61">
        <v>0</v>
      </c>
      <c r="V2733" s="62">
        <f t="shared" ref="V2733" si="12400">$T$8*$B2733</f>
        <v>5.3048533999999865</v>
      </c>
      <c r="X2733" s="59">
        <f t="shared" ref="X2733" si="12401">N2733*S2733+P2733*S2736-O2733*T2733-Q2733*T2736</f>
        <v>3.4326464236870478</v>
      </c>
      <c r="Y2733" s="63">
        <f t="shared" ref="Y2733" si="12402">(N2733*T2733+O2733*S2733+P2733*T2736+Q2733*S2736)</f>
        <v>0</v>
      </c>
      <c r="Z2733" s="61">
        <f t="shared" ref="Z2733" si="12403">N2733*U2733+P2733*U2736-O2733*V2733-Q2733*V2736</f>
        <v>0</v>
      </c>
      <c r="AA2733" s="62">
        <f t="shared" ref="AA2733" si="12404">(N2733*V2733+O2733*U2733+P2733*V2736+Q2733*U2736)</f>
        <v>23.514539451694013</v>
      </c>
      <c r="AB2733" s="10"/>
      <c r="AC2733" s="64">
        <v>1</v>
      </c>
      <c r="AD2733" s="65">
        <v>0</v>
      </c>
      <c r="AE2733" s="23">
        <v>0</v>
      </c>
      <c r="AF2733" s="66">
        <v>0</v>
      </c>
      <c r="AH2733" s="59">
        <f t="shared" ref="AH2733" si="12405">X2733*AC2733+Z2733*AC2736-Y2733*AD2733-AA2733*AD2736</f>
        <v>3.4326464236870478</v>
      </c>
      <c r="AI2733" s="63">
        <f t="shared" ref="AI2733" si="12406">(X2733*AD2733+Y2733*AC2733+Z2733*AD2736+AA2733*AC2736)</f>
        <v>23.514539451694013</v>
      </c>
      <c r="AJ2733" s="61">
        <f t="shared" ref="AJ2733" si="12407">X2733*AE2733+Z2733*AE2736-Y2733*AF2733-AA2733*AF2736</f>
        <v>0</v>
      </c>
      <c r="AK2733" s="62">
        <f t="shared" ref="AK2733" si="12408">(X2733*AF2733+Y2733*AE2733+Z2733*AF2736+AA2733*AE2736)</f>
        <v>23.514539451694013</v>
      </c>
      <c r="AM2733" s="67">
        <f t="shared" ref="AM2733" si="12409">20*LOG(((1+$AD$8)/$AD$8)/((AH2733+AH2736)^2+(AI2733+AI2736)^2)^0.5)</f>
        <v>-21.604009768478743</v>
      </c>
      <c r="AO2733" s="110">
        <f t="shared" ref="AO2733" si="12410">((AH2733^2+AI2733^2)^0.5)/((AH2736^2+AI2736^2)^0.5)</f>
        <v>6.8619108587821414</v>
      </c>
      <c r="AP2733" s="18"/>
      <c r="AQ2733" s="68"/>
      <c r="AR2733" s="68"/>
      <c r="AS2733" s="68"/>
      <c r="AT2733" s="68"/>
    </row>
    <row r="2734" spans="2:46" ht="18.600000000000001" customHeight="1" thickBot="1">
      <c r="D2734" s="69"/>
      <c r="G2734" s="70"/>
      <c r="I2734" s="69"/>
      <c r="L2734" s="70"/>
      <c r="N2734" s="69"/>
      <c r="Q2734" s="70"/>
      <c r="S2734" s="69"/>
      <c r="V2734" s="70"/>
      <c r="X2734" s="69"/>
      <c r="AA2734" s="70"/>
      <c r="AC2734" s="64"/>
      <c r="AD2734" s="23"/>
      <c r="AE2734" s="23"/>
      <c r="AF2734" s="71"/>
      <c r="AH2734" s="69"/>
      <c r="AK2734" s="70"/>
      <c r="AO2734" s="111"/>
      <c r="AP2734" s="18"/>
      <c r="AQ2734" s="68"/>
      <c r="AR2734" s="68"/>
      <c r="AS2734" s="68"/>
      <c r="AT2734" s="68"/>
    </row>
    <row r="2735" spans="2:46" ht="18.600000000000001" customHeight="1" thickBot="1">
      <c r="D2735" s="265" t="s">
        <v>11</v>
      </c>
      <c r="E2735" s="266"/>
      <c r="F2735" s="267" t="s">
        <v>84</v>
      </c>
      <c r="G2735" s="268"/>
      <c r="H2735" s="263"/>
      <c r="I2735" s="265" t="s">
        <v>85</v>
      </c>
      <c r="J2735" s="266"/>
      <c r="K2735" s="267" t="s">
        <v>86</v>
      </c>
      <c r="L2735" s="268"/>
      <c r="N2735" s="269" t="s">
        <v>12</v>
      </c>
      <c r="O2735" s="270"/>
      <c r="P2735" s="271" t="s">
        <v>13</v>
      </c>
      <c r="Q2735" s="272"/>
      <c r="S2735" s="265" t="s">
        <v>87</v>
      </c>
      <c r="T2735" s="266"/>
      <c r="U2735" s="267" t="s">
        <v>88</v>
      </c>
      <c r="V2735" s="268"/>
      <c r="W2735" s="10"/>
      <c r="X2735" s="269" t="s">
        <v>89</v>
      </c>
      <c r="Y2735" s="270"/>
      <c r="Z2735" s="271" t="s">
        <v>90</v>
      </c>
      <c r="AA2735" s="272"/>
      <c r="AB2735" s="10"/>
      <c r="AC2735" s="265" t="s">
        <v>14</v>
      </c>
      <c r="AD2735" s="266"/>
      <c r="AE2735" s="267" t="s">
        <v>15</v>
      </c>
      <c r="AF2735" s="268"/>
      <c r="AG2735" s="10"/>
      <c r="AH2735" s="269" t="s">
        <v>91</v>
      </c>
      <c r="AI2735" s="270"/>
      <c r="AJ2735" s="271" t="s">
        <v>92</v>
      </c>
      <c r="AK2735" s="272"/>
      <c r="AM2735" s="76" t="s">
        <v>16</v>
      </c>
      <c r="AO2735" s="112" t="s">
        <v>38</v>
      </c>
      <c r="AP2735" s="18"/>
      <c r="AQ2735" s="68"/>
      <c r="AR2735" s="68"/>
      <c r="AS2735" s="68"/>
      <c r="AT2735" s="68"/>
    </row>
    <row r="2736" spans="2:46" ht="18.600000000000001" customHeight="1" thickTop="1" thickBot="1">
      <c r="D2736" s="59">
        <v>0</v>
      </c>
      <c r="E2736" s="63">
        <v>0</v>
      </c>
      <c r="F2736" s="61">
        <v>1</v>
      </c>
      <c r="G2736" s="62">
        <v>0</v>
      </c>
      <c r="I2736" s="59">
        <v>0</v>
      </c>
      <c r="J2736" s="63">
        <f t="shared" ref="J2736" si="12411">IF(0=(1-$J$8*$K$8*$B2733^2),10^14,$B2733*$K$8/(1-$J$8*$K$8*$B2733^2))</f>
        <v>-0.45856996230792241</v>
      </c>
      <c r="K2736" s="61">
        <v>1</v>
      </c>
      <c r="L2736" s="62">
        <v>0</v>
      </c>
      <c r="N2736" s="59">
        <f t="shared" ref="N2736" si="12412">D2736*I2733+F2736*I2736-E2736*J2733-G2736*J2736</f>
        <v>0</v>
      </c>
      <c r="O2736" s="63">
        <f t="shared" ref="O2736" si="12413">(D2736*J2733+E2736*I2733+F2736*J2736+G2736*I2736)</f>
        <v>-0.45856996230792241</v>
      </c>
      <c r="P2736" s="61">
        <f t="shared" ref="P2736" si="12414">D2736*K2733+F2736*K2736-E2736*L2733-G2736*L2736</f>
        <v>1</v>
      </c>
      <c r="Q2736" s="62">
        <f t="shared" ref="Q2736" si="12415">(D2736*L2733+E2736*K2733+F2736*L2736+G2736*K2736)</f>
        <v>0</v>
      </c>
      <c r="S2736" s="59">
        <v>0</v>
      </c>
      <c r="T2736" s="63">
        <v>0</v>
      </c>
      <c r="U2736" s="61">
        <v>1</v>
      </c>
      <c r="V2736" s="62">
        <v>0</v>
      </c>
      <c r="X2736" s="59">
        <f t="shared" ref="X2736" si="12416">N2736*S2733+P2736*S2736-O2736*T2733-Q2736*T2736</f>
        <v>0</v>
      </c>
      <c r="Y2736" s="63">
        <f t="shared" ref="Y2736" si="12417">(N2736*T2733+O2736*S2733+P2736*T2736+Q2736*S2736)</f>
        <v>-0.45856996230792241</v>
      </c>
      <c r="Z2736" s="61">
        <f t="shared" ref="Z2736" si="12418">N2736*U2733+P2736*U2736-O2736*V2733-Q2736*V2736</f>
        <v>3.4326464236870478</v>
      </c>
      <c r="AA2736" s="62">
        <f t="shared" ref="AA2736" si="12419">(N2736*V2733+O2736*U2733+P2736*V2736+Q2736*U2736)</f>
        <v>0</v>
      </c>
      <c r="AB2736" s="10"/>
      <c r="AC2736" s="46">
        <f t="shared" ref="AC2736" si="12420">1/$AD$8</f>
        <v>1</v>
      </c>
      <c r="AD2736" s="77">
        <v>0</v>
      </c>
      <c r="AE2736" s="78">
        <v>1</v>
      </c>
      <c r="AF2736" s="79">
        <v>0</v>
      </c>
      <c r="AH2736" s="59">
        <f t="shared" ref="AH2736" si="12421">X2736*AC2733+Z2736*AC2736-Y2736*AD2733-AA2736*AD2736</f>
        <v>3.4326464236870478</v>
      </c>
      <c r="AI2736" s="63">
        <f t="shared" ref="AI2736" si="12422">(X2736*AD2733+Y2736*AC2733+Z2736*AD2736+AA2736*AC2736)</f>
        <v>-0.45856996230792241</v>
      </c>
      <c r="AJ2736" s="61">
        <f t="shared" ref="AJ2736" si="12423">X2736*AE2733+Z2736*AE2736-Y2736*AF2733-AA2736*AF2736</f>
        <v>3.4326464236870478</v>
      </c>
      <c r="AK2736" s="62">
        <f t="shared" ref="AK2736" si="12424">(X2736*AF2733+Y2736*AE2733+Z2736*AF2736+AA2736*AE2736)</f>
        <v>0</v>
      </c>
      <c r="AM2736" s="80">
        <f t="shared" ref="AM2736" si="12425">(180/PI())*ATAN(-1*(AI2733+AI2736)/(AH2733+AH2736))</f>
        <v>-73.418237287356462</v>
      </c>
      <c r="AO2736" s="113">
        <f t="shared" ref="AO2736" si="12426">20*LOG(((1-(10^(AM2733/20)^2)*(1-((1-AO2733)/(1+AO2733))^2))^0.5))</f>
        <v>-1.3350561267649269E-2</v>
      </c>
      <c r="AP2736" s="18"/>
      <c r="AQ2736" s="68"/>
      <c r="AR2736" s="68"/>
      <c r="AS2736" s="68"/>
      <c r="AT2736" s="68"/>
    </row>
    <row r="2737" spans="2:46" ht="18.600000000000001" customHeight="1"/>
    <row r="2738" spans="2:46" ht="18.600000000000001" customHeight="1" thickBot="1">
      <c r="D2738" s="10" t="s">
        <v>63</v>
      </c>
      <c r="E2738" s="10"/>
      <c r="F2738" s="10"/>
      <c r="G2738" s="10"/>
      <c r="H2738" s="10"/>
      <c r="I2738" s="10" t="s">
        <v>64</v>
      </c>
      <c r="J2738" s="10"/>
      <c r="K2738" s="10"/>
      <c r="L2738" s="10"/>
      <c r="M2738" s="55"/>
      <c r="N2738" s="55"/>
      <c r="O2738" s="54" t="s">
        <v>65</v>
      </c>
      <c r="P2738" s="55"/>
      <c r="Q2738" s="55"/>
      <c r="R2738" s="55"/>
      <c r="S2738" s="10"/>
      <c r="T2738" s="10" t="s">
        <v>66</v>
      </c>
      <c r="U2738" s="55"/>
      <c r="V2738" s="55"/>
      <c r="W2738" s="55"/>
      <c r="X2738" s="55"/>
      <c r="Y2738" s="54" t="s">
        <v>67</v>
      </c>
      <c r="Z2738" s="55"/>
      <c r="AA2738" s="55"/>
      <c r="AB2738" s="55"/>
      <c r="AC2738" s="54" t="s">
        <v>68</v>
      </c>
      <c r="AD2738" s="10"/>
      <c r="AE2738" s="10"/>
      <c r="AF2738" s="10"/>
      <c r="AG2738" s="10"/>
      <c r="AH2738" s="55"/>
      <c r="AI2738" s="54" t="s">
        <v>69</v>
      </c>
      <c r="AJ2738" s="55"/>
      <c r="AK2738" s="55"/>
    </row>
    <row r="2739" spans="2:46" ht="18.600000000000001" customHeight="1" thickBot="1">
      <c r="B2739" s="52"/>
      <c r="D2739" s="273" t="s">
        <v>70</v>
      </c>
      <c r="E2739" s="274"/>
      <c r="F2739" s="275" t="s">
        <v>71</v>
      </c>
      <c r="G2739" s="276"/>
      <c r="H2739" s="263"/>
      <c r="I2739" s="273" t="s">
        <v>72</v>
      </c>
      <c r="J2739" s="274"/>
      <c r="K2739" s="275" t="s">
        <v>73</v>
      </c>
      <c r="L2739" s="276"/>
      <c r="M2739" s="55"/>
      <c r="N2739" s="269" t="s">
        <v>74</v>
      </c>
      <c r="O2739" s="270"/>
      <c r="P2739" s="271" t="s">
        <v>75</v>
      </c>
      <c r="Q2739" s="272"/>
      <c r="R2739" s="55"/>
      <c r="S2739" s="273" t="s">
        <v>76</v>
      </c>
      <c r="T2739" s="274"/>
      <c r="U2739" s="275" t="s">
        <v>77</v>
      </c>
      <c r="V2739" s="276"/>
      <c r="W2739" s="10"/>
      <c r="X2739" s="269" t="s">
        <v>78</v>
      </c>
      <c r="Y2739" s="270"/>
      <c r="Z2739" s="271" t="s">
        <v>79</v>
      </c>
      <c r="AA2739" s="272"/>
      <c r="AB2739" s="10"/>
      <c r="AC2739" s="273" t="s">
        <v>80</v>
      </c>
      <c r="AD2739" s="274"/>
      <c r="AE2739" s="275" t="s">
        <v>81</v>
      </c>
      <c r="AF2739" s="276"/>
      <c r="AG2739" s="10"/>
      <c r="AH2739" s="269" t="s">
        <v>82</v>
      </c>
      <c r="AI2739" s="270"/>
      <c r="AJ2739" s="271" t="s">
        <v>83</v>
      </c>
      <c r="AK2739" s="272"/>
      <c r="AM2739" s="57" t="s">
        <v>10</v>
      </c>
      <c r="AO2739" s="109" t="s">
        <v>37</v>
      </c>
      <c r="AP2739" s="18"/>
      <c r="AQ2739" s="68"/>
      <c r="AR2739" s="68"/>
      <c r="AS2739" s="68"/>
      <c r="AT2739" s="68"/>
    </row>
    <row r="2740" spans="2:46" ht="18.600000000000001" customHeight="1" thickTop="1" thickBot="1">
      <c r="B2740" s="81">
        <v>7.8399999999999803</v>
      </c>
      <c r="D2740" s="59">
        <v>1</v>
      </c>
      <c r="E2740" s="60">
        <v>0</v>
      </c>
      <c r="F2740" s="61">
        <v>0</v>
      </c>
      <c r="G2740" s="62">
        <f t="shared" ref="G2740" si="12427">$E$8*$B2740</f>
        <v>5.3184207999999868</v>
      </c>
      <c r="I2740" s="59">
        <v>1</v>
      </c>
      <c r="J2740" s="63">
        <v>0</v>
      </c>
      <c r="K2740" s="61">
        <v>0</v>
      </c>
      <c r="L2740" s="62">
        <v>0</v>
      </c>
      <c r="N2740" s="59">
        <f t="shared" ref="N2740" si="12428">D2740*I2740+F2740*I2743-E2740*J2740-G2740*J2743</f>
        <v>3.4317475539091653</v>
      </c>
      <c r="O2740" s="63">
        <f t="shared" ref="O2740" si="12429">(D2740*J2740+E2740*I2740+F2740*J2743+G2740*I2743)</f>
        <v>0</v>
      </c>
      <c r="P2740" s="61">
        <f t="shared" ref="P2740" si="12430">D2740*K2740+F2740*K2743-E2740*L2740-G2740*L2743</f>
        <v>0</v>
      </c>
      <c r="Q2740" s="62">
        <f t="shared" ref="Q2740" si="12431">(D2740*L2740+E2740*K2740+F2740*L2743+G2740*K2743)</f>
        <v>5.3184207999999868</v>
      </c>
      <c r="S2740" s="59">
        <v>1</v>
      </c>
      <c r="T2740" s="60">
        <v>0</v>
      </c>
      <c r="U2740" s="61">
        <v>0</v>
      </c>
      <c r="V2740" s="62">
        <f t="shared" ref="V2740" si="12432">$T$8*$B2740</f>
        <v>5.3184207999999868</v>
      </c>
      <c r="X2740" s="59">
        <f t="shared" ref="X2740" si="12433">N2740*S2740+P2740*S2743-O2740*T2740-Q2740*T2743</f>
        <v>3.4317475539091653</v>
      </c>
      <c r="Y2740" s="63">
        <f t="shared" ref="Y2740" si="12434">(N2740*T2740+O2740*S2740+P2740*T2743+Q2740*S2743)</f>
        <v>0</v>
      </c>
      <c r="Z2740" s="61">
        <f t="shared" ref="Z2740" si="12435">N2740*U2740+P2740*U2743-O2740*V2740-Q2740*V2743</f>
        <v>0</v>
      </c>
      <c r="AA2740" s="62">
        <f t="shared" ref="AA2740" si="12436">(N2740*V2740+O2740*U2740+P2740*V2743+Q2740*U2743)</f>
        <v>23.569898371059569</v>
      </c>
      <c r="AB2740" s="10"/>
      <c r="AC2740" s="64">
        <v>1</v>
      </c>
      <c r="AD2740" s="65">
        <v>0</v>
      </c>
      <c r="AE2740" s="23">
        <v>0</v>
      </c>
      <c r="AF2740" s="66">
        <v>0</v>
      </c>
      <c r="AH2740" s="59">
        <f t="shared" ref="AH2740" si="12437">X2740*AC2740+Z2740*AC2743-Y2740*AD2740-AA2740*AD2743</f>
        <v>3.4317475539091653</v>
      </c>
      <c r="AI2740" s="63">
        <f t="shared" ref="AI2740" si="12438">(X2740*AD2740+Y2740*AC2740+Z2740*AD2743+AA2740*AC2743)</f>
        <v>23.569898371059569</v>
      </c>
      <c r="AJ2740" s="61">
        <f t="shared" ref="AJ2740" si="12439">X2740*AE2740+Z2740*AE2743-Y2740*AF2740-AA2740*AF2743</f>
        <v>0</v>
      </c>
      <c r="AK2740" s="62">
        <f t="shared" ref="AK2740" si="12440">(X2740*AF2740+Y2740*AE2740+Z2740*AF2743+AA2740*AE2743)</f>
        <v>23.569898371059569</v>
      </c>
      <c r="AM2740" s="67">
        <f t="shared" ref="AM2740" si="12441">20*LOG(((1+$AD$8)/$AD$8)/((AH2740+AH2743)^2+(AI2740+AI2743)^2)^0.5)</f>
        <v>-21.62342537145577</v>
      </c>
      <c r="AO2740" s="110">
        <f t="shared" ref="AO2740" si="12442">((AH2740^2+AI2740^2)^0.5)/((AH2743^2+AI2743^2)^0.5)</f>
        <v>6.879813090260984</v>
      </c>
      <c r="AP2740" s="18"/>
      <c r="AQ2740" s="68"/>
      <c r="AR2740" s="68"/>
      <c r="AS2740" s="68"/>
      <c r="AT2740" s="68"/>
    </row>
    <row r="2741" spans="2:46" ht="18.600000000000001" customHeight="1" thickBot="1">
      <c r="D2741" s="69"/>
      <c r="G2741" s="70"/>
      <c r="I2741" s="69"/>
      <c r="L2741" s="70"/>
      <c r="N2741" s="69"/>
      <c r="Q2741" s="70"/>
      <c r="S2741" s="69"/>
      <c r="V2741" s="70"/>
      <c r="X2741" s="69"/>
      <c r="AA2741" s="70"/>
      <c r="AC2741" s="64"/>
      <c r="AD2741" s="23"/>
      <c r="AE2741" s="23"/>
      <c r="AF2741" s="71"/>
      <c r="AH2741" s="69"/>
      <c r="AK2741" s="70"/>
      <c r="AO2741" s="111"/>
      <c r="AP2741" s="18"/>
      <c r="AQ2741" s="68"/>
      <c r="AR2741" s="68"/>
      <c r="AS2741" s="68"/>
      <c r="AT2741" s="68"/>
    </row>
    <row r="2742" spans="2:46" ht="18.600000000000001" customHeight="1" thickBot="1">
      <c r="D2742" s="265" t="s">
        <v>11</v>
      </c>
      <c r="E2742" s="266"/>
      <c r="F2742" s="267" t="s">
        <v>84</v>
      </c>
      <c r="G2742" s="268"/>
      <c r="H2742" s="263"/>
      <c r="I2742" s="265" t="s">
        <v>85</v>
      </c>
      <c r="J2742" s="266"/>
      <c r="K2742" s="267" t="s">
        <v>86</v>
      </c>
      <c r="L2742" s="268"/>
      <c r="N2742" s="269" t="s">
        <v>12</v>
      </c>
      <c r="O2742" s="270"/>
      <c r="P2742" s="271" t="s">
        <v>13</v>
      </c>
      <c r="Q2742" s="272"/>
      <c r="S2742" s="265" t="s">
        <v>87</v>
      </c>
      <c r="T2742" s="266"/>
      <c r="U2742" s="267" t="s">
        <v>88</v>
      </c>
      <c r="V2742" s="268"/>
      <c r="W2742" s="10"/>
      <c r="X2742" s="269" t="s">
        <v>89</v>
      </c>
      <c r="Y2742" s="270"/>
      <c r="Z2742" s="271" t="s">
        <v>90</v>
      </c>
      <c r="AA2742" s="272"/>
      <c r="AB2742" s="10"/>
      <c r="AC2742" s="265" t="s">
        <v>14</v>
      </c>
      <c r="AD2742" s="266"/>
      <c r="AE2742" s="267" t="s">
        <v>15</v>
      </c>
      <c r="AF2742" s="268"/>
      <c r="AG2742" s="10"/>
      <c r="AH2742" s="269" t="s">
        <v>91</v>
      </c>
      <c r="AI2742" s="270"/>
      <c r="AJ2742" s="271" t="s">
        <v>92</v>
      </c>
      <c r="AK2742" s="272"/>
      <c r="AM2742" s="76" t="s">
        <v>16</v>
      </c>
      <c r="AO2742" s="112" t="s">
        <v>38</v>
      </c>
      <c r="AP2742" s="18"/>
      <c r="AQ2742" s="68"/>
      <c r="AR2742" s="68"/>
      <c r="AS2742" s="68"/>
      <c r="AT2742" s="68"/>
    </row>
    <row r="2743" spans="2:46" ht="18.600000000000001" customHeight="1" thickTop="1" thickBot="1">
      <c r="D2743" s="59">
        <v>0</v>
      </c>
      <c r="E2743" s="63">
        <v>0</v>
      </c>
      <c r="F2743" s="61">
        <v>1</v>
      </c>
      <c r="G2743" s="62">
        <v>0</v>
      </c>
      <c r="I2743" s="59">
        <v>0</v>
      </c>
      <c r="J2743" s="63">
        <f t="shared" ref="J2743" si="12443">IF(0=(1-$J$8*$K$8*$B2740^2),10^14,$B2740*$K$8/(1-$J$8*$K$8*$B2740^2))</f>
        <v>-0.45723113032146145</v>
      </c>
      <c r="K2743" s="61">
        <v>1</v>
      </c>
      <c r="L2743" s="62">
        <v>0</v>
      </c>
      <c r="N2743" s="59">
        <f t="shared" ref="N2743" si="12444">D2743*I2740+F2743*I2743-E2743*J2740-G2743*J2743</f>
        <v>0</v>
      </c>
      <c r="O2743" s="63">
        <f t="shared" ref="O2743" si="12445">(D2743*J2740+E2743*I2740+F2743*J2743+G2743*I2743)</f>
        <v>-0.45723113032146145</v>
      </c>
      <c r="P2743" s="61">
        <f t="shared" ref="P2743" si="12446">D2743*K2740+F2743*K2743-E2743*L2740-G2743*L2743</f>
        <v>1</v>
      </c>
      <c r="Q2743" s="62">
        <f t="shared" ref="Q2743" si="12447">(D2743*L2740+E2743*K2740+F2743*L2743+G2743*K2743)</f>
        <v>0</v>
      </c>
      <c r="S2743" s="59">
        <v>0</v>
      </c>
      <c r="T2743" s="63">
        <v>0</v>
      </c>
      <c r="U2743" s="61">
        <v>1</v>
      </c>
      <c r="V2743" s="62">
        <v>0</v>
      </c>
      <c r="X2743" s="59">
        <f t="shared" ref="X2743" si="12448">N2743*S2740+P2743*S2743-O2743*T2740-Q2743*T2743</f>
        <v>0</v>
      </c>
      <c r="Y2743" s="63">
        <f t="shared" ref="Y2743" si="12449">(N2743*T2740+O2743*S2740+P2743*T2743+Q2743*S2743)</f>
        <v>-0.45723113032146145</v>
      </c>
      <c r="Z2743" s="61">
        <f t="shared" ref="Z2743" si="12450">N2743*U2740+P2743*U2743-O2743*V2740-Q2743*V2743</f>
        <v>3.4317475539091653</v>
      </c>
      <c r="AA2743" s="62">
        <f t="shared" ref="AA2743" si="12451">(N2743*V2740+O2743*U2740+P2743*V2743+Q2743*U2743)</f>
        <v>0</v>
      </c>
      <c r="AB2743" s="10"/>
      <c r="AC2743" s="46">
        <f t="shared" ref="AC2743" si="12452">1/$AD$8</f>
        <v>1</v>
      </c>
      <c r="AD2743" s="77">
        <v>0</v>
      </c>
      <c r="AE2743" s="78">
        <v>1</v>
      </c>
      <c r="AF2743" s="79">
        <v>0</v>
      </c>
      <c r="AH2743" s="59">
        <f t="shared" ref="AH2743" si="12453">X2743*AC2740+Z2743*AC2743-Y2743*AD2740-AA2743*AD2743</f>
        <v>3.4317475539091653</v>
      </c>
      <c r="AI2743" s="63">
        <f t="shared" ref="AI2743" si="12454">(X2743*AD2740+Y2743*AC2740+Z2743*AD2743+AA2743*AC2743)</f>
        <v>-0.45723113032146145</v>
      </c>
      <c r="AJ2743" s="61">
        <f t="shared" ref="AJ2743" si="12455">X2743*AE2740+Z2743*AE2743-Y2743*AF2740-AA2743*AF2743</f>
        <v>3.4317475539091653</v>
      </c>
      <c r="AK2743" s="62">
        <f t="shared" ref="AK2743" si="12456">(X2743*AF2740+Y2743*AE2740+Z2743*AF2743+AA2743*AE2743)</f>
        <v>0</v>
      </c>
      <c r="AM2743" s="80">
        <f t="shared" ref="AM2743" si="12457">(180/PI())*ATAN(-1*(AI2740+AI2743)/(AH2740+AH2743))</f>
        <v>-73.46078351423381</v>
      </c>
      <c r="AO2743" s="113">
        <f t="shared" ref="AO2743" si="12458">20*LOG(((1-(10^(AM2740/20)^2)*(1-((1-AO2740)/(1+AO2740))^2))^0.5))</f>
        <v>-1.3265073407096942E-2</v>
      </c>
      <c r="AP2743" s="18"/>
      <c r="AQ2743" s="68"/>
      <c r="AR2743" s="68"/>
      <c r="AS2743" s="68"/>
      <c r="AT2743" s="68"/>
    </row>
    <row r="2744" spans="2:46" ht="18.600000000000001" customHeight="1"/>
    <row r="2745" spans="2:46" ht="18.600000000000001" customHeight="1" thickBot="1">
      <c r="D2745" s="10" t="s">
        <v>63</v>
      </c>
      <c r="E2745" s="10"/>
      <c r="F2745" s="10"/>
      <c r="G2745" s="10"/>
      <c r="H2745" s="10"/>
      <c r="I2745" s="10" t="s">
        <v>64</v>
      </c>
      <c r="J2745" s="10"/>
      <c r="K2745" s="10"/>
      <c r="L2745" s="10"/>
      <c r="M2745" s="55"/>
      <c r="N2745" s="55"/>
      <c r="O2745" s="54" t="s">
        <v>65</v>
      </c>
      <c r="P2745" s="55"/>
      <c r="Q2745" s="55"/>
      <c r="R2745" s="55"/>
      <c r="S2745" s="10"/>
      <c r="T2745" s="10" t="s">
        <v>66</v>
      </c>
      <c r="U2745" s="55"/>
      <c r="V2745" s="55"/>
      <c r="W2745" s="55"/>
      <c r="X2745" s="55"/>
      <c r="Y2745" s="54" t="s">
        <v>67</v>
      </c>
      <c r="Z2745" s="55"/>
      <c r="AA2745" s="55"/>
      <c r="AB2745" s="55"/>
      <c r="AC2745" s="54" t="s">
        <v>68</v>
      </c>
      <c r="AD2745" s="10"/>
      <c r="AE2745" s="10"/>
      <c r="AF2745" s="10"/>
      <c r="AG2745" s="10"/>
      <c r="AH2745" s="55"/>
      <c r="AI2745" s="54" t="s">
        <v>69</v>
      </c>
      <c r="AJ2745" s="55"/>
      <c r="AK2745" s="55"/>
    </row>
    <row r="2746" spans="2:46" ht="18.600000000000001" customHeight="1" thickBot="1">
      <c r="B2746" s="52"/>
      <c r="D2746" s="273" t="s">
        <v>70</v>
      </c>
      <c r="E2746" s="274"/>
      <c r="F2746" s="275" t="s">
        <v>71</v>
      </c>
      <c r="G2746" s="276"/>
      <c r="H2746" s="263"/>
      <c r="I2746" s="273" t="s">
        <v>72</v>
      </c>
      <c r="J2746" s="274"/>
      <c r="K2746" s="275" t="s">
        <v>73</v>
      </c>
      <c r="L2746" s="276"/>
      <c r="M2746" s="55"/>
      <c r="N2746" s="269" t="s">
        <v>74</v>
      </c>
      <c r="O2746" s="270"/>
      <c r="P2746" s="271" t="s">
        <v>75</v>
      </c>
      <c r="Q2746" s="272"/>
      <c r="R2746" s="55"/>
      <c r="S2746" s="273" t="s">
        <v>76</v>
      </c>
      <c r="T2746" s="274"/>
      <c r="U2746" s="275" t="s">
        <v>77</v>
      </c>
      <c r="V2746" s="276"/>
      <c r="W2746" s="10"/>
      <c r="X2746" s="269" t="s">
        <v>78</v>
      </c>
      <c r="Y2746" s="270"/>
      <c r="Z2746" s="271" t="s">
        <v>79</v>
      </c>
      <c r="AA2746" s="272"/>
      <c r="AB2746" s="10"/>
      <c r="AC2746" s="273" t="s">
        <v>80</v>
      </c>
      <c r="AD2746" s="274"/>
      <c r="AE2746" s="275" t="s">
        <v>81</v>
      </c>
      <c r="AF2746" s="276"/>
      <c r="AG2746" s="10"/>
      <c r="AH2746" s="269" t="s">
        <v>82</v>
      </c>
      <c r="AI2746" s="270"/>
      <c r="AJ2746" s="271" t="s">
        <v>83</v>
      </c>
      <c r="AK2746" s="272"/>
      <c r="AM2746" s="57" t="s">
        <v>10</v>
      </c>
      <c r="AO2746" s="109" t="s">
        <v>37</v>
      </c>
      <c r="AP2746" s="18"/>
      <c r="AQ2746" s="68"/>
      <c r="AR2746" s="68"/>
      <c r="AS2746" s="68"/>
      <c r="AT2746" s="68"/>
    </row>
    <row r="2747" spans="2:46" ht="18.600000000000001" customHeight="1" thickTop="1" thickBot="1">
      <c r="B2747" s="81">
        <v>7.8599999999999799</v>
      </c>
      <c r="D2747" s="59">
        <v>1</v>
      </c>
      <c r="E2747" s="60">
        <v>0</v>
      </c>
      <c r="F2747" s="61">
        <v>0</v>
      </c>
      <c r="G2747" s="62">
        <f t="shared" ref="G2747" si="12459">$E$8*$B2747</f>
        <v>5.3319881999999863</v>
      </c>
      <c r="I2747" s="59">
        <v>1</v>
      </c>
      <c r="J2747" s="63">
        <v>0</v>
      </c>
      <c r="K2747" s="61">
        <v>0</v>
      </c>
      <c r="L2747" s="62">
        <v>0</v>
      </c>
      <c r="N2747" s="59">
        <f t="shared" ref="N2747" si="12460">D2747*I2747+F2747*I2750-E2747*J2747-G2747*J2750</f>
        <v>3.4308561934511648</v>
      </c>
      <c r="O2747" s="63">
        <f t="shared" ref="O2747" si="12461">(D2747*J2747+E2747*I2747+F2747*J2750+G2747*I2750)</f>
        <v>0</v>
      </c>
      <c r="P2747" s="61">
        <f t="shared" ref="P2747" si="12462">D2747*K2747+F2747*K2750-E2747*L2747-G2747*L2750</f>
        <v>0</v>
      </c>
      <c r="Q2747" s="62">
        <f t="shared" ref="Q2747" si="12463">(D2747*L2747+E2747*K2747+F2747*L2750+G2747*K2750)</f>
        <v>5.3319881999999863</v>
      </c>
      <c r="S2747" s="59">
        <v>1</v>
      </c>
      <c r="T2747" s="60">
        <v>0</v>
      </c>
      <c r="U2747" s="61">
        <v>0</v>
      </c>
      <c r="V2747" s="62">
        <f t="shared" ref="V2747" si="12464">$T$8*$B2747</f>
        <v>5.3319881999999863</v>
      </c>
      <c r="X2747" s="59">
        <f t="shared" ref="X2747" si="12465">N2747*S2747+P2747*S2750-O2747*T2747-Q2747*T2750</f>
        <v>3.4308561934511648</v>
      </c>
      <c r="Y2747" s="63">
        <f t="shared" ref="Y2747" si="12466">(N2747*T2747+O2747*S2747+P2747*T2750+Q2747*S2750)</f>
        <v>0</v>
      </c>
      <c r="Z2747" s="61">
        <f t="shared" ref="Z2747" si="12467">N2747*U2747+P2747*U2750-O2747*V2747-Q2747*V2750</f>
        <v>0</v>
      </c>
      <c r="AA2747" s="62">
        <f t="shared" ref="AA2747" si="12468">(N2747*V2747+O2747*U2747+P2747*V2750+Q2747*U2750)</f>
        <v>23.625272939378469</v>
      </c>
      <c r="AB2747" s="10"/>
      <c r="AC2747" s="64">
        <v>1</v>
      </c>
      <c r="AD2747" s="65">
        <v>0</v>
      </c>
      <c r="AE2747" s="23">
        <v>0</v>
      </c>
      <c r="AF2747" s="66">
        <v>0</v>
      </c>
      <c r="AH2747" s="59">
        <f t="shared" ref="AH2747" si="12469">X2747*AC2747+Z2747*AC2750-Y2747*AD2747-AA2747*AD2750</f>
        <v>3.4308561934511648</v>
      </c>
      <c r="AI2747" s="63">
        <f t="shared" ref="AI2747" si="12470">(X2747*AD2747+Y2747*AC2747+Z2747*AD2750+AA2747*AC2750)</f>
        <v>23.625272939378469</v>
      </c>
      <c r="AJ2747" s="61">
        <f t="shared" ref="AJ2747" si="12471">X2747*AE2747+Z2747*AE2750-Y2747*AF2747-AA2747*AF2750</f>
        <v>0</v>
      </c>
      <c r="AK2747" s="62">
        <f t="shared" ref="AK2747" si="12472">(X2747*AF2747+Y2747*AE2747+Z2747*AF2750+AA2747*AE2750)</f>
        <v>23.625272939378469</v>
      </c>
      <c r="AM2747" s="67">
        <f t="shared" ref="AM2747" si="12473">20*LOG(((1+$AD$8)/$AD$8)/((AH2747+AH2750)^2+(AI2747+AI2750)^2)^0.5)</f>
        <v>-21.642806521806218</v>
      </c>
      <c r="AO2747" s="110">
        <f t="shared" ref="AO2747" si="12474">((AH2747^2+AI2747^2)^0.5)/((AH2750^2+AI2750^2)^0.5)</f>
        <v>6.8977142759087346</v>
      </c>
      <c r="AP2747" s="18"/>
      <c r="AQ2747" s="68"/>
      <c r="AR2747" s="68"/>
      <c r="AS2747" s="68"/>
      <c r="AT2747" s="68"/>
    </row>
    <row r="2748" spans="2:46" ht="18.600000000000001" customHeight="1" thickBot="1">
      <c r="D2748" s="69"/>
      <c r="G2748" s="70"/>
      <c r="I2748" s="69"/>
      <c r="L2748" s="70"/>
      <c r="N2748" s="69"/>
      <c r="Q2748" s="70"/>
      <c r="S2748" s="69"/>
      <c r="V2748" s="70"/>
      <c r="X2748" s="69"/>
      <c r="AA2748" s="70"/>
      <c r="AC2748" s="64"/>
      <c r="AD2748" s="23"/>
      <c r="AE2748" s="23"/>
      <c r="AF2748" s="71"/>
      <c r="AH2748" s="69"/>
      <c r="AK2748" s="70"/>
      <c r="AO2748" s="111"/>
      <c r="AP2748" s="18"/>
      <c r="AQ2748" s="68"/>
      <c r="AR2748" s="68"/>
      <c r="AS2748" s="68"/>
      <c r="AT2748" s="68"/>
    </row>
    <row r="2749" spans="2:46" ht="18.600000000000001" customHeight="1" thickBot="1">
      <c r="D2749" s="265" t="s">
        <v>11</v>
      </c>
      <c r="E2749" s="266"/>
      <c r="F2749" s="267" t="s">
        <v>84</v>
      </c>
      <c r="G2749" s="268"/>
      <c r="H2749" s="263"/>
      <c r="I2749" s="265" t="s">
        <v>85</v>
      </c>
      <c r="J2749" s="266"/>
      <c r="K2749" s="267" t="s">
        <v>86</v>
      </c>
      <c r="L2749" s="268"/>
      <c r="N2749" s="269" t="s">
        <v>12</v>
      </c>
      <c r="O2749" s="270"/>
      <c r="P2749" s="271" t="s">
        <v>13</v>
      </c>
      <c r="Q2749" s="272"/>
      <c r="S2749" s="265" t="s">
        <v>87</v>
      </c>
      <c r="T2749" s="266"/>
      <c r="U2749" s="267" t="s">
        <v>88</v>
      </c>
      <c r="V2749" s="268"/>
      <c r="W2749" s="10"/>
      <c r="X2749" s="269" t="s">
        <v>89</v>
      </c>
      <c r="Y2749" s="270"/>
      <c r="Z2749" s="271" t="s">
        <v>90</v>
      </c>
      <c r="AA2749" s="272"/>
      <c r="AB2749" s="10"/>
      <c r="AC2749" s="265" t="s">
        <v>14</v>
      </c>
      <c r="AD2749" s="266"/>
      <c r="AE2749" s="267" t="s">
        <v>15</v>
      </c>
      <c r="AF2749" s="268"/>
      <c r="AG2749" s="10"/>
      <c r="AH2749" s="269" t="s">
        <v>91</v>
      </c>
      <c r="AI2749" s="270"/>
      <c r="AJ2749" s="271" t="s">
        <v>92</v>
      </c>
      <c r="AK2749" s="272"/>
      <c r="AM2749" s="76" t="s">
        <v>16</v>
      </c>
      <c r="AO2749" s="112" t="s">
        <v>38</v>
      </c>
      <c r="AP2749" s="18"/>
      <c r="AQ2749" s="68"/>
      <c r="AR2749" s="68"/>
      <c r="AS2749" s="68"/>
      <c r="AT2749" s="68"/>
    </row>
    <row r="2750" spans="2:46" ht="18.600000000000001" customHeight="1" thickTop="1" thickBot="1">
      <c r="D2750" s="59">
        <v>0</v>
      </c>
      <c r="E2750" s="63">
        <v>0</v>
      </c>
      <c r="F2750" s="61">
        <v>1</v>
      </c>
      <c r="G2750" s="62">
        <v>0</v>
      </c>
      <c r="I2750" s="59">
        <v>0</v>
      </c>
      <c r="J2750" s="63">
        <f t="shared" ref="J2750" si="12475">IF(0=(1-$J$8*$K$8*$B2747^2),10^14,$B2747*$K$8/(1-$J$8*$K$8*$B2747^2))</f>
        <v>-0.45590052008201576</v>
      </c>
      <c r="K2750" s="61">
        <v>1</v>
      </c>
      <c r="L2750" s="62">
        <v>0</v>
      </c>
      <c r="N2750" s="59">
        <f t="shared" ref="N2750" si="12476">D2750*I2747+F2750*I2750-E2750*J2747-G2750*J2750</f>
        <v>0</v>
      </c>
      <c r="O2750" s="63">
        <f t="shared" ref="O2750" si="12477">(D2750*J2747+E2750*I2747+F2750*J2750+G2750*I2750)</f>
        <v>-0.45590052008201576</v>
      </c>
      <c r="P2750" s="61">
        <f t="shared" ref="P2750" si="12478">D2750*K2747+F2750*K2750-E2750*L2747-G2750*L2750</f>
        <v>1</v>
      </c>
      <c r="Q2750" s="62">
        <f t="shared" ref="Q2750" si="12479">(D2750*L2747+E2750*K2747+F2750*L2750+G2750*K2750)</f>
        <v>0</v>
      </c>
      <c r="S2750" s="59">
        <v>0</v>
      </c>
      <c r="T2750" s="63">
        <v>0</v>
      </c>
      <c r="U2750" s="61">
        <v>1</v>
      </c>
      <c r="V2750" s="62">
        <v>0</v>
      </c>
      <c r="X2750" s="59">
        <f t="shared" ref="X2750" si="12480">N2750*S2747+P2750*S2750-O2750*T2747-Q2750*T2750</f>
        <v>0</v>
      </c>
      <c r="Y2750" s="63">
        <f t="shared" ref="Y2750" si="12481">(N2750*T2747+O2750*S2747+P2750*T2750+Q2750*S2750)</f>
        <v>-0.45590052008201576</v>
      </c>
      <c r="Z2750" s="61">
        <f t="shared" ref="Z2750" si="12482">N2750*U2747+P2750*U2750-O2750*V2747-Q2750*V2750</f>
        <v>3.4308561934511648</v>
      </c>
      <c r="AA2750" s="62">
        <f t="shared" ref="AA2750" si="12483">(N2750*V2747+O2750*U2747+P2750*V2750+Q2750*U2750)</f>
        <v>0</v>
      </c>
      <c r="AB2750" s="10"/>
      <c r="AC2750" s="46">
        <f t="shared" ref="AC2750" si="12484">1/$AD$8</f>
        <v>1</v>
      </c>
      <c r="AD2750" s="77">
        <v>0</v>
      </c>
      <c r="AE2750" s="78">
        <v>1</v>
      </c>
      <c r="AF2750" s="79">
        <v>0</v>
      </c>
      <c r="AH2750" s="59">
        <f t="shared" ref="AH2750" si="12485">X2750*AC2747+Z2750*AC2750-Y2750*AD2747-AA2750*AD2750</f>
        <v>3.4308561934511648</v>
      </c>
      <c r="AI2750" s="63">
        <f t="shared" ref="AI2750" si="12486">(X2750*AD2747+Y2750*AC2747+Z2750*AD2750+AA2750*AC2750)</f>
        <v>-0.45590052008201576</v>
      </c>
      <c r="AJ2750" s="61">
        <f t="shared" ref="AJ2750" si="12487">X2750*AE2747+Z2750*AE2750-Y2750*AF2747-AA2750*AF2750</f>
        <v>3.4308561934511648</v>
      </c>
      <c r="AK2750" s="62">
        <f t="shared" ref="AK2750" si="12488">(X2750*AF2747+Y2750*AE2747+Z2750*AF2750+AA2750*AE2750)</f>
        <v>0</v>
      </c>
      <c r="AM2750" s="80">
        <f t="shared" ref="AM2750" si="12489">(180/PI())*ATAN(-1*(AI2747+AI2750)/(AH2747+AH2750))</f>
        <v>-73.503111001899796</v>
      </c>
      <c r="AO2750" s="113">
        <f t="shared" ref="AO2750" si="12490">20*LOG(((1-(10^(AM2747/20)^2)*(1-((1-AO2747)/(1+AO2747))^2))^0.5))</f>
        <v>-1.318028688315942E-2</v>
      </c>
      <c r="AP2750" s="18"/>
      <c r="AQ2750" s="68"/>
      <c r="AR2750" s="68"/>
      <c r="AS2750" s="68"/>
      <c r="AT2750" s="68"/>
    </row>
    <row r="2751" spans="2:46" ht="18.600000000000001" customHeight="1"/>
    <row r="2752" spans="2:46" ht="18.600000000000001" customHeight="1" thickBot="1">
      <c r="D2752" s="10" t="s">
        <v>63</v>
      </c>
      <c r="E2752" s="10"/>
      <c r="F2752" s="10"/>
      <c r="G2752" s="10"/>
      <c r="H2752" s="10"/>
      <c r="I2752" s="10" t="s">
        <v>64</v>
      </c>
      <c r="J2752" s="10"/>
      <c r="K2752" s="10"/>
      <c r="L2752" s="10"/>
      <c r="M2752" s="55"/>
      <c r="N2752" s="55"/>
      <c r="O2752" s="54" t="s">
        <v>65</v>
      </c>
      <c r="P2752" s="55"/>
      <c r="Q2752" s="55"/>
      <c r="R2752" s="55"/>
      <c r="S2752" s="10"/>
      <c r="T2752" s="10" t="s">
        <v>66</v>
      </c>
      <c r="U2752" s="55"/>
      <c r="V2752" s="55"/>
      <c r="W2752" s="55"/>
      <c r="X2752" s="55"/>
      <c r="Y2752" s="54" t="s">
        <v>67</v>
      </c>
      <c r="Z2752" s="55"/>
      <c r="AA2752" s="55"/>
      <c r="AB2752" s="55"/>
      <c r="AC2752" s="54" t="s">
        <v>68</v>
      </c>
      <c r="AD2752" s="10"/>
      <c r="AE2752" s="10"/>
      <c r="AF2752" s="10"/>
      <c r="AG2752" s="10"/>
      <c r="AH2752" s="55"/>
      <c r="AI2752" s="54" t="s">
        <v>69</v>
      </c>
      <c r="AJ2752" s="55"/>
      <c r="AK2752" s="55"/>
    </row>
    <row r="2753" spans="2:46" ht="18.600000000000001" customHeight="1" thickBot="1">
      <c r="B2753" s="52"/>
      <c r="D2753" s="273" t="s">
        <v>70</v>
      </c>
      <c r="E2753" s="274"/>
      <c r="F2753" s="275" t="s">
        <v>71</v>
      </c>
      <c r="G2753" s="276"/>
      <c r="H2753" s="263"/>
      <c r="I2753" s="273" t="s">
        <v>72</v>
      </c>
      <c r="J2753" s="274"/>
      <c r="K2753" s="275" t="s">
        <v>73</v>
      </c>
      <c r="L2753" s="276"/>
      <c r="M2753" s="55"/>
      <c r="N2753" s="269" t="s">
        <v>74</v>
      </c>
      <c r="O2753" s="270"/>
      <c r="P2753" s="271" t="s">
        <v>75</v>
      </c>
      <c r="Q2753" s="272"/>
      <c r="R2753" s="55"/>
      <c r="S2753" s="273" t="s">
        <v>76</v>
      </c>
      <c r="T2753" s="274"/>
      <c r="U2753" s="275" t="s">
        <v>77</v>
      </c>
      <c r="V2753" s="276"/>
      <c r="W2753" s="10"/>
      <c r="X2753" s="269" t="s">
        <v>78</v>
      </c>
      <c r="Y2753" s="270"/>
      <c r="Z2753" s="271" t="s">
        <v>79</v>
      </c>
      <c r="AA2753" s="272"/>
      <c r="AB2753" s="10"/>
      <c r="AC2753" s="273" t="s">
        <v>80</v>
      </c>
      <c r="AD2753" s="274"/>
      <c r="AE2753" s="275" t="s">
        <v>81</v>
      </c>
      <c r="AF2753" s="276"/>
      <c r="AG2753" s="10"/>
      <c r="AH2753" s="269" t="s">
        <v>82</v>
      </c>
      <c r="AI2753" s="270"/>
      <c r="AJ2753" s="271" t="s">
        <v>83</v>
      </c>
      <c r="AK2753" s="272"/>
      <c r="AM2753" s="57" t="s">
        <v>10</v>
      </c>
      <c r="AO2753" s="109" t="s">
        <v>37</v>
      </c>
      <c r="AP2753" s="18"/>
      <c r="AQ2753" s="68"/>
      <c r="AR2753" s="68"/>
      <c r="AS2753" s="68"/>
      <c r="AT2753" s="68"/>
    </row>
    <row r="2754" spans="2:46" ht="18.600000000000001" customHeight="1" thickTop="1" thickBot="1">
      <c r="B2754" s="81">
        <v>7.8799999999999804</v>
      </c>
      <c r="D2754" s="59">
        <v>1</v>
      </c>
      <c r="E2754" s="60">
        <v>0</v>
      </c>
      <c r="F2754" s="61">
        <v>0</v>
      </c>
      <c r="G2754" s="62">
        <f t="shared" ref="G2754" si="12491">$E$8*$B2754</f>
        <v>5.3455555999999866</v>
      </c>
      <c r="I2754" s="59">
        <v>1</v>
      </c>
      <c r="J2754" s="63">
        <v>0</v>
      </c>
      <c r="K2754" s="61">
        <v>0</v>
      </c>
      <c r="L2754" s="62">
        <v>0</v>
      </c>
      <c r="N2754" s="59">
        <f t="shared" ref="N2754" si="12492">D2754*I2754+F2754*I2757-E2754*J2754-G2754*J2757</f>
        <v>3.4299722571740463</v>
      </c>
      <c r="O2754" s="63">
        <f t="shared" ref="O2754" si="12493">(D2754*J2754+E2754*I2754+F2754*J2757+G2754*I2757)</f>
        <v>0</v>
      </c>
      <c r="P2754" s="61">
        <f t="shared" ref="P2754" si="12494">D2754*K2754+F2754*K2757-E2754*L2754-G2754*L2757</f>
        <v>0</v>
      </c>
      <c r="Q2754" s="62">
        <f t="shared" ref="Q2754" si="12495">(D2754*L2754+E2754*K2754+F2754*L2757+G2754*K2757)</f>
        <v>5.3455555999999866</v>
      </c>
      <c r="S2754" s="59">
        <v>1</v>
      </c>
      <c r="T2754" s="60">
        <v>0</v>
      </c>
      <c r="U2754" s="61">
        <v>0</v>
      </c>
      <c r="V2754" s="62">
        <f t="shared" ref="V2754" si="12496">$T$8*$B2754</f>
        <v>5.3455555999999866</v>
      </c>
      <c r="X2754" s="59">
        <f t="shared" ref="X2754" si="12497">N2754*S2754+P2754*S2757-O2754*T2754-Q2754*T2757</f>
        <v>3.4299722571740463</v>
      </c>
      <c r="Y2754" s="63">
        <f t="shared" ref="Y2754" si="12498">(N2754*T2754+O2754*S2754+P2754*T2757+Q2754*S2757)</f>
        <v>0</v>
      </c>
      <c r="Z2754" s="61">
        <f t="shared" ref="Z2754" si="12499">N2754*U2754+P2754*U2757-O2754*V2754-Q2754*V2757</f>
        <v>0</v>
      </c>
      <c r="AA2754" s="62">
        <f t="shared" ref="AA2754" si="12500">(N2754*V2754+O2754*U2754+P2754*V2757+Q2754*U2757)</f>
        <v>23.680663007181305</v>
      </c>
      <c r="AB2754" s="10"/>
      <c r="AC2754" s="64">
        <v>1</v>
      </c>
      <c r="AD2754" s="65">
        <v>0</v>
      </c>
      <c r="AE2754" s="23">
        <v>0</v>
      </c>
      <c r="AF2754" s="66">
        <v>0</v>
      </c>
      <c r="AH2754" s="59">
        <f t="shared" ref="AH2754" si="12501">X2754*AC2754+Z2754*AC2757-Y2754*AD2754-AA2754*AD2757</f>
        <v>3.4299722571740463</v>
      </c>
      <c r="AI2754" s="63">
        <f t="shared" ref="AI2754" si="12502">(X2754*AD2754+Y2754*AC2754+Z2754*AD2757+AA2754*AC2757)</f>
        <v>23.680663007181305</v>
      </c>
      <c r="AJ2754" s="61">
        <f t="shared" ref="AJ2754" si="12503">X2754*AE2754+Z2754*AE2757-Y2754*AF2754-AA2754*AF2757</f>
        <v>0</v>
      </c>
      <c r="AK2754" s="62">
        <f t="shared" ref="AK2754" si="12504">(X2754*AF2754+Y2754*AE2754+Z2754*AF2757+AA2754*AE2757)</f>
        <v>23.680663007181305</v>
      </c>
      <c r="AM2754" s="67">
        <f t="shared" ref="AM2754" si="12505">20*LOG(((1+$AD$8)/$AD$8)/((AH2754+AH2757)^2+(AI2754+AI2757)^2)^0.5)</f>
        <v>-21.662153270119209</v>
      </c>
      <c r="AO2754" s="110">
        <f t="shared" ref="AO2754" si="12506">((AH2754^2+AI2754^2)^0.5)/((AH2757^2+AI2757^2)^0.5)</f>
        <v>6.9156144248453222</v>
      </c>
      <c r="AP2754" s="18"/>
      <c r="AQ2754" s="68"/>
      <c r="AR2754" s="68"/>
      <c r="AS2754" s="68"/>
      <c r="AT2754" s="68"/>
    </row>
    <row r="2755" spans="2:46" ht="18.600000000000001" customHeight="1" thickBot="1">
      <c r="D2755" s="69"/>
      <c r="G2755" s="70"/>
      <c r="I2755" s="69"/>
      <c r="L2755" s="70"/>
      <c r="N2755" s="69"/>
      <c r="Q2755" s="70"/>
      <c r="S2755" s="69"/>
      <c r="V2755" s="70"/>
      <c r="X2755" s="69"/>
      <c r="AA2755" s="70"/>
      <c r="AC2755" s="64"/>
      <c r="AD2755" s="23"/>
      <c r="AE2755" s="23"/>
      <c r="AF2755" s="71"/>
      <c r="AH2755" s="69"/>
      <c r="AK2755" s="70"/>
      <c r="AO2755" s="111"/>
      <c r="AP2755" s="18"/>
      <c r="AQ2755" s="68"/>
      <c r="AR2755" s="68"/>
      <c r="AS2755" s="68"/>
      <c r="AT2755" s="68"/>
    </row>
    <row r="2756" spans="2:46" ht="18.600000000000001" customHeight="1" thickBot="1">
      <c r="D2756" s="265" t="s">
        <v>11</v>
      </c>
      <c r="E2756" s="266"/>
      <c r="F2756" s="267" t="s">
        <v>84</v>
      </c>
      <c r="G2756" s="268"/>
      <c r="H2756" s="263"/>
      <c r="I2756" s="265" t="s">
        <v>85</v>
      </c>
      <c r="J2756" s="266"/>
      <c r="K2756" s="267" t="s">
        <v>86</v>
      </c>
      <c r="L2756" s="268"/>
      <c r="N2756" s="269" t="s">
        <v>12</v>
      </c>
      <c r="O2756" s="270"/>
      <c r="P2756" s="271" t="s">
        <v>13</v>
      </c>
      <c r="Q2756" s="272"/>
      <c r="S2756" s="265" t="s">
        <v>87</v>
      </c>
      <c r="T2756" s="266"/>
      <c r="U2756" s="267" t="s">
        <v>88</v>
      </c>
      <c r="V2756" s="268"/>
      <c r="W2756" s="10"/>
      <c r="X2756" s="269" t="s">
        <v>89</v>
      </c>
      <c r="Y2756" s="270"/>
      <c r="Z2756" s="271" t="s">
        <v>90</v>
      </c>
      <c r="AA2756" s="272"/>
      <c r="AB2756" s="10"/>
      <c r="AC2756" s="265" t="s">
        <v>14</v>
      </c>
      <c r="AD2756" s="266"/>
      <c r="AE2756" s="267" t="s">
        <v>15</v>
      </c>
      <c r="AF2756" s="268"/>
      <c r="AG2756" s="10"/>
      <c r="AH2756" s="269" t="s">
        <v>91</v>
      </c>
      <c r="AI2756" s="270"/>
      <c r="AJ2756" s="271" t="s">
        <v>92</v>
      </c>
      <c r="AK2756" s="272"/>
      <c r="AM2756" s="76" t="s">
        <v>16</v>
      </c>
      <c r="AO2756" s="112" t="s">
        <v>38</v>
      </c>
      <c r="AP2756" s="18"/>
      <c r="AQ2756" s="68"/>
      <c r="AR2756" s="68"/>
      <c r="AS2756" s="68"/>
      <c r="AT2756" s="68"/>
    </row>
    <row r="2757" spans="2:46" ht="18.600000000000001" customHeight="1" thickTop="1" thickBot="1">
      <c r="D2757" s="59">
        <v>0</v>
      </c>
      <c r="E2757" s="63">
        <v>0</v>
      </c>
      <c r="F2757" s="61">
        <v>1</v>
      </c>
      <c r="G2757" s="62">
        <v>0</v>
      </c>
      <c r="I2757" s="59">
        <v>0</v>
      </c>
      <c r="J2757" s="63">
        <f t="shared" ref="J2757" si="12507">IF(0=(1-$J$8*$K$8*$B2754^2),10^14,$B2754*$K$8/(1-$J$8*$K$8*$B2754^2))</f>
        <v>-0.45457805306038768</v>
      </c>
      <c r="K2757" s="61">
        <v>1</v>
      </c>
      <c r="L2757" s="62">
        <v>0</v>
      </c>
      <c r="N2757" s="59">
        <f t="shared" ref="N2757" si="12508">D2757*I2754+F2757*I2757-E2757*J2754-G2757*J2757</f>
        <v>0</v>
      </c>
      <c r="O2757" s="63">
        <f t="shared" ref="O2757" si="12509">(D2757*J2754+E2757*I2754+F2757*J2757+G2757*I2757)</f>
        <v>-0.45457805306038768</v>
      </c>
      <c r="P2757" s="61">
        <f t="shared" ref="P2757" si="12510">D2757*K2754+F2757*K2757-E2757*L2754-G2757*L2757</f>
        <v>1</v>
      </c>
      <c r="Q2757" s="62">
        <f t="shared" ref="Q2757" si="12511">(D2757*L2754+E2757*K2754+F2757*L2757+G2757*K2757)</f>
        <v>0</v>
      </c>
      <c r="S2757" s="59">
        <v>0</v>
      </c>
      <c r="T2757" s="63">
        <v>0</v>
      </c>
      <c r="U2757" s="61">
        <v>1</v>
      </c>
      <c r="V2757" s="62">
        <v>0</v>
      </c>
      <c r="X2757" s="59">
        <f t="shared" ref="X2757" si="12512">N2757*S2754+P2757*S2757-O2757*T2754-Q2757*T2757</f>
        <v>0</v>
      </c>
      <c r="Y2757" s="63">
        <f t="shared" ref="Y2757" si="12513">(N2757*T2754+O2757*S2754+P2757*T2757+Q2757*S2757)</f>
        <v>-0.45457805306038768</v>
      </c>
      <c r="Z2757" s="61">
        <f t="shared" ref="Z2757" si="12514">N2757*U2754+P2757*U2757-O2757*V2754-Q2757*V2757</f>
        <v>3.4299722571740463</v>
      </c>
      <c r="AA2757" s="62">
        <f t="shared" ref="AA2757" si="12515">(N2757*V2754+O2757*U2754+P2757*V2757+Q2757*U2757)</f>
        <v>0</v>
      </c>
      <c r="AB2757" s="10"/>
      <c r="AC2757" s="46">
        <f t="shared" ref="AC2757" si="12516">1/$AD$8</f>
        <v>1</v>
      </c>
      <c r="AD2757" s="77">
        <v>0</v>
      </c>
      <c r="AE2757" s="78">
        <v>1</v>
      </c>
      <c r="AF2757" s="79">
        <v>0</v>
      </c>
      <c r="AH2757" s="59">
        <f t="shared" ref="AH2757" si="12517">X2757*AC2754+Z2757*AC2757-Y2757*AD2754-AA2757*AD2757</f>
        <v>3.4299722571740463</v>
      </c>
      <c r="AI2757" s="63">
        <f t="shared" ref="AI2757" si="12518">(X2757*AD2754+Y2757*AC2754+Z2757*AD2757+AA2757*AC2757)</f>
        <v>-0.45457805306038768</v>
      </c>
      <c r="AJ2757" s="61">
        <f t="shared" ref="AJ2757" si="12519">X2757*AE2754+Z2757*AE2757-Y2757*AF2754-AA2757*AF2757</f>
        <v>3.4299722571740463</v>
      </c>
      <c r="AK2757" s="62">
        <f t="shared" ref="AK2757" si="12520">(X2757*AF2754+Y2757*AE2754+Z2757*AF2757+AA2757*AE2757)</f>
        <v>0</v>
      </c>
      <c r="AM2757" s="80">
        <f t="shared" ref="AM2757" si="12521">(180/PI())*ATAN(-1*(AI2754+AI2757)/(AH2754+AH2757))</f>
        <v>-73.545221442748286</v>
      </c>
      <c r="AO2757" s="113">
        <f t="shared" ref="AO2757" si="12522">20*LOG(((1-(10^(AM2754/20)^2)*(1-((1-AO2754)/(1+AO2754))^2))^0.5))</f>
        <v>-1.3096194902671008E-2</v>
      </c>
      <c r="AP2757" s="18"/>
      <c r="AQ2757" s="68"/>
      <c r="AR2757" s="68"/>
      <c r="AS2757" s="68"/>
      <c r="AT2757" s="68"/>
    </row>
    <row r="2758" spans="2:46" ht="18.600000000000001" customHeight="1"/>
    <row r="2759" spans="2:46" ht="18.600000000000001" customHeight="1" thickBot="1">
      <c r="D2759" s="10" t="s">
        <v>63</v>
      </c>
      <c r="E2759" s="10"/>
      <c r="F2759" s="10"/>
      <c r="G2759" s="10"/>
      <c r="H2759" s="10"/>
      <c r="I2759" s="10" t="s">
        <v>64</v>
      </c>
      <c r="J2759" s="10"/>
      <c r="K2759" s="10"/>
      <c r="L2759" s="10"/>
      <c r="M2759" s="55"/>
      <c r="N2759" s="55"/>
      <c r="O2759" s="54" t="s">
        <v>65</v>
      </c>
      <c r="P2759" s="55"/>
      <c r="Q2759" s="55"/>
      <c r="R2759" s="55"/>
      <c r="S2759" s="10"/>
      <c r="T2759" s="10" t="s">
        <v>66</v>
      </c>
      <c r="U2759" s="55"/>
      <c r="V2759" s="55"/>
      <c r="W2759" s="55"/>
      <c r="X2759" s="55"/>
      <c r="Y2759" s="54" t="s">
        <v>67</v>
      </c>
      <c r="Z2759" s="55"/>
      <c r="AA2759" s="55"/>
      <c r="AB2759" s="55"/>
      <c r="AC2759" s="54" t="s">
        <v>68</v>
      </c>
      <c r="AD2759" s="10"/>
      <c r="AE2759" s="10"/>
      <c r="AF2759" s="10"/>
      <c r="AG2759" s="10"/>
      <c r="AH2759" s="55"/>
      <c r="AI2759" s="54" t="s">
        <v>69</v>
      </c>
      <c r="AJ2759" s="55"/>
      <c r="AK2759" s="55"/>
    </row>
    <row r="2760" spans="2:46" ht="18.600000000000001" customHeight="1" thickBot="1">
      <c r="B2760" s="52"/>
      <c r="D2760" s="273" t="s">
        <v>70</v>
      </c>
      <c r="E2760" s="274"/>
      <c r="F2760" s="275" t="s">
        <v>71</v>
      </c>
      <c r="G2760" s="276"/>
      <c r="H2760" s="263"/>
      <c r="I2760" s="273" t="s">
        <v>72</v>
      </c>
      <c r="J2760" s="274"/>
      <c r="K2760" s="275" t="s">
        <v>73</v>
      </c>
      <c r="L2760" s="276"/>
      <c r="M2760" s="55"/>
      <c r="N2760" s="269" t="s">
        <v>74</v>
      </c>
      <c r="O2760" s="270"/>
      <c r="P2760" s="271" t="s">
        <v>75</v>
      </c>
      <c r="Q2760" s="272"/>
      <c r="R2760" s="55"/>
      <c r="S2760" s="273" t="s">
        <v>76</v>
      </c>
      <c r="T2760" s="274"/>
      <c r="U2760" s="275" t="s">
        <v>77</v>
      </c>
      <c r="V2760" s="276"/>
      <c r="W2760" s="10"/>
      <c r="X2760" s="269" t="s">
        <v>78</v>
      </c>
      <c r="Y2760" s="270"/>
      <c r="Z2760" s="271" t="s">
        <v>79</v>
      </c>
      <c r="AA2760" s="272"/>
      <c r="AB2760" s="10"/>
      <c r="AC2760" s="273" t="s">
        <v>80</v>
      </c>
      <c r="AD2760" s="274"/>
      <c r="AE2760" s="275" t="s">
        <v>81</v>
      </c>
      <c r="AF2760" s="276"/>
      <c r="AG2760" s="10"/>
      <c r="AH2760" s="269" t="s">
        <v>82</v>
      </c>
      <c r="AI2760" s="270"/>
      <c r="AJ2760" s="271" t="s">
        <v>83</v>
      </c>
      <c r="AK2760" s="272"/>
      <c r="AM2760" s="57" t="s">
        <v>10</v>
      </c>
      <c r="AO2760" s="109" t="s">
        <v>37</v>
      </c>
      <c r="AP2760" s="18"/>
      <c r="AQ2760" s="68"/>
      <c r="AR2760" s="68"/>
      <c r="AS2760" s="68"/>
      <c r="AT2760" s="68"/>
    </row>
    <row r="2761" spans="2:46" ht="18.600000000000001" customHeight="1" thickTop="1" thickBot="1">
      <c r="B2761" s="81">
        <v>7.8999999999999799</v>
      </c>
      <c r="D2761" s="59">
        <v>1</v>
      </c>
      <c r="E2761" s="60">
        <v>0</v>
      </c>
      <c r="F2761" s="61">
        <v>0</v>
      </c>
      <c r="G2761" s="62">
        <f t="shared" ref="G2761" si="12523">$E$8*$B2761</f>
        <v>5.359122999999987</v>
      </c>
      <c r="I2761" s="59">
        <v>1</v>
      </c>
      <c r="J2761" s="63">
        <v>0</v>
      </c>
      <c r="K2761" s="61">
        <v>0</v>
      </c>
      <c r="L2761" s="62">
        <v>0</v>
      </c>
      <c r="N2761" s="59">
        <f t="shared" ref="N2761" si="12524">D2761*I2761+F2761*I2764-E2761*J2761-G2761*J2764</f>
        <v>3.4290956611646548</v>
      </c>
      <c r="O2761" s="63">
        <f t="shared" ref="O2761" si="12525">(D2761*J2761+E2761*I2761+F2761*J2764+G2761*I2764)</f>
        <v>0</v>
      </c>
      <c r="P2761" s="61">
        <f t="shared" ref="P2761" si="12526">D2761*K2761+F2761*K2764-E2761*L2761-G2761*L2764</f>
        <v>0</v>
      </c>
      <c r="Q2761" s="62">
        <f t="shared" ref="Q2761" si="12527">(D2761*L2761+E2761*K2761+F2761*L2764+G2761*K2764)</f>
        <v>5.359122999999987</v>
      </c>
      <c r="S2761" s="59">
        <v>1</v>
      </c>
      <c r="T2761" s="60">
        <v>0</v>
      </c>
      <c r="U2761" s="61">
        <v>0</v>
      </c>
      <c r="V2761" s="62">
        <f t="shared" ref="V2761" si="12528">$T$8*$B2761</f>
        <v>5.359122999999987</v>
      </c>
      <c r="X2761" s="59">
        <f t="shared" ref="X2761" si="12529">N2761*S2761+P2761*S2764-O2761*T2761-Q2761*T2764</f>
        <v>3.4290956611646548</v>
      </c>
      <c r="Y2761" s="63">
        <f t="shared" ref="Y2761" si="12530">(N2761*T2761+O2761*S2761+P2761*T2764+Q2761*S2764)</f>
        <v>0</v>
      </c>
      <c r="Z2761" s="61">
        <f t="shared" ref="Z2761" si="12531">N2761*U2761+P2761*U2764-O2761*V2761-Q2761*V2764</f>
        <v>0</v>
      </c>
      <c r="AA2761" s="62">
        <f t="shared" ref="AA2761" si="12532">(N2761*V2761+O2761*U2761+P2761*V2764+Q2761*U2764)</f>
        <v>23.73606842694765</v>
      </c>
      <c r="AB2761" s="10"/>
      <c r="AC2761" s="64">
        <v>1</v>
      </c>
      <c r="AD2761" s="65">
        <v>0</v>
      </c>
      <c r="AE2761" s="23">
        <v>0</v>
      </c>
      <c r="AF2761" s="66">
        <v>0</v>
      </c>
      <c r="AH2761" s="59">
        <f t="shared" ref="AH2761" si="12533">X2761*AC2761+Z2761*AC2764-Y2761*AD2761-AA2761*AD2764</f>
        <v>3.4290956611646548</v>
      </c>
      <c r="AI2761" s="63">
        <f t="shared" ref="AI2761" si="12534">(X2761*AD2761+Y2761*AC2761+Z2761*AD2764+AA2761*AC2764)</f>
        <v>23.73606842694765</v>
      </c>
      <c r="AJ2761" s="61">
        <f t="shared" ref="AJ2761" si="12535">X2761*AE2761+Z2761*AE2764-Y2761*AF2761-AA2761*AF2764</f>
        <v>0</v>
      </c>
      <c r="AK2761" s="62">
        <f t="shared" ref="AK2761" si="12536">(X2761*AF2761+Y2761*AE2761+Z2761*AF2764+AA2761*AE2764)</f>
        <v>23.73606842694765</v>
      </c>
      <c r="AM2761" s="67">
        <f t="shared" ref="AM2761" si="12537">20*LOG(((1+$AD$8)/$AD$8)/((AH2761+AH2764)^2+(AI2761+AI2764)^2)^0.5)</f>
        <v>-21.681465668003412</v>
      </c>
      <c r="AO2761" s="110">
        <f t="shared" ref="AO2761" si="12538">((AH2761^2+AI2761^2)^0.5)/((AH2764^2+AI2764^2)^0.5)</f>
        <v>6.9335135460834625</v>
      </c>
      <c r="AP2761" s="18"/>
      <c r="AQ2761" s="68"/>
      <c r="AR2761" s="68"/>
      <c r="AS2761" s="68"/>
      <c r="AT2761" s="68"/>
    </row>
    <row r="2762" spans="2:46" ht="18.600000000000001" customHeight="1" thickBot="1">
      <c r="D2762" s="69"/>
      <c r="G2762" s="70"/>
      <c r="I2762" s="69"/>
      <c r="L2762" s="70"/>
      <c r="N2762" s="69"/>
      <c r="Q2762" s="70"/>
      <c r="S2762" s="69"/>
      <c r="V2762" s="70"/>
      <c r="X2762" s="69"/>
      <c r="AA2762" s="70"/>
      <c r="AC2762" s="64"/>
      <c r="AD2762" s="23"/>
      <c r="AE2762" s="23"/>
      <c r="AF2762" s="71"/>
      <c r="AH2762" s="69"/>
      <c r="AK2762" s="70"/>
      <c r="AO2762" s="111"/>
      <c r="AP2762" s="18"/>
      <c r="AQ2762" s="68"/>
      <c r="AR2762" s="68"/>
      <c r="AS2762" s="68"/>
      <c r="AT2762" s="68"/>
    </row>
    <row r="2763" spans="2:46" ht="18.600000000000001" customHeight="1" thickBot="1">
      <c r="D2763" s="265" t="s">
        <v>11</v>
      </c>
      <c r="E2763" s="266"/>
      <c r="F2763" s="267" t="s">
        <v>84</v>
      </c>
      <c r="G2763" s="268"/>
      <c r="H2763" s="263"/>
      <c r="I2763" s="265" t="s">
        <v>85</v>
      </c>
      <c r="J2763" s="266"/>
      <c r="K2763" s="267" t="s">
        <v>86</v>
      </c>
      <c r="L2763" s="268"/>
      <c r="N2763" s="269" t="s">
        <v>12</v>
      </c>
      <c r="O2763" s="270"/>
      <c r="P2763" s="271" t="s">
        <v>13</v>
      </c>
      <c r="Q2763" s="272"/>
      <c r="S2763" s="265" t="s">
        <v>87</v>
      </c>
      <c r="T2763" s="266"/>
      <c r="U2763" s="267" t="s">
        <v>88</v>
      </c>
      <c r="V2763" s="268"/>
      <c r="W2763" s="10"/>
      <c r="X2763" s="269" t="s">
        <v>89</v>
      </c>
      <c r="Y2763" s="270"/>
      <c r="Z2763" s="271" t="s">
        <v>90</v>
      </c>
      <c r="AA2763" s="272"/>
      <c r="AB2763" s="10"/>
      <c r="AC2763" s="265" t="s">
        <v>14</v>
      </c>
      <c r="AD2763" s="266"/>
      <c r="AE2763" s="267" t="s">
        <v>15</v>
      </c>
      <c r="AF2763" s="268"/>
      <c r="AG2763" s="10"/>
      <c r="AH2763" s="269" t="s">
        <v>91</v>
      </c>
      <c r="AI2763" s="270"/>
      <c r="AJ2763" s="271" t="s">
        <v>92</v>
      </c>
      <c r="AK2763" s="272"/>
      <c r="AM2763" s="76" t="s">
        <v>16</v>
      </c>
      <c r="AO2763" s="112" t="s">
        <v>38</v>
      </c>
      <c r="AP2763" s="18"/>
      <c r="AQ2763" s="68"/>
      <c r="AR2763" s="68"/>
      <c r="AS2763" s="68"/>
      <c r="AT2763" s="68"/>
    </row>
    <row r="2764" spans="2:46" ht="18.600000000000001" customHeight="1" thickTop="1" thickBot="1">
      <c r="D2764" s="59">
        <v>0</v>
      </c>
      <c r="E2764" s="63">
        <v>0</v>
      </c>
      <c r="F2764" s="61">
        <v>1</v>
      </c>
      <c r="G2764" s="62">
        <v>0</v>
      </c>
      <c r="I2764" s="59">
        <v>0</v>
      </c>
      <c r="J2764" s="63">
        <f t="shared" ref="J2764" si="12539">IF(0=(1-$J$8*$K$8*$B2761^2),10^14,$B2761*$K$8/(1-$J$8*$K$8*$B2761^2))</f>
        <v>-0.45326365175135197</v>
      </c>
      <c r="K2764" s="61">
        <v>1</v>
      </c>
      <c r="L2764" s="62">
        <v>0</v>
      </c>
      <c r="N2764" s="59">
        <f t="shared" ref="N2764" si="12540">D2764*I2761+F2764*I2764-E2764*J2761-G2764*J2764</f>
        <v>0</v>
      </c>
      <c r="O2764" s="63">
        <f t="shared" ref="O2764" si="12541">(D2764*J2761+E2764*I2761+F2764*J2764+G2764*I2764)</f>
        <v>-0.45326365175135197</v>
      </c>
      <c r="P2764" s="61">
        <f t="shared" ref="P2764" si="12542">D2764*K2761+F2764*K2764-E2764*L2761-G2764*L2764</f>
        <v>1</v>
      </c>
      <c r="Q2764" s="62">
        <f t="shared" ref="Q2764" si="12543">(D2764*L2761+E2764*K2761+F2764*L2764+G2764*K2764)</f>
        <v>0</v>
      </c>
      <c r="S2764" s="59">
        <v>0</v>
      </c>
      <c r="T2764" s="63">
        <v>0</v>
      </c>
      <c r="U2764" s="61">
        <v>1</v>
      </c>
      <c r="V2764" s="62">
        <v>0</v>
      </c>
      <c r="X2764" s="59">
        <f t="shared" ref="X2764" si="12544">N2764*S2761+P2764*S2764-O2764*T2761-Q2764*T2764</f>
        <v>0</v>
      </c>
      <c r="Y2764" s="63">
        <f t="shared" ref="Y2764" si="12545">(N2764*T2761+O2764*S2761+P2764*T2764+Q2764*S2764)</f>
        <v>-0.45326365175135197</v>
      </c>
      <c r="Z2764" s="61">
        <f t="shared" ref="Z2764" si="12546">N2764*U2761+P2764*U2764-O2764*V2761-Q2764*V2764</f>
        <v>3.4290956611646548</v>
      </c>
      <c r="AA2764" s="62">
        <f t="shared" ref="AA2764" si="12547">(N2764*V2761+O2764*U2761+P2764*V2764+Q2764*U2764)</f>
        <v>0</v>
      </c>
      <c r="AB2764" s="10"/>
      <c r="AC2764" s="46">
        <f t="shared" ref="AC2764" si="12548">1/$AD$8</f>
        <v>1</v>
      </c>
      <c r="AD2764" s="77">
        <v>0</v>
      </c>
      <c r="AE2764" s="78">
        <v>1</v>
      </c>
      <c r="AF2764" s="79">
        <v>0</v>
      </c>
      <c r="AH2764" s="59">
        <f t="shared" ref="AH2764" si="12549">X2764*AC2761+Z2764*AC2764-Y2764*AD2761-AA2764*AD2764</f>
        <v>3.4290956611646548</v>
      </c>
      <c r="AI2764" s="63">
        <f t="shared" ref="AI2764" si="12550">(X2764*AD2761+Y2764*AC2761+Z2764*AD2764+AA2764*AC2764)</f>
        <v>-0.45326365175135197</v>
      </c>
      <c r="AJ2764" s="61">
        <f t="shared" ref="AJ2764" si="12551">X2764*AE2761+Z2764*AE2764-Y2764*AF2761-AA2764*AF2764</f>
        <v>3.4290956611646548</v>
      </c>
      <c r="AK2764" s="62">
        <f t="shared" ref="AK2764" si="12552">(X2764*AF2761+Y2764*AE2761+Z2764*AF2764+AA2764*AE2764)</f>
        <v>0</v>
      </c>
      <c r="AM2764" s="80">
        <f t="shared" ref="AM2764" si="12553">(180/PI())*ATAN(-1*(AI2761+AI2764)/(AH2761+AH2764))</f>
        <v>-73.58711651162902</v>
      </c>
      <c r="AO2764" s="113">
        <f t="shared" ref="AO2764" si="12554">20*LOG(((1-(10^(AM2761/20)^2)*(1-((1-AO2761)/(1+AO2761))^2))^0.5))</f>
        <v>-1.301279074446695E-2</v>
      </c>
      <c r="AP2764" s="18"/>
      <c r="AQ2764" s="68"/>
      <c r="AR2764" s="68"/>
      <c r="AS2764" s="68"/>
      <c r="AT2764" s="68"/>
    </row>
    <row r="2765" spans="2:46" ht="18.600000000000001" customHeight="1"/>
    <row r="2766" spans="2:46" ht="18.600000000000001" customHeight="1" thickBot="1">
      <c r="D2766" s="10" t="s">
        <v>63</v>
      </c>
      <c r="E2766" s="10"/>
      <c r="F2766" s="10"/>
      <c r="G2766" s="10"/>
      <c r="H2766" s="10"/>
      <c r="I2766" s="10" t="s">
        <v>64</v>
      </c>
      <c r="J2766" s="10"/>
      <c r="K2766" s="10"/>
      <c r="L2766" s="10"/>
      <c r="M2766" s="55"/>
      <c r="N2766" s="55"/>
      <c r="O2766" s="54" t="s">
        <v>65</v>
      </c>
      <c r="P2766" s="55"/>
      <c r="Q2766" s="55"/>
      <c r="R2766" s="55"/>
      <c r="S2766" s="10"/>
      <c r="T2766" s="10" t="s">
        <v>66</v>
      </c>
      <c r="U2766" s="55"/>
      <c r="V2766" s="55"/>
      <c r="W2766" s="55"/>
      <c r="X2766" s="55"/>
      <c r="Y2766" s="54" t="s">
        <v>67</v>
      </c>
      <c r="Z2766" s="55"/>
      <c r="AA2766" s="55"/>
      <c r="AB2766" s="55"/>
      <c r="AC2766" s="54" t="s">
        <v>68</v>
      </c>
      <c r="AD2766" s="10"/>
      <c r="AE2766" s="10"/>
      <c r="AF2766" s="10"/>
      <c r="AG2766" s="10"/>
      <c r="AH2766" s="55"/>
      <c r="AI2766" s="54" t="s">
        <v>69</v>
      </c>
      <c r="AJ2766" s="55"/>
      <c r="AK2766" s="55"/>
    </row>
    <row r="2767" spans="2:46" ht="18.600000000000001" customHeight="1" thickBot="1">
      <c r="B2767" s="52"/>
      <c r="D2767" s="273" t="s">
        <v>70</v>
      </c>
      <c r="E2767" s="274"/>
      <c r="F2767" s="275" t="s">
        <v>71</v>
      </c>
      <c r="G2767" s="276"/>
      <c r="H2767" s="263"/>
      <c r="I2767" s="273" t="s">
        <v>72</v>
      </c>
      <c r="J2767" s="274"/>
      <c r="K2767" s="275" t="s">
        <v>73</v>
      </c>
      <c r="L2767" s="276"/>
      <c r="M2767" s="55"/>
      <c r="N2767" s="269" t="s">
        <v>74</v>
      </c>
      <c r="O2767" s="270"/>
      <c r="P2767" s="271" t="s">
        <v>75</v>
      </c>
      <c r="Q2767" s="272"/>
      <c r="R2767" s="55"/>
      <c r="S2767" s="273" t="s">
        <v>76</v>
      </c>
      <c r="T2767" s="274"/>
      <c r="U2767" s="275" t="s">
        <v>77</v>
      </c>
      <c r="V2767" s="276"/>
      <c r="W2767" s="10"/>
      <c r="X2767" s="269" t="s">
        <v>78</v>
      </c>
      <c r="Y2767" s="270"/>
      <c r="Z2767" s="271" t="s">
        <v>79</v>
      </c>
      <c r="AA2767" s="272"/>
      <c r="AB2767" s="10"/>
      <c r="AC2767" s="273" t="s">
        <v>80</v>
      </c>
      <c r="AD2767" s="274"/>
      <c r="AE2767" s="275" t="s">
        <v>81</v>
      </c>
      <c r="AF2767" s="276"/>
      <c r="AG2767" s="10"/>
      <c r="AH2767" s="269" t="s">
        <v>82</v>
      </c>
      <c r="AI2767" s="270"/>
      <c r="AJ2767" s="271" t="s">
        <v>83</v>
      </c>
      <c r="AK2767" s="272"/>
      <c r="AM2767" s="57" t="s">
        <v>10</v>
      </c>
      <c r="AO2767" s="109" t="s">
        <v>37</v>
      </c>
      <c r="AP2767" s="18"/>
      <c r="AQ2767" s="68"/>
      <c r="AR2767" s="68"/>
      <c r="AS2767" s="68"/>
      <c r="AT2767" s="68"/>
    </row>
    <row r="2768" spans="2:46" ht="18.600000000000001" customHeight="1" thickTop="1" thickBot="1">
      <c r="B2768" s="81">
        <v>7.9199999999999697</v>
      </c>
      <c r="D2768" s="59">
        <v>1</v>
      </c>
      <c r="E2768" s="60">
        <v>0</v>
      </c>
      <c r="F2768" s="61">
        <v>0</v>
      </c>
      <c r="G2768" s="62">
        <f t="shared" ref="G2768" si="12555">$E$8*$B2768</f>
        <v>5.3726903999999793</v>
      </c>
      <c r="I2768" s="59">
        <v>1</v>
      </c>
      <c r="J2768" s="63">
        <v>0</v>
      </c>
      <c r="K2768" s="61">
        <v>0</v>
      </c>
      <c r="L2768" s="62">
        <v>0</v>
      </c>
      <c r="N2768" s="59">
        <f t="shared" ref="N2768" si="12556">D2768*I2768+F2768*I2771-E2768*J2768-G2768*J2771</f>
        <v>3.4282263227142025</v>
      </c>
      <c r="O2768" s="63">
        <f t="shared" ref="O2768" si="12557">(D2768*J2768+E2768*I2768+F2768*J2771+G2768*I2771)</f>
        <v>0</v>
      </c>
      <c r="P2768" s="61">
        <f t="shared" ref="P2768" si="12558">D2768*K2768+F2768*K2771-E2768*L2768-G2768*L2771</f>
        <v>0</v>
      </c>
      <c r="Q2768" s="62">
        <f t="shared" ref="Q2768" si="12559">(D2768*L2768+E2768*K2768+F2768*L2771+G2768*K2771)</f>
        <v>5.3726903999999793</v>
      </c>
      <c r="S2768" s="59">
        <v>1</v>
      </c>
      <c r="T2768" s="60">
        <v>0</v>
      </c>
      <c r="U2768" s="61">
        <v>0</v>
      </c>
      <c r="V2768" s="62">
        <f t="shared" ref="V2768" si="12560">$T$8*$B2768</f>
        <v>5.3726903999999793</v>
      </c>
      <c r="X2768" s="59">
        <f t="shared" ref="X2768" si="12561">N2768*S2768+P2768*S2771-O2768*T2768-Q2768*T2771</f>
        <v>3.4282263227142025</v>
      </c>
      <c r="Y2768" s="63">
        <f t="shared" ref="Y2768" si="12562">(N2768*T2768+O2768*S2768+P2768*T2771+Q2768*S2771)</f>
        <v>0</v>
      </c>
      <c r="Z2768" s="61">
        <f t="shared" ref="Z2768" si="12563">N2768*U2768+P2768*U2771-O2768*V2768-Q2768*V2771</f>
        <v>0</v>
      </c>
      <c r="AA2768" s="62">
        <f t="shared" ref="AA2768" si="12564">(N2768*V2768+O2768*U2768+P2768*V2771+Q2768*U2771)</f>
        <v>23.791489053073803</v>
      </c>
      <c r="AB2768" s="10"/>
      <c r="AC2768" s="64">
        <v>1</v>
      </c>
      <c r="AD2768" s="65">
        <v>0</v>
      </c>
      <c r="AE2768" s="23">
        <v>0</v>
      </c>
      <c r="AF2768" s="66">
        <v>0</v>
      </c>
      <c r="AH2768" s="59">
        <f t="shared" ref="AH2768" si="12565">X2768*AC2768+Z2768*AC2771-Y2768*AD2768-AA2768*AD2771</f>
        <v>3.4282263227142025</v>
      </c>
      <c r="AI2768" s="63">
        <f t="shared" ref="AI2768" si="12566">(X2768*AD2768+Y2768*AC2768+Z2768*AD2771+AA2768*AC2771)</f>
        <v>23.791489053073803</v>
      </c>
      <c r="AJ2768" s="61">
        <f t="shared" ref="AJ2768" si="12567">X2768*AE2768+Z2768*AE2771-Y2768*AF2768-AA2768*AF2771</f>
        <v>0</v>
      </c>
      <c r="AK2768" s="62">
        <f t="shared" ref="AK2768" si="12568">(X2768*AF2768+Y2768*AE2768+Z2768*AF2771+AA2768*AE2771)</f>
        <v>23.791489053073803</v>
      </c>
      <c r="AM2768" s="67">
        <f t="shared" ref="AM2768" si="12569">20*LOG(((1+$AD$8)/$AD$8)/((AH2768+AH2771)^2+(AI2768+AI2771)^2)^0.5)</f>
        <v>-21.700743768056551</v>
      </c>
      <c r="AO2768" s="110">
        <f t="shared" ref="AO2768" si="12570">((AH2768^2+AI2768^2)^0.5)/((AH2771^2+AI2771^2)^0.5)</f>
        <v>6.9514116485302333</v>
      </c>
      <c r="AP2768" s="18"/>
      <c r="AQ2768" s="68"/>
      <c r="AR2768" s="68"/>
      <c r="AS2768" s="68"/>
      <c r="AT2768" s="68"/>
    </row>
    <row r="2769" spans="2:46" ht="18.600000000000001" customHeight="1" thickBot="1">
      <c r="D2769" s="69"/>
      <c r="G2769" s="70"/>
      <c r="I2769" s="69"/>
      <c r="L2769" s="70"/>
      <c r="N2769" s="69"/>
      <c r="Q2769" s="70"/>
      <c r="S2769" s="69"/>
      <c r="V2769" s="70"/>
      <c r="X2769" s="69"/>
      <c r="AA2769" s="70"/>
      <c r="AC2769" s="64"/>
      <c r="AD2769" s="23"/>
      <c r="AE2769" s="23"/>
      <c r="AF2769" s="71"/>
      <c r="AH2769" s="69"/>
      <c r="AK2769" s="70"/>
      <c r="AO2769" s="111"/>
      <c r="AP2769" s="18"/>
      <c r="AQ2769" s="68"/>
      <c r="AR2769" s="68"/>
      <c r="AS2769" s="68"/>
      <c r="AT2769" s="68"/>
    </row>
    <row r="2770" spans="2:46" ht="18.600000000000001" customHeight="1" thickBot="1">
      <c r="D2770" s="265" t="s">
        <v>11</v>
      </c>
      <c r="E2770" s="266"/>
      <c r="F2770" s="267" t="s">
        <v>84</v>
      </c>
      <c r="G2770" s="268"/>
      <c r="H2770" s="263"/>
      <c r="I2770" s="265" t="s">
        <v>85</v>
      </c>
      <c r="J2770" s="266"/>
      <c r="K2770" s="267" t="s">
        <v>86</v>
      </c>
      <c r="L2770" s="268"/>
      <c r="N2770" s="269" t="s">
        <v>12</v>
      </c>
      <c r="O2770" s="270"/>
      <c r="P2770" s="271" t="s">
        <v>13</v>
      </c>
      <c r="Q2770" s="272"/>
      <c r="S2770" s="265" t="s">
        <v>87</v>
      </c>
      <c r="T2770" s="266"/>
      <c r="U2770" s="267" t="s">
        <v>88</v>
      </c>
      <c r="V2770" s="268"/>
      <c r="W2770" s="10"/>
      <c r="X2770" s="269" t="s">
        <v>89</v>
      </c>
      <c r="Y2770" s="270"/>
      <c r="Z2770" s="271" t="s">
        <v>90</v>
      </c>
      <c r="AA2770" s="272"/>
      <c r="AB2770" s="10"/>
      <c r="AC2770" s="265" t="s">
        <v>14</v>
      </c>
      <c r="AD2770" s="266"/>
      <c r="AE2770" s="267" t="s">
        <v>15</v>
      </c>
      <c r="AF2770" s="268"/>
      <c r="AG2770" s="10"/>
      <c r="AH2770" s="269" t="s">
        <v>91</v>
      </c>
      <c r="AI2770" s="270"/>
      <c r="AJ2770" s="271" t="s">
        <v>92</v>
      </c>
      <c r="AK2770" s="272"/>
      <c r="AM2770" s="76" t="s">
        <v>16</v>
      </c>
      <c r="AO2770" s="112" t="s">
        <v>38</v>
      </c>
      <c r="AP2770" s="18"/>
      <c r="AQ2770" s="68"/>
      <c r="AR2770" s="68"/>
      <c r="AS2770" s="68"/>
      <c r="AT2770" s="68"/>
    </row>
    <row r="2771" spans="2:46" ht="18.600000000000001" customHeight="1" thickTop="1" thickBot="1">
      <c r="D2771" s="59">
        <v>0</v>
      </c>
      <c r="E2771" s="63">
        <v>0</v>
      </c>
      <c r="F2771" s="61">
        <v>1</v>
      </c>
      <c r="G2771" s="62">
        <v>0</v>
      </c>
      <c r="I2771" s="59">
        <v>0</v>
      </c>
      <c r="J2771" s="63">
        <f t="shared" ref="J2771" si="12571">IF(0=(1-$J$8*$K$8*$B2768^2),10^14,$B2768*$K$8/(1-$J$8*$K$8*$B2768^2))</f>
        <v>-0.45195723965672985</v>
      </c>
      <c r="K2771" s="61">
        <v>1</v>
      </c>
      <c r="L2771" s="62">
        <v>0</v>
      </c>
      <c r="N2771" s="59">
        <f t="shared" ref="N2771" si="12572">D2771*I2768+F2771*I2771-E2771*J2768-G2771*J2771</f>
        <v>0</v>
      </c>
      <c r="O2771" s="63">
        <f t="shared" ref="O2771" si="12573">(D2771*J2768+E2771*I2768+F2771*J2771+G2771*I2771)</f>
        <v>-0.45195723965672985</v>
      </c>
      <c r="P2771" s="61">
        <f t="shared" ref="P2771" si="12574">D2771*K2768+F2771*K2771-E2771*L2768-G2771*L2771</f>
        <v>1</v>
      </c>
      <c r="Q2771" s="62">
        <f t="shared" ref="Q2771" si="12575">(D2771*L2768+E2771*K2768+F2771*L2771+G2771*K2771)</f>
        <v>0</v>
      </c>
      <c r="S2771" s="59">
        <v>0</v>
      </c>
      <c r="T2771" s="63">
        <v>0</v>
      </c>
      <c r="U2771" s="61">
        <v>1</v>
      </c>
      <c r="V2771" s="62">
        <v>0</v>
      </c>
      <c r="X2771" s="59">
        <f t="shared" ref="X2771" si="12576">N2771*S2768+P2771*S2771-O2771*T2768-Q2771*T2771</f>
        <v>0</v>
      </c>
      <c r="Y2771" s="63">
        <f t="shared" ref="Y2771" si="12577">(N2771*T2768+O2771*S2768+P2771*T2771+Q2771*S2771)</f>
        <v>-0.45195723965672985</v>
      </c>
      <c r="Z2771" s="61">
        <f t="shared" ref="Z2771" si="12578">N2771*U2768+P2771*U2771-O2771*V2768-Q2771*V2771</f>
        <v>3.4282263227142025</v>
      </c>
      <c r="AA2771" s="62">
        <f t="shared" ref="AA2771" si="12579">(N2771*V2768+O2771*U2768+P2771*V2771+Q2771*U2771)</f>
        <v>0</v>
      </c>
      <c r="AB2771" s="10"/>
      <c r="AC2771" s="46">
        <f t="shared" ref="AC2771" si="12580">1/$AD$8</f>
        <v>1</v>
      </c>
      <c r="AD2771" s="77">
        <v>0</v>
      </c>
      <c r="AE2771" s="78">
        <v>1</v>
      </c>
      <c r="AF2771" s="79">
        <v>0</v>
      </c>
      <c r="AH2771" s="59">
        <f t="shared" ref="AH2771" si="12581">X2771*AC2768+Z2771*AC2771-Y2771*AD2768-AA2771*AD2771</f>
        <v>3.4282263227142025</v>
      </c>
      <c r="AI2771" s="63">
        <f t="shared" ref="AI2771" si="12582">(X2771*AD2768+Y2771*AC2768+Z2771*AD2771+AA2771*AC2771)</f>
        <v>-0.45195723965672985</v>
      </c>
      <c r="AJ2771" s="61">
        <f t="shared" ref="AJ2771" si="12583">X2771*AE2768+Z2771*AE2771-Y2771*AF2768-AA2771*AF2771</f>
        <v>3.4282263227142025</v>
      </c>
      <c r="AK2771" s="62">
        <f t="shared" ref="AK2771" si="12584">(X2771*AF2768+Y2771*AE2768+Z2771*AF2771+AA2771*AE2771)</f>
        <v>0</v>
      </c>
      <c r="AM2771" s="80">
        <f t="shared" ref="AM2771" si="12585">(180/PI())*ATAN(-1*(AI2768+AI2771)/(AH2768+AH2771))</f>
        <v>-73.628797866076525</v>
      </c>
      <c r="AO2771" s="113">
        <f t="shared" ref="AO2771" si="12586">20*LOG(((1-(10^(AM2768/20)^2)*(1-((1-AO2768)/(1+AO2768))^2))^0.5))</f>
        <v>-1.2930067758635783E-2</v>
      </c>
      <c r="AP2771" s="18"/>
      <c r="AQ2771" s="68"/>
      <c r="AR2771" s="68"/>
      <c r="AS2771" s="68"/>
      <c r="AT2771" s="68"/>
    </row>
    <row r="2772" spans="2:46" ht="18.600000000000001" customHeight="1"/>
    <row r="2773" spans="2:46" ht="18.600000000000001" customHeight="1" thickBot="1">
      <c r="D2773" s="10" t="s">
        <v>63</v>
      </c>
      <c r="E2773" s="10"/>
      <c r="F2773" s="10"/>
      <c r="G2773" s="10"/>
      <c r="H2773" s="10"/>
      <c r="I2773" s="10" t="s">
        <v>64</v>
      </c>
      <c r="J2773" s="10"/>
      <c r="K2773" s="10"/>
      <c r="L2773" s="10"/>
      <c r="M2773" s="55"/>
      <c r="N2773" s="55"/>
      <c r="O2773" s="54" t="s">
        <v>65</v>
      </c>
      <c r="P2773" s="55"/>
      <c r="Q2773" s="55"/>
      <c r="R2773" s="55"/>
      <c r="S2773" s="10"/>
      <c r="T2773" s="10" t="s">
        <v>66</v>
      </c>
      <c r="U2773" s="55"/>
      <c r="V2773" s="55"/>
      <c r="W2773" s="55"/>
      <c r="X2773" s="55"/>
      <c r="Y2773" s="54" t="s">
        <v>67</v>
      </c>
      <c r="Z2773" s="55"/>
      <c r="AA2773" s="55"/>
      <c r="AB2773" s="55"/>
      <c r="AC2773" s="54" t="s">
        <v>68</v>
      </c>
      <c r="AD2773" s="10"/>
      <c r="AE2773" s="10"/>
      <c r="AF2773" s="10"/>
      <c r="AG2773" s="10"/>
      <c r="AH2773" s="55"/>
      <c r="AI2773" s="54" t="s">
        <v>69</v>
      </c>
      <c r="AJ2773" s="55"/>
      <c r="AK2773" s="55"/>
    </row>
    <row r="2774" spans="2:46" ht="18.600000000000001" customHeight="1" thickBot="1">
      <c r="B2774" s="52"/>
      <c r="D2774" s="273" t="s">
        <v>70</v>
      </c>
      <c r="E2774" s="274"/>
      <c r="F2774" s="275" t="s">
        <v>71</v>
      </c>
      <c r="G2774" s="276"/>
      <c r="H2774" s="263"/>
      <c r="I2774" s="273" t="s">
        <v>72</v>
      </c>
      <c r="J2774" s="274"/>
      <c r="K2774" s="275" t="s">
        <v>73</v>
      </c>
      <c r="L2774" s="276"/>
      <c r="M2774" s="55"/>
      <c r="N2774" s="269" t="s">
        <v>74</v>
      </c>
      <c r="O2774" s="270"/>
      <c r="P2774" s="271" t="s">
        <v>75</v>
      </c>
      <c r="Q2774" s="272"/>
      <c r="R2774" s="55"/>
      <c r="S2774" s="273" t="s">
        <v>76</v>
      </c>
      <c r="T2774" s="274"/>
      <c r="U2774" s="275" t="s">
        <v>77</v>
      </c>
      <c r="V2774" s="276"/>
      <c r="W2774" s="10"/>
      <c r="X2774" s="269" t="s">
        <v>78</v>
      </c>
      <c r="Y2774" s="270"/>
      <c r="Z2774" s="271" t="s">
        <v>79</v>
      </c>
      <c r="AA2774" s="272"/>
      <c r="AB2774" s="10"/>
      <c r="AC2774" s="273" t="s">
        <v>80</v>
      </c>
      <c r="AD2774" s="274"/>
      <c r="AE2774" s="275" t="s">
        <v>81</v>
      </c>
      <c r="AF2774" s="276"/>
      <c r="AG2774" s="10"/>
      <c r="AH2774" s="269" t="s">
        <v>82</v>
      </c>
      <c r="AI2774" s="270"/>
      <c r="AJ2774" s="271" t="s">
        <v>83</v>
      </c>
      <c r="AK2774" s="272"/>
      <c r="AM2774" s="57" t="s">
        <v>10</v>
      </c>
      <c r="AO2774" s="109" t="s">
        <v>37</v>
      </c>
      <c r="AP2774" s="18"/>
      <c r="AQ2774" s="68"/>
      <c r="AR2774" s="68"/>
      <c r="AS2774" s="68"/>
      <c r="AT2774" s="68"/>
    </row>
    <row r="2775" spans="2:46" ht="18.600000000000001" customHeight="1" thickTop="1" thickBot="1">
      <c r="B2775" s="81">
        <v>7.9399999999999702</v>
      </c>
      <c r="D2775" s="59">
        <v>1</v>
      </c>
      <c r="E2775" s="60">
        <v>0</v>
      </c>
      <c r="F2775" s="61">
        <v>0</v>
      </c>
      <c r="G2775" s="62">
        <f t="shared" ref="G2775" si="12587">$E$8*$B2775</f>
        <v>5.3862577999999797</v>
      </c>
      <c r="I2775" s="59">
        <v>1</v>
      </c>
      <c r="J2775" s="63">
        <v>0</v>
      </c>
      <c r="K2775" s="61">
        <v>0</v>
      </c>
      <c r="L2775" s="62">
        <v>0</v>
      </c>
      <c r="N2775" s="59">
        <f t="shared" ref="N2775" si="12588">D2775*I2775+F2775*I2778-E2775*J2775-G2775*J2778</f>
        <v>3.4273641602972433</v>
      </c>
      <c r="O2775" s="63">
        <f t="shared" ref="O2775" si="12589">(D2775*J2775+E2775*I2775+F2775*J2778+G2775*I2778)</f>
        <v>0</v>
      </c>
      <c r="P2775" s="61">
        <f t="shared" ref="P2775" si="12590">D2775*K2775+F2775*K2778-E2775*L2775-G2775*L2778</f>
        <v>0</v>
      </c>
      <c r="Q2775" s="62">
        <f t="shared" ref="Q2775" si="12591">(D2775*L2775+E2775*K2775+F2775*L2778+G2775*K2778)</f>
        <v>5.3862577999999797</v>
      </c>
      <c r="S2775" s="59">
        <v>1</v>
      </c>
      <c r="T2775" s="60">
        <v>0</v>
      </c>
      <c r="U2775" s="61">
        <v>0</v>
      </c>
      <c r="V2775" s="62">
        <f t="shared" ref="V2775" si="12592">$T$8*$B2775</f>
        <v>5.3862577999999797</v>
      </c>
      <c r="X2775" s="59">
        <f t="shared" ref="X2775" si="12593">N2775*S2775+P2775*S2778-O2775*T2775-Q2775*T2778</f>
        <v>3.4273641602972433</v>
      </c>
      <c r="Y2775" s="63">
        <f t="shared" ref="Y2775" si="12594">(N2775*T2775+O2775*S2775+P2775*T2778+Q2775*S2778)</f>
        <v>0</v>
      </c>
      <c r="Z2775" s="61">
        <f t="shared" ref="Z2775" si="12595">N2775*U2775+P2775*U2778-O2775*V2775-Q2775*V2778</f>
        <v>0</v>
      </c>
      <c r="AA2775" s="62">
        <f t="shared" ref="AA2775" si="12596">(N2775*V2775+O2775*U2775+P2775*V2778+Q2775*U2778)</f>
        <v>23.846924741841384</v>
      </c>
      <c r="AB2775" s="10"/>
      <c r="AC2775" s="64">
        <v>1</v>
      </c>
      <c r="AD2775" s="65">
        <v>0</v>
      </c>
      <c r="AE2775" s="23">
        <v>0</v>
      </c>
      <c r="AF2775" s="66">
        <v>0</v>
      </c>
      <c r="AH2775" s="59">
        <f t="shared" ref="AH2775" si="12597">X2775*AC2775+Z2775*AC2778-Y2775*AD2775-AA2775*AD2778</f>
        <v>3.4273641602972433</v>
      </c>
      <c r="AI2775" s="63">
        <f t="shared" ref="AI2775" si="12598">(X2775*AD2775+Y2775*AC2775+Z2775*AD2778+AA2775*AC2778)</f>
        <v>23.846924741841384</v>
      </c>
      <c r="AJ2775" s="61">
        <f t="shared" ref="AJ2775" si="12599">X2775*AE2775+Z2775*AE2778-Y2775*AF2775-AA2775*AF2778</f>
        <v>0</v>
      </c>
      <c r="AK2775" s="62">
        <f t="shared" ref="AK2775" si="12600">(X2775*AF2775+Y2775*AE2775+Z2775*AF2778+AA2775*AE2778)</f>
        <v>23.846924741841384</v>
      </c>
      <c r="AM2775" s="67">
        <f t="shared" ref="AM2775" si="12601">20*LOG(((1+$AD$8)/$AD$8)/((AH2775+AH2778)^2+(AI2775+AI2778)^2)^0.5)</f>
        <v>-21.719987623835713</v>
      </c>
      <c r="AO2775" s="110">
        <f t="shared" ref="AO2775" si="12602">((AH2775^2+AI2775^2)^0.5)/((AH2778^2+AI2778^2)^0.5)</f>
        <v>6.9693087409886729</v>
      </c>
      <c r="AP2775" s="18"/>
      <c r="AQ2775" s="68"/>
      <c r="AR2775" s="68"/>
      <c r="AS2775" s="68"/>
      <c r="AT2775" s="68"/>
    </row>
    <row r="2776" spans="2:46" ht="18.600000000000001" customHeight="1" thickBot="1">
      <c r="D2776" s="69"/>
      <c r="G2776" s="70"/>
      <c r="I2776" s="69"/>
      <c r="L2776" s="70"/>
      <c r="N2776" s="69"/>
      <c r="Q2776" s="70"/>
      <c r="S2776" s="69"/>
      <c r="V2776" s="70"/>
      <c r="X2776" s="69"/>
      <c r="AA2776" s="70"/>
      <c r="AC2776" s="64"/>
      <c r="AD2776" s="23"/>
      <c r="AE2776" s="23"/>
      <c r="AF2776" s="71"/>
      <c r="AH2776" s="69"/>
      <c r="AK2776" s="70"/>
      <c r="AO2776" s="111"/>
      <c r="AP2776" s="18"/>
      <c r="AQ2776" s="68"/>
      <c r="AR2776" s="68"/>
      <c r="AS2776" s="68"/>
      <c r="AT2776" s="68"/>
    </row>
    <row r="2777" spans="2:46" ht="18.600000000000001" customHeight="1" thickBot="1">
      <c r="D2777" s="265" t="s">
        <v>11</v>
      </c>
      <c r="E2777" s="266"/>
      <c r="F2777" s="267" t="s">
        <v>84</v>
      </c>
      <c r="G2777" s="268"/>
      <c r="H2777" s="263"/>
      <c r="I2777" s="265" t="s">
        <v>85</v>
      </c>
      <c r="J2777" s="266"/>
      <c r="K2777" s="267" t="s">
        <v>86</v>
      </c>
      <c r="L2777" s="268"/>
      <c r="N2777" s="269" t="s">
        <v>12</v>
      </c>
      <c r="O2777" s="270"/>
      <c r="P2777" s="271" t="s">
        <v>13</v>
      </c>
      <c r="Q2777" s="272"/>
      <c r="S2777" s="265" t="s">
        <v>87</v>
      </c>
      <c r="T2777" s="266"/>
      <c r="U2777" s="267" t="s">
        <v>88</v>
      </c>
      <c r="V2777" s="268"/>
      <c r="W2777" s="10"/>
      <c r="X2777" s="269" t="s">
        <v>89</v>
      </c>
      <c r="Y2777" s="270"/>
      <c r="Z2777" s="271" t="s">
        <v>90</v>
      </c>
      <c r="AA2777" s="272"/>
      <c r="AB2777" s="10"/>
      <c r="AC2777" s="265" t="s">
        <v>14</v>
      </c>
      <c r="AD2777" s="266"/>
      <c r="AE2777" s="267" t="s">
        <v>15</v>
      </c>
      <c r="AF2777" s="268"/>
      <c r="AG2777" s="10"/>
      <c r="AH2777" s="269" t="s">
        <v>91</v>
      </c>
      <c r="AI2777" s="270"/>
      <c r="AJ2777" s="271" t="s">
        <v>92</v>
      </c>
      <c r="AK2777" s="272"/>
      <c r="AM2777" s="76" t="s">
        <v>16</v>
      </c>
      <c r="AO2777" s="112" t="s">
        <v>38</v>
      </c>
      <c r="AP2777" s="18"/>
      <c r="AQ2777" s="68"/>
      <c r="AR2777" s="68"/>
      <c r="AS2777" s="68"/>
      <c r="AT2777" s="68"/>
    </row>
    <row r="2778" spans="2:46" ht="18.600000000000001" customHeight="1" thickTop="1" thickBot="1">
      <c r="D2778" s="59">
        <v>0</v>
      </c>
      <c r="E2778" s="63">
        <v>0</v>
      </c>
      <c r="F2778" s="61">
        <v>1</v>
      </c>
      <c r="G2778" s="62">
        <v>0</v>
      </c>
      <c r="I2778" s="59">
        <v>0</v>
      </c>
      <c r="J2778" s="63">
        <f t="shared" ref="J2778" si="12603">IF(0=(1-$J$8*$K$8*$B2775^2),10^14,$B2775*$K$8/(1-$J$8*$K$8*$B2775^2))</f>
        <v>-0.45065874126879935</v>
      </c>
      <c r="K2778" s="61">
        <v>1</v>
      </c>
      <c r="L2778" s="62">
        <v>0</v>
      </c>
      <c r="N2778" s="59">
        <f t="shared" ref="N2778" si="12604">D2778*I2775+F2778*I2778-E2778*J2775-G2778*J2778</f>
        <v>0</v>
      </c>
      <c r="O2778" s="63">
        <f t="shared" ref="O2778" si="12605">(D2778*J2775+E2778*I2775+F2778*J2778+G2778*I2778)</f>
        <v>-0.45065874126879935</v>
      </c>
      <c r="P2778" s="61">
        <f t="shared" ref="P2778" si="12606">D2778*K2775+F2778*K2778-E2778*L2775-G2778*L2778</f>
        <v>1</v>
      </c>
      <c r="Q2778" s="62">
        <f t="shared" ref="Q2778" si="12607">(D2778*L2775+E2778*K2775+F2778*L2778+G2778*K2778)</f>
        <v>0</v>
      </c>
      <c r="S2778" s="59">
        <v>0</v>
      </c>
      <c r="T2778" s="63">
        <v>0</v>
      </c>
      <c r="U2778" s="61">
        <v>1</v>
      </c>
      <c r="V2778" s="62">
        <v>0</v>
      </c>
      <c r="X2778" s="59">
        <f t="shared" ref="X2778" si="12608">N2778*S2775+P2778*S2778-O2778*T2775-Q2778*T2778</f>
        <v>0</v>
      </c>
      <c r="Y2778" s="63">
        <f t="shared" ref="Y2778" si="12609">(N2778*T2775+O2778*S2775+P2778*T2778+Q2778*S2778)</f>
        <v>-0.45065874126879935</v>
      </c>
      <c r="Z2778" s="61">
        <f t="shared" ref="Z2778" si="12610">N2778*U2775+P2778*U2778-O2778*V2775-Q2778*V2778</f>
        <v>3.4273641602972433</v>
      </c>
      <c r="AA2778" s="62">
        <f t="shared" ref="AA2778" si="12611">(N2778*V2775+O2778*U2775+P2778*V2778+Q2778*U2778)</f>
        <v>0</v>
      </c>
      <c r="AB2778" s="10"/>
      <c r="AC2778" s="46">
        <f t="shared" ref="AC2778" si="12612">1/$AD$8</f>
        <v>1</v>
      </c>
      <c r="AD2778" s="77">
        <v>0</v>
      </c>
      <c r="AE2778" s="78">
        <v>1</v>
      </c>
      <c r="AF2778" s="79">
        <v>0</v>
      </c>
      <c r="AH2778" s="59">
        <f t="shared" ref="AH2778" si="12613">X2778*AC2775+Z2778*AC2778-Y2778*AD2775-AA2778*AD2778</f>
        <v>3.4273641602972433</v>
      </c>
      <c r="AI2778" s="63">
        <f t="shared" ref="AI2778" si="12614">(X2778*AD2775+Y2778*AC2775+Z2778*AD2778+AA2778*AC2778)</f>
        <v>-0.45065874126879935</v>
      </c>
      <c r="AJ2778" s="61">
        <f t="shared" ref="AJ2778" si="12615">X2778*AE2775+Z2778*AE2778-Y2778*AF2775-AA2778*AF2778</f>
        <v>3.4273641602972433</v>
      </c>
      <c r="AK2778" s="62">
        <f t="shared" ref="AK2778" si="12616">(X2778*AF2775+Y2778*AE2775+Z2778*AF2778+AA2778*AE2778)</f>
        <v>0</v>
      </c>
      <c r="AM2778" s="80">
        <f t="shared" ref="AM2778" si="12617">(180/PI())*ATAN(-1*(AI2775+AI2778)/(AH2775+AH2778))</f>
        <v>-73.670267146535323</v>
      </c>
      <c r="AO2778" s="113">
        <f t="shared" ref="AO2778" si="12618">20*LOG(((1-(10^(AM2775/20)^2)*(1-((1-AO2775)/(1+AO2775))^2))^0.5))</f>
        <v>-1.2848019365793146E-2</v>
      </c>
      <c r="AP2778" s="18"/>
      <c r="AQ2778" s="68"/>
      <c r="AR2778" s="68"/>
      <c r="AS2778" s="68"/>
      <c r="AT2778" s="68"/>
    </row>
    <row r="2779" spans="2:46" ht="18.600000000000001" customHeight="1"/>
    <row r="2780" spans="2:46" ht="18.600000000000001" customHeight="1" thickBot="1">
      <c r="D2780" s="10" t="s">
        <v>63</v>
      </c>
      <c r="E2780" s="10"/>
      <c r="F2780" s="10"/>
      <c r="G2780" s="10"/>
      <c r="H2780" s="10"/>
      <c r="I2780" s="10" t="s">
        <v>64</v>
      </c>
      <c r="J2780" s="10"/>
      <c r="K2780" s="10"/>
      <c r="L2780" s="10"/>
      <c r="M2780" s="55"/>
      <c r="N2780" s="55"/>
      <c r="O2780" s="54" t="s">
        <v>65</v>
      </c>
      <c r="P2780" s="55"/>
      <c r="Q2780" s="55"/>
      <c r="R2780" s="55"/>
      <c r="S2780" s="10"/>
      <c r="T2780" s="10" t="s">
        <v>66</v>
      </c>
      <c r="U2780" s="55"/>
      <c r="V2780" s="55"/>
      <c r="W2780" s="55"/>
      <c r="X2780" s="55"/>
      <c r="Y2780" s="54" t="s">
        <v>67</v>
      </c>
      <c r="Z2780" s="55"/>
      <c r="AA2780" s="55"/>
      <c r="AB2780" s="55"/>
      <c r="AC2780" s="54" t="s">
        <v>68</v>
      </c>
      <c r="AD2780" s="10"/>
      <c r="AE2780" s="10"/>
      <c r="AF2780" s="10"/>
      <c r="AG2780" s="10"/>
      <c r="AH2780" s="55"/>
      <c r="AI2780" s="54" t="s">
        <v>69</v>
      </c>
      <c r="AJ2780" s="55"/>
      <c r="AK2780" s="55"/>
    </row>
    <row r="2781" spans="2:46" ht="18.600000000000001" customHeight="1" thickBot="1">
      <c r="B2781" s="52"/>
      <c r="D2781" s="273" t="s">
        <v>70</v>
      </c>
      <c r="E2781" s="274"/>
      <c r="F2781" s="275" t="s">
        <v>71</v>
      </c>
      <c r="G2781" s="276"/>
      <c r="H2781" s="263"/>
      <c r="I2781" s="273" t="s">
        <v>72</v>
      </c>
      <c r="J2781" s="274"/>
      <c r="K2781" s="275" t="s">
        <v>73</v>
      </c>
      <c r="L2781" s="276"/>
      <c r="M2781" s="55"/>
      <c r="N2781" s="269" t="s">
        <v>74</v>
      </c>
      <c r="O2781" s="270"/>
      <c r="P2781" s="271" t="s">
        <v>75</v>
      </c>
      <c r="Q2781" s="272"/>
      <c r="R2781" s="55"/>
      <c r="S2781" s="273" t="s">
        <v>76</v>
      </c>
      <c r="T2781" s="274"/>
      <c r="U2781" s="275" t="s">
        <v>77</v>
      </c>
      <c r="V2781" s="276"/>
      <c r="W2781" s="10"/>
      <c r="X2781" s="269" t="s">
        <v>78</v>
      </c>
      <c r="Y2781" s="270"/>
      <c r="Z2781" s="271" t="s">
        <v>79</v>
      </c>
      <c r="AA2781" s="272"/>
      <c r="AB2781" s="10"/>
      <c r="AC2781" s="273" t="s">
        <v>80</v>
      </c>
      <c r="AD2781" s="274"/>
      <c r="AE2781" s="275" t="s">
        <v>81</v>
      </c>
      <c r="AF2781" s="276"/>
      <c r="AG2781" s="10"/>
      <c r="AH2781" s="269" t="s">
        <v>82</v>
      </c>
      <c r="AI2781" s="270"/>
      <c r="AJ2781" s="271" t="s">
        <v>83</v>
      </c>
      <c r="AK2781" s="272"/>
      <c r="AM2781" s="57" t="s">
        <v>10</v>
      </c>
      <c r="AO2781" s="109" t="s">
        <v>37</v>
      </c>
      <c r="AP2781" s="18"/>
      <c r="AQ2781" s="68"/>
      <c r="AR2781" s="68"/>
      <c r="AS2781" s="68"/>
      <c r="AT2781" s="68"/>
    </row>
    <row r="2782" spans="2:46" ht="18.600000000000001" customHeight="1" thickTop="1" thickBot="1">
      <c r="B2782" s="81">
        <v>7.9599999999999698</v>
      </c>
      <c r="D2782" s="59">
        <v>1</v>
      </c>
      <c r="E2782" s="60">
        <v>0</v>
      </c>
      <c r="F2782" s="61">
        <v>0</v>
      </c>
      <c r="G2782" s="62">
        <f t="shared" ref="G2782" si="12619">$E$8*$B2782</f>
        <v>5.39982519999998</v>
      </c>
      <c r="I2782" s="59">
        <v>1</v>
      </c>
      <c r="J2782" s="63">
        <v>0</v>
      </c>
      <c r="K2782" s="61">
        <v>0</v>
      </c>
      <c r="L2782" s="62">
        <v>0</v>
      </c>
      <c r="N2782" s="59">
        <f t="shared" ref="N2782" si="12620">D2782*I2782+F2782*I2785-E2782*J2782-G2782*J2785</f>
        <v>3.4265090935510738</v>
      </c>
      <c r="O2782" s="63">
        <f t="shared" ref="O2782" si="12621">(D2782*J2782+E2782*I2782+F2782*J2785+G2782*I2785)</f>
        <v>0</v>
      </c>
      <c r="P2782" s="61">
        <f t="shared" ref="P2782" si="12622">D2782*K2782+F2782*K2785-E2782*L2782-G2782*L2785</f>
        <v>0</v>
      </c>
      <c r="Q2782" s="62">
        <f t="shared" ref="Q2782" si="12623">(D2782*L2782+E2782*K2782+F2782*L2785+G2782*K2785)</f>
        <v>5.39982519999998</v>
      </c>
      <c r="S2782" s="59">
        <v>1</v>
      </c>
      <c r="T2782" s="60">
        <v>0</v>
      </c>
      <c r="U2782" s="61">
        <v>0</v>
      </c>
      <c r="V2782" s="62">
        <f t="shared" ref="V2782" si="12624">$T$8*$B2782</f>
        <v>5.39982519999998</v>
      </c>
      <c r="X2782" s="59">
        <f t="shared" ref="X2782" si="12625">N2782*S2782+P2782*S2785-O2782*T2782-Q2782*T2785</f>
        <v>3.4265090935510738</v>
      </c>
      <c r="Y2782" s="63">
        <f t="shared" ref="Y2782" si="12626">(N2782*T2782+O2782*S2782+P2782*T2785+Q2782*S2785)</f>
        <v>0</v>
      </c>
      <c r="Z2782" s="61">
        <f t="shared" ref="Z2782" si="12627">N2782*U2782+P2782*U2785-O2782*V2782-Q2782*V2785</f>
        <v>0</v>
      </c>
      <c r="AA2782" s="62">
        <f t="shared" ref="AA2782" si="12628">(N2782*V2782+O2782*U2782+P2782*V2785+Q2782*U2785)</f>
        <v>23.902375351386159</v>
      </c>
      <c r="AB2782" s="10"/>
      <c r="AC2782" s="64">
        <v>1</v>
      </c>
      <c r="AD2782" s="65">
        <v>0</v>
      </c>
      <c r="AE2782" s="23">
        <v>0</v>
      </c>
      <c r="AF2782" s="66">
        <v>0</v>
      </c>
      <c r="AH2782" s="59">
        <f t="shared" ref="AH2782" si="12629">X2782*AC2782+Z2782*AC2785-Y2782*AD2782-AA2782*AD2785</f>
        <v>3.4265090935510738</v>
      </c>
      <c r="AI2782" s="63">
        <f t="shared" ref="AI2782" si="12630">(X2782*AD2782+Y2782*AC2782+Z2782*AD2785+AA2782*AC2785)</f>
        <v>23.902375351386159</v>
      </c>
      <c r="AJ2782" s="61">
        <f t="shared" ref="AJ2782" si="12631">X2782*AE2782+Z2782*AE2785-Y2782*AF2782-AA2782*AF2785</f>
        <v>0</v>
      </c>
      <c r="AK2782" s="62">
        <f t="shared" ref="AK2782" si="12632">(X2782*AF2782+Y2782*AE2782+Z2782*AF2785+AA2782*AE2785)</f>
        <v>23.902375351386159</v>
      </c>
      <c r="AM2782" s="67">
        <f t="shared" ref="AM2782" si="12633">20*LOG(((1+$AD$8)/$AD$8)/((AH2782+AH2785)^2+(AI2782+AI2785)^2)^0.5)</f>
        <v>-21.739197289828262</v>
      </c>
      <c r="AO2782" s="110">
        <f t="shared" ref="AO2782" si="12634">((AH2782^2+AI2782^2)^0.5)/((AH2785^2+AI2785^2)^0.5)</f>
        <v>6.987204832159235</v>
      </c>
      <c r="AP2782" s="18"/>
      <c r="AQ2782" s="68"/>
      <c r="AR2782" s="68"/>
      <c r="AS2782" s="68"/>
      <c r="AT2782" s="68"/>
    </row>
    <row r="2783" spans="2:46" ht="18.600000000000001" customHeight="1" thickBot="1">
      <c r="D2783" s="69"/>
      <c r="G2783" s="70"/>
      <c r="I2783" s="69"/>
      <c r="L2783" s="70"/>
      <c r="N2783" s="69"/>
      <c r="Q2783" s="70"/>
      <c r="S2783" s="69"/>
      <c r="V2783" s="70"/>
      <c r="X2783" s="69"/>
      <c r="AA2783" s="70"/>
      <c r="AC2783" s="64"/>
      <c r="AD2783" s="23"/>
      <c r="AE2783" s="23"/>
      <c r="AF2783" s="71"/>
      <c r="AH2783" s="69"/>
      <c r="AK2783" s="70"/>
      <c r="AO2783" s="111"/>
      <c r="AP2783" s="18"/>
      <c r="AQ2783" s="68"/>
      <c r="AR2783" s="68"/>
      <c r="AS2783" s="68"/>
      <c r="AT2783" s="68"/>
    </row>
    <row r="2784" spans="2:46" ht="18.600000000000001" customHeight="1" thickBot="1">
      <c r="D2784" s="265" t="s">
        <v>11</v>
      </c>
      <c r="E2784" s="266"/>
      <c r="F2784" s="267" t="s">
        <v>84</v>
      </c>
      <c r="G2784" s="268"/>
      <c r="H2784" s="263"/>
      <c r="I2784" s="265" t="s">
        <v>85</v>
      </c>
      <c r="J2784" s="266"/>
      <c r="K2784" s="267" t="s">
        <v>86</v>
      </c>
      <c r="L2784" s="268"/>
      <c r="N2784" s="269" t="s">
        <v>12</v>
      </c>
      <c r="O2784" s="270"/>
      <c r="P2784" s="271" t="s">
        <v>13</v>
      </c>
      <c r="Q2784" s="272"/>
      <c r="S2784" s="265" t="s">
        <v>87</v>
      </c>
      <c r="T2784" s="266"/>
      <c r="U2784" s="267" t="s">
        <v>88</v>
      </c>
      <c r="V2784" s="268"/>
      <c r="W2784" s="10"/>
      <c r="X2784" s="269" t="s">
        <v>89</v>
      </c>
      <c r="Y2784" s="270"/>
      <c r="Z2784" s="271" t="s">
        <v>90</v>
      </c>
      <c r="AA2784" s="272"/>
      <c r="AB2784" s="10"/>
      <c r="AC2784" s="265" t="s">
        <v>14</v>
      </c>
      <c r="AD2784" s="266"/>
      <c r="AE2784" s="267" t="s">
        <v>15</v>
      </c>
      <c r="AF2784" s="268"/>
      <c r="AG2784" s="10"/>
      <c r="AH2784" s="269" t="s">
        <v>91</v>
      </c>
      <c r="AI2784" s="270"/>
      <c r="AJ2784" s="271" t="s">
        <v>92</v>
      </c>
      <c r="AK2784" s="272"/>
      <c r="AM2784" s="76" t="s">
        <v>16</v>
      </c>
      <c r="AO2784" s="112" t="s">
        <v>38</v>
      </c>
      <c r="AP2784" s="18"/>
      <c r="AQ2784" s="68"/>
      <c r="AR2784" s="68"/>
      <c r="AS2784" s="68"/>
      <c r="AT2784" s="68"/>
    </row>
    <row r="2785" spans="2:46" ht="18.600000000000001" customHeight="1" thickTop="1" thickBot="1">
      <c r="D2785" s="59">
        <v>0</v>
      </c>
      <c r="E2785" s="63">
        <v>0</v>
      </c>
      <c r="F2785" s="61">
        <v>1</v>
      </c>
      <c r="G2785" s="62">
        <v>0</v>
      </c>
      <c r="I2785" s="59">
        <v>0</v>
      </c>
      <c r="J2785" s="63">
        <f t="shared" ref="J2785" si="12635">IF(0=(1-$J$8*$K$8*$B2782^2),10^14,$B2782*$K$8/(1-$J$8*$K$8*$B2782^2))</f>
        <v>-0.44936808205404183</v>
      </c>
      <c r="K2785" s="61">
        <v>1</v>
      </c>
      <c r="L2785" s="62">
        <v>0</v>
      </c>
      <c r="N2785" s="59">
        <f t="shared" ref="N2785" si="12636">D2785*I2782+F2785*I2785-E2785*J2782-G2785*J2785</f>
        <v>0</v>
      </c>
      <c r="O2785" s="63">
        <f t="shared" ref="O2785" si="12637">(D2785*J2782+E2785*I2782+F2785*J2785+G2785*I2785)</f>
        <v>-0.44936808205404183</v>
      </c>
      <c r="P2785" s="61">
        <f t="shared" ref="P2785" si="12638">D2785*K2782+F2785*K2785-E2785*L2782-G2785*L2785</f>
        <v>1</v>
      </c>
      <c r="Q2785" s="62">
        <f t="shared" ref="Q2785" si="12639">(D2785*L2782+E2785*K2782+F2785*L2785+G2785*K2785)</f>
        <v>0</v>
      </c>
      <c r="S2785" s="59">
        <v>0</v>
      </c>
      <c r="T2785" s="63">
        <v>0</v>
      </c>
      <c r="U2785" s="61">
        <v>1</v>
      </c>
      <c r="V2785" s="62">
        <v>0</v>
      </c>
      <c r="X2785" s="59">
        <f t="shared" ref="X2785" si="12640">N2785*S2782+P2785*S2785-O2785*T2782-Q2785*T2785</f>
        <v>0</v>
      </c>
      <c r="Y2785" s="63">
        <f t="shared" ref="Y2785" si="12641">(N2785*T2782+O2785*S2782+P2785*T2785+Q2785*S2785)</f>
        <v>-0.44936808205404183</v>
      </c>
      <c r="Z2785" s="61">
        <f t="shared" ref="Z2785" si="12642">N2785*U2782+P2785*U2785-O2785*V2782-Q2785*V2785</f>
        <v>3.4265090935510738</v>
      </c>
      <c r="AA2785" s="62">
        <f t="shared" ref="AA2785" si="12643">(N2785*V2782+O2785*U2782+P2785*V2785+Q2785*U2785)</f>
        <v>0</v>
      </c>
      <c r="AB2785" s="10"/>
      <c r="AC2785" s="46">
        <f t="shared" ref="AC2785" si="12644">1/$AD$8</f>
        <v>1</v>
      </c>
      <c r="AD2785" s="77">
        <v>0</v>
      </c>
      <c r="AE2785" s="78">
        <v>1</v>
      </c>
      <c r="AF2785" s="79">
        <v>0</v>
      </c>
      <c r="AH2785" s="59">
        <f t="shared" ref="AH2785" si="12645">X2785*AC2782+Z2785*AC2785-Y2785*AD2782-AA2785*AD2785</f>
        <v>3.4265090935510738</v>
      </c>
      <c r="AI2785" s="63">
        <f t="shared" ref="AI2785" si="12646">(X2785*AD2782+Y2785*AC2782+Z2785*AD2785+AA2785*AC2785)</f>
        <v>-0.44936808205404183</v>
      </c>
      <c r="AJ2785" s="61">
        <f t="shared" ref="AJ2785" si="12647">X2785*AE2782+Z2785*AE2785-Y2785*AF2782-AA2785*AF2785</f>
        <v>3.4265090935510738</v>
      </c>
      <c r="AK2785" s="62">
        <f t="shared" ref="AK2785" si="12648">(X2785*AF2782+Y2785*AE2782+Z2785*AF2785+AA2785*AE2785)</f>
        <v>0</v>
      </c>
      <c r="AM2785" s="80">
        <f t="shared" ref="AM2785" si="12649">(180/PI())*ATAN(-1*(AI2782+AI2785)/(AH2782+AH2785))</f>
        <v>-73.711525976581555</v>
      </c>
      <c r="AO2785" s="113">
        <f t="shared" ref="AO2785" si="12650">20*LOG(((1-(10^(AM2782/20)^2)*(1-((1-AO2782)/(1+AO2782))^2))^0.5))</f>
        <v>-1.2766639056344162E-2</v>
      </c>
      <c r="AP2785" s="18"/>
      <c r="AQ2785" s="68"/>
      <c r="AR2785" s="68"/>
      <c r="AS2785" s="68"/>
      <c r="AT2785" s="68"/>
    </row>
    <row r="2786" spans="2:46" ht="18.600000000000001" customHeight="1"/>
    <row r="2787" spans="2:46" ht="18.600000000000001" customHeight="1" thickBot="1">
      <c r="D2787" s="10" t="s">
        <v>63</v>
      </c>
      <c r="E2787" s="10"/>
      <c r="F2787" s="10"/>
      <c r="G2787" s="10"/>
      <c r="H2787" s="10"/>
      <c r="I2787" s="10" t="s">
        <v>64</v>
      </c>
      <c r="J2787" s="10"/>
      <c r="K2787" s="10"/>
      <c r="L2787" s="10"/>
      <c r="M2787" s="55"/>
      <c r="N2787" s="55"/>
      <c r="O2787" s="54" t="s">
        <v>65</v>
      </c>
      <c r="P2787" s="55"/>
      <c r="Q2787" s="55"/>
      <c r="R2787" s="55"/>
      <c r="S2787" s="10"/>
      <c r="T2787" s="10" t="s">
        <v>66</v>
      </c>
      <c r="U2787" s="55"/>
      <c r="V2787" s="55"/>
      <c r="W2787" s="55"/>
      <c r="X2787" s="55"/>
      <c r="Y2787" s="54" t="s">
        <v>67</v>
      </c>
      <c r="Z2787" s="55"/>
      <c r="AA2787" s="55"/>
      <c r="AB2787" s="55"/>
      <c r="AC2787" s="54" t="s">
        <v>68</v>
      </c>
      <c r="AD2787" s="10"/>
      <c r="AE2787" s="10"/>
      <c r="AF2787" s="10"/>
      <c r="AG2787" s="10"/>
      <c r="AH2787" s="55"/>
      <c r="AI2787" s="54" t="s">
        <v>69</v>
      </c>
      <c r="AJ2787" s="55"/>
      <c r="AK2787" s="55"/>
    </row>
    <row r="2788" spans="2:46" ht="18.600000000000001" customHeight="1" thickBot="1">
      <c r="B2788" s="52"/>
      <c r="D2788" s="273" t="s">
        <v>70</v>
      </c>
      <c r="E2788" s="274"/>
      <c r="F2788" s="275" t="s">
        <v>71</v>
      </c>
      <c r="G2788" s="276"/>
      <c r="H2788" s="263"/>
      <c r="I2788" s="273" t="s">
        <v>72</v>
      </c>
      <c r="J2788" s="274"/>
      <c r="K2788" s="275" t="s">
        <v>73</v>
      </c>
      <c r="L2788" s="276"/>
      <c r="M2788" s="55"/>
      <c r="N2788" s="269" t="s">
        <v>74</v>
      </c>
      <c r="O2788" s="270"/>
      <c r="P2788" s="271" t="s">
        <v>75</v>
      </c>
      <c r="Q2788" s="272"/>
      <c r="R2788" s="55"/>
      <c r="S2788" s="273" t="s">
        <v>76</v>
      </c>
      <c r="T2788" s="274"/>
      <c r="U2788" s="275" t="s">
        <v>77</v>
      </c>
      <c r="V2788" s="276"/>
      <c r="W2788" s="10"/>
      <c r="X2788" s="269" t="s">
        <v>78</v>
      </c>
      <c r="Y2788" s="270"/>
      <c r="Z2788" s="271" t="s">
        <v>79</v>
      </c>
      <c r="AA2788" s="272"/>
      <c r="AB2788" s="10"/>
      <c r="AC2788" s="273" t="s">
        <v>80</v>
      </c>
      <c r="AD2788" s="274"/>
      <c r="AE2788" s="275" t="s">
        <v>81</v>
      </c>
      <c r="AF2788" s="276"/>
      <c r="AG2788" s="10"/>
      <c r="AH2788" s="269" t="s">
        <v>82</v>
      </c>
      <c r="AI2788" s="270"/>
      <c r="AJ2788" s="271" t="s">
        <v>83</v>
      </c>
      <c r="AK2788" s="272"/>
      <c r="AM2788" s="57" t="s">
        <v>10</v>
      </c>
      <c r="AO2788" s="109" t="s">
        <v>37</v>
      </c>
      <c r="AP2788" s="18"/>
      <c r="AQ2788" s="68"/>
      <c r="AR2788" s="68"/>
      <c r="AS2788" s="68"/>
      <c r="AT2788" s="68"/>
    </row>
    <row r="2789" spans="2:46" ht="18.600000000000001" customHeight="1" thickTop="1" thickBot="1">
      <c r="B2789" s="81">
        <v>7.9799999999999702</v>
      </c>
      <c r="D2789" s="59">
        <v>1</v>
      </c>
      <c r="E2789" s="60">
        <v>0</v>
      </c>
      <c r="F2789" s="61">
        <v>0</v>
      </c>
      <c r="G2789" s="62">
        <f t="shared" ref="G2789" si="12651">$E$8*$B2789</f>
        <v>5.4133925999999803</v>
      </c>
      <c r="I2789" s="59">
        <v>1</v>
      </c>
      <c r="J2789" s="63">
        <v>0</v>
      </c>
      <c r="K2789" s="61">
        <v>0</v>
      </c>
      <c r="L2789" s="62">
        <v>0</v>
      </c>
      <c r="N2789" s="59">
        <f t="shared" ref="N2789" si="12652">D2789*I2789+F2789*I2792-E2789*J2789-G2789*J2792</f>
        <v>3.4256610432555599</v>
      </c>
      <c r="O2789" s="63">
        <f t="shared" ref="O2789" si="12653">(D2789*J2789+E2789*I2789+F2789*J2792+G2789*I2792)</f>
        <v>0</v>
      </c>
      <c r="P2789" s="61">
        <f t="shared" ref="P2789" si="12654">D2789*K2789+F2789*K2792-E2789*L2789-G2789*L2792</f>
        <v>0</v>
      </c>
      <c r="Q2789" s="62">
        <f t="shared" ref="Q2789" si="12655">(D2789*L2789+E2789*K2789+F2789*L2792+G2789*K2792)</f>
        <v>5.4133925999999803</v>
      </c>
      <c r="S2789" s="59">
        <v>1</v>
      </c>
      <c r="T2789" s="60">
        <v>0</v>
      </c>
      <c r="U2789" s="61">
        <v>0</v>
      </c>
      <c r="V2789" s="62">
        <f t="shared" ref="V2789" si="12656">$T$8*$B2789</f>
        <v>5.4133925999999803</v>
      </c>
      <c r="X2789" s="59">
        <f t="shared" ref="X2789" si="12657">N2789*S2789+P2789*S2792-O2789*T2789-Q2789*T2792</f>
        <v>3.4256610432555599</v>
      </c>
      <c r="Y2789" s="63">
        <f t="shared" ref="Y2789" si="12658">(N2789*T2789+O2789*S2789+P2789*T2792+Q2789*S2792)</f>
        <v>0</v>
      </c>
      <c r="Z2789" s="61">
        <f t="shared" ref="Z2789" si="12659">N2789*U2789+P2789*U2792-O2789*V2789-Q2789*V2792</f>
        <v>0</v>
      </c>
      <c r="AA2789" s="62">
        <f t="shared" ref="AA2789" si="12660">(N2789*V2789+O2789*U2789+P2789*V2792+Q2789*U2792)</f>
        <v>23.957840741667841</v>
      </c>
      <c r="AB2789" s="10"/>
      <c r="AC2789" s="64">
        <v>1</v>
      </c>
      <c r="AD2789" s="65">
        <v>0</v>
      </c>
      <c r="AE2789" s="23">
        <v>0</v>
      </c>
      <c r="AF2789" s="66">
        <v>0</v>
      </c>
      <c r="AH2789" s="59">
        <f t="shared" ref="AH2789" si="12661">X2789*AC2789+Z2789*AC2792-Y2789*AD2789-AA2789*AD2792</f>
        <v>3.4256610432555599</v>
      </c>
      <c r="AI2789" s="63">
        <f t="shared" ref="AI2789" si="12662">(X2789*AD2789+Y2789*AC2789+Z2789*AD2792+AA2789*AC2792)</f>
        <v>23.957840741667841</v>
      </c>
      <c r="AJ2789" s="61">
        <f t="shared" ref="AJ2789" si="12663">X2789*AE2789+Z2789*AE2792-Y2789*AF2789-AA2789*AF2792</f>
        <v>0</v>
      </c>
      <c r="AK2789" s="62">
        <f t="shared" ref="AK2789" si="12664">(X2789*AF2789+Y2789*AE2789+Z2789*AF2792+AA2789*AE2792)</f>
        <v>23.957840741667841</v>
      </c>
      <c r="AM2789" s="67">
        <f t="shared" ref="AM2789" si="12665">20*LOG(((1+$AD$8)/$AD$8)/((AH2789+AH2792)^2+(AI2789+AI2792)^2)^0.5)</f>
        <v>-21.758372821423553</v>
      </c>
      <c r="AO2789" s="110">
        <f t="shared" ref="AO2789" si="12666">((AH2789^2+AI2789^2)^0.5)/((AH2792^2+AI2792^2)^0.5)</f>
        <v>7.0050999306413395</v>
      </c>
      <c r="AP2789" s="18"/>
      <c r="AQ2789" s="68"/>
      <c r="AR2789" s="68"/>
      <c r="AS2789" s="68"/>
      <c r="AT2789" s="68"/>
    </row>
    <row r="2790" spans="2:46" ht="18.600000000000001" customHeight="1" thickBot="1">
      <c r="D2790" s="69"/>
      <c r="G2790" s="70"/>
      <c r="I2790" s="69"/>
      <c r="L2790" s="70"/>
      <c r="N2790" s="69"/>
      <c r="Q2790" s="70"/>
      <c r="S2790" s="69"/>
      <c r="V2790" s="70"/>
      <c r="X2790" s="69"/>
      <c r="AA2790" s="70"/>
      <c r="AC2790" s="64"/>
      <c r="AD2790" s="23"/>
      <c r="AE2790" s="23"/>
      <c r="AF2790" s="71"/>
      <c r="AH2790" s="69"/>
      <c r="AK2790" s="70"/>
      <c r="AO2790" s="111"/>
      <c r="AP2790" s="18"/>
      <c r="AQ2790" s="68"/>
      <c r="AR2790" s="68"/>
      <c r="AS2790" s="68"/>
      <c r="AT2790" s="68"/>
    </row>
    <row r="2791" spans="2:46" ht="18.600000000000001" customHeight="1" thickBot="1">
      <c r="D2791" s="265" t="s">
        <v>11</v>
      </c>
      <c r="E2791" s="266"/>
      <c r="F2791" s="267" t="s">
        <v>84</v>
      </c>
      <c r="G2791" s="268"/>
      <c r="H2791" s="263"/>
      <c r="I2791" s="265" t="s">
        <v>85</v>
      </c>
      <c r="J2791" s="266"/>
      <c r="K2791" s="267" t="s">
        <v>86</v>
      </c>
      <c r="L2791" s="268"/>
      <c r="N2791" s="269" t="s">
        <v>12</v>
      </c>
      <c r="O2791" s="270"/>
      <c r="P2791" s="271" t="s">
        <v>13</v>
      </c>
      <c r="Q2791" s="272"/>
      <c r="S2791" s="265" t="s">
        <v>87</v>
      </c>
      <c r="T2791" s="266"/>
      <c r="U2791" s="267" t="s">
        <v>88</v>
      </c>
      <c r="V2791" s="268"/>
      <c r="W2791" s="10"/>
      <c r="X2791" s="269" t="s">
        <v>89</v>
      </c>
      <c r="Y2791" s="270"/>
      <c r="Z2791" s="271" t="s">
        <v>90</v>
      </c>
      <c r="AA2791" s="272"/>
      <c r="AB2791" s="10"/>
      <c r="AC2791" s="265" t="s">
        <v>14</v>
      </c>
      <c r="AD2791" s="266"/>
      <c r="AE2791" s="267" t="s">
        <v>15</v>
      </c>
      <c r="AF2791" s="268"/>
      <c r="AG2791" s="10"/>
      <c r="AH2791" s="269" t="s">
        <v>91</v>
      </c>
      <c r="AI2791" s="270"/>
      <c r="AJ2791" s="271" t="s">
        <v>92</v>
      </c>
      <c r="AK2791" s="272"/>
      <c r="AM2791" s="76" t="s">
        <v>16</v>
      </c>
      <c r="AO2791" s="112" t="s">
        <v>38</v>
      </c>
      <c r="AP2791" s="18"/>
      <c r="AQ2791" s="68"/>
      <c r="AR2791" s="68"/>
      <c r="AS2791" s="68"/>
      <c r="AT2791" s="68"/>
    </row>
    <row r="2792" spans="2:46" ht="18.600000000000001" customHeight="1" thickTop="1" thickBot="1">
      <c r="D2792" s="59">
        <v>0</v>
      </c>
      <c r="E2792" s="63">
        <v>0</v>
      </c>
      <c r="F2792" s="61">
        <v>1</v>
      </c>
      <c r="G2792" s="62">
        <v>0</v>
      </c>
      <c r="I2792" s="59">
        <v>0</v>
      </c>
      <c r="J2792" s="63">
        <f t="shared" ref="J2792" si="12667">IF(0=(1-$J$8*$K$8*$B2789^2),10^14,$B2789*$K$8/(1-$J$8*$K$8*$B2789^2))</f>
        <v>-0.44808518843720457</v>
      </c>
      <c r="K2792" s="61">
        <v>1</v>
      </c>
      <c r="L2792" s="62">
        <v>0</v>
      </c>
      <c r="N2792" s="59">
        <f t="shared" ref="N2792" si="12668">D2792*I2789+F2792*I2792-E2792*J2789-G2792*J2792</f>
        <v>0</v>
      </c>
      <c r="O2792" s="63">
        <f t="shared" ref="O2792" si="12669">(D2792*J2789+E2792*I2789+F2792*J2792+G2792*I2792)</f>
        <v>-0.44808518843720457</v>
      </c>
      <c r="P2792" s="61">
        <f t="shared" ref="P2792" si="12670">D2792*K2789+F2792*K2792-E2792*L2789-G2792*L2792</f>
        <v>1</v>
      </c>
      <c r="Q2792" s="62">
        <f t="shared" ref="Q2792" si="12671">(D2792*L2789+E2792*K2789+F2792*L2792+G2792*K2792)</f>
        <v>0</v>
      </c>
      <c r="S2792" s="59">
        <v>0</v>
      </c>
      <c r="T2792" s="63">
        <v>0</v>
      </c>
      <c r="U2792" s="61">
        <v>1</v>
      </c>
      <c r="V2792" s="62">
        <v>0</v>
      </c>
      <c r="X2792" s="59">
        <f t="shared" ref="X2792" si="12672">N2792*S2789+P2792*S2792-O2792*T2789-Q2792*T2792</f>
        <v>0</v>
      </c>
      <c r="Y2792" s="63">
        <f t="shared" ref="Y2792" si="12673">(N2792*T2789+O2792*S2789+P2792*T2792+Q2792*S2792)</f>
        <v>-0.44808518843720457</v>
      </c>
      <c r="Z2792" s="61">
        <f t="shared" ref="Z2792" si="12674">N2792*U2789+P2792*U2792-O2792*V2789-Q2792*V2792</f>
        <v>3.4256610432555599</v>
      </c>
      <c r="AA2792" s="62">
        <f t="shared" ref="AA2792" si="12675">(N2792*V2789+O2792*U2789+P2792*V2792+Q2792*U2792)</f>
        <v>0</v>
      </c>
      <c r="AB2792" s="10"/>
      <c r="AC2792" s="46">
        <f t="shared" ref="AC2792" si="12676">1/$AD$8</f>
        <v>1</v>
      </c>
      <c r="AD2792" s="77">
        <v>0</v>
      </c>
      <c r="AE2792" s="78">
        <v>1</v>
      </c>
      <c r="AF2792" s="79">
        <v>0</v>
      </c>
      <c r="AH2792" s="59">
        <f t="shared" ref="AH2792" si="12677">X2792*AC2789+Z2792*AC2792-Y2792*AD2789-AA2792*AD2792</f>
        <v>3.4256610432555599</v>
      </c>
      <c r="AI2792" s="63">
        <f t="shared" ref="AI2792" si="12678">(X2792*AD2789+Y2792*AC2789+Z2792*AD2792+AA2792*AC2792)</f>
        <v>-0.44808518843720457</v>
      </c>
      <c r="AJ2792" s="61">
        <f t="shared" ref="AJ2792" si="12679">X2792*AE2789+Z2792*AE2792-Y2792*AF2789-AA2792*AF2792</f>
        <v>3.4256610432555599</v>
      </c>
      <c r="AK2792" s="62">
        <f t="shared" ref="AK2792" si="12680">(X2792*AF2789+Y2792*AE2789+Z2792*AF2792+AA2792*AE2792)</f>
        <v>0</v>
      </c>
      <c r="AM2792" s="80">
        <f t="shared" ref="AM2792" si="12681">(180/PI())*ATAN(-1*(AI2789+AI2792)/(AH2789+AH2792))</f>
        <v>-73.752575963141197</v>
      </c>
      <c r="AO2792" s="113">
        <f t="shared" ref="AO2792" si="12682">20*LOG(((1-(10^(AM2789/20)^2)*(1-((1-AO2789)/(1+AO2789))^2))^0.5))</f>
        <v>-1.268592038976047E-2</v>
      </c>
      <c r="AP2792" s="18"/>
      <c r="AQ2792" s="68"/>
      <c r="AR2792" s="68"/>
      <c r="AS2792" s="68"/>
      <c r="AT2792" s="68"/>
    </row>
    <row r="2793" spans="2:46" ht="18.600000000000001" customHeight="1"/>
    <row r="2794" spans="2:46" ht="18.600000000000001" customHeight="1" thickBot="1">
      <c r="D2794" s="10" t="s">
        <v>63</v>
      </c>
      <c r="E2794" s="10"/>
      <c r="F2794" s="10"/>
      <c r="G2794" s="10"/>
      <c r="H2794" s="10"/>
      <c r="I2794" s="10" t="s">
        <v>64</v>
      </c>
      <c r="J2794" s="10"/>
      <c r="K2794" s="10"/>
      <c r="L2794" s="10"/>
      <c r="M2794" s="55"/>
      <c r="N2794" s="55"/>
      <c r="O2794" s="54" t="s">
        <v>65</v>
      </c>
      <c r="P2794" s="55"/>
      <c r="Q2794" s="55"/>
      <c r="R2794" s="55"/>
      <c r="S2794" s="10"/>
      <c r="T2794" s="10" t="s">
        <v>66</v>
      </c>
      <c r="U2794" s="55"/>
      <c r="V2794" s="55"/>
      <c r="W2794" s="55"/>
      <c r="X2794" s="55"/>
      <c r="Y2794" s="54" t="s">
        <v>67</v>
      </c>
      <c r="Z2794" s="55"/>
      <c r="AA2794" s="55"/>
      <c r="AB2794" s="55"/>
      <c r="AC2794" s="54" t="s">
        <v>68</v>
      </c>
      <c r="AD2794" s="10"/>
      <c r="AE2794" s="10"/>
      <c r="AF2794" s="10"/>
      <c r="AG2794" s="10"/>
      <c r="AH2794" s="55"/>
      <c r="AI2794" s="54" t="s">
        <v>69</v>
      </c>
      <c r="AJ2794" s="55"/>
      <c r="AK2794" s="55"/>
    </row>
    <row r="2795" spans="2:46" ht="18.600000000000001" customHeight="1" thickBot="1">
      <c r="B2795" s="52"/>
      <c r="D2795" s="273" t="s">
        <v>70</v>
      </c>
      <c r="E2795" s="274"/>
      <c r="F2795" s="275" t="s">
        <v>71</v>
      </c>
      <c r="G2795" s="276"/>
      <c r="H2795" s="263"/>
      <c r="I2795" s="273" t="s">
        <v>72</v>
      </c>
      <c r="J2795" s="274"/>
      <c r="K2795" s="275" t="s">
        <v>73</v>
      </c>
      <c r="L2795" s="276"/>
      <c r="M2795" s="55"/>
      <c r="N2795" s="269" t="s">
        <v>74</v>
      </c>
      <c r="O2795" s="270"/>
      <c r="P2795" s="271" t="s">
        <v>75</v>
      </c>
      <c r="Q2795" s="272"/>
      <c r="R2795" s="55"/>
      <c r="S2795" s="273" t="s">
        <v>76</v>
      </c>
      <c r="T2795" s="274"/>
      <c r="U2795" s="275" t="s">
        <v>77</v>
      </c>
      <c r="V2795" s="276"/>
      <c r="W2795" s="10"/>
      <c r="X2795" s="269" t="s">
        <v>78</v>
      </c>
      <c r="Y2795" s="270"/>
      <c r="Z2795" s="271" t="s">
        <v>79</v>
      </c>
      <c r="AA2795" s="272"/>
      <c r="AB2795" s="10"/>
      <c r="AC2795" s="273" t="s">
        <v>80</v>
      </c>
      <c r="AD2795" s="274"/>
      <c r="AE2795" s="275" t="s">
        <v>81</v>
      </c>
      <c r="AF2795" s="276"/>
      <c r="AG2795" s="10"/>
      <c r="AH2795" s="269" t="s">
        <v>82</v>
      </c>
      <c r="AI2795" s="270"/>
      <c r="AJ2795" s="271" t="s">
        <v>83</v>
      </c>
      <c r="AK2795" s="272"/>
      <c r="AM2795" s="57" t="s">
        <v>10</v>
      </c>
      <c r="AO2795" s="109" t="s">
        <v>37</v>
      </c>
      <c r="AP2795" s="18"/>
      <c r="AQ2795" s="68"/>
      <c r="AR2795" s="68"/>
      <c r="AS2795" s="68"/>
      <c r="AT2795" s="68"/>
    </row>
    <row r="2796" spans="2:46" ht="18.600000000000001" customHeight="1" thickTop="1" thickBot="1">
      <c r="B2796" s="81">
        <v>7.9999999999999698</v>
      </c>
      <c r="D2796" s="59">
        <v>1</v>
      </c>
      <c r="E2796" s="60">
        <v>0</v>
      </c>
      <c r="F2796" s="61">
        <v>0</v>
      </c>
      <c r="G2796" s="62">
        <f t="shared" ref="G2796" si="12683">$E$8*$B2796</f>
        <v>5.4269599999999798</v>
      </c>
      <c r="I2796" s="59">
        <v>1</v>
      </c>
      <c r="J2796" s="63">
        <v>0</v>
      </c>
      <c r="K2796" s="61">
        <v>0</v>
      </c>
      <c r="L2796" s="62">
        <v>0</v>
      </c>
      <c r="N2796" s="59">
        <f t="shared" ref="N2796" si="12684">D2796*I2796+F2796*I2799-E2796*J2796-G2796*J2799</f>
        <v>3.4248199313133791</v>
      </c>
      <c r="O2796" s="63">
        <f t="shared" ref="O2796" si="12685">(D2796*J2796+E2796*I2796+F2796*J2799+G2796*I2799)</f>
        <v>0</v>
      </c>
      <c r="P2796" s="61">
        <f t="shared" ref="P2796" si="12686">D2796*K2796+F2796*K2799-E2796*L2796-G2796*L2799</f>
        <v>0</v>
      </c>
      <c r="Q2796" s="62">
        <f t="shared" ref="Q2796" si="12687">(D2796*L2796+E2796*K2796+F2796*L2799+G2796*K2799)</f>
        <v>5.4269599999999798</v>
      </c>
      <c r="S2796" s="59">
        <v>1</v>
      </c>
      <c r="T2796" s="60">
        <v>0</v>
      </c>
      <c r="U2796" s="61">
        <v>0</v>
      </c>
      <c r="V2796" s="62">
        <f t="shared" ref="V2796" si="12688">$T$8*$B2796</f>
        <v>5.4269599999999798</v>
      </c>
      <c r="X2796" s="59">
        <f t="shared" ref="X2796" si="12689">N2796*S2796+P2796*S2799-O2796*T2796-Q2796*T2799</f>
        <v>3.4248199313133791</v>
      </c>
      <c r="Y2796" s="63">
        <f t="shared" ref="Y2796" si="12690">(N2796*T2796+O2796*S2796+P2796*T2799+Q2796*S2799)</f>
        <v>0</v>
      </c>
      <c r="Z2796" s="61">
        <f t="shared" ref="Z2796" si="12691">N2796*U2796+P2796*U2799-O2796*V2796-Q2796*V2799</f>
        <v>0</v>
      </c>
      <c r="AA2796" s="62">
        <f t="shared" ref="AA2796" si="12692">(N2796*V2796+O2796*U2796+P2796*V2799+Q2796*U2799)</f>
        <v>24.013320774440366</v>
      </c>
      <c r="AB2796" s="10"/>
      <c r="AC2796" s="64">
        <v>1</v>
      </c>
      <c r="AD2796" s="65">
        <v>0</v>
      </c>
      <c r="AE2796" s="23">
        <v>0</v>
      </c>
      <c r="AF2796" s="66">
        <v>0</v>
      </c>
      <c r="AH2796" s="59">
        <f t="shared" ref="AH2796" si="12693">X2796*AC2796+Z2796*AC2799-Y2796*AD2796-AA2796*AD2799</f>
        <v>3.4248199313133791</v>
      </c>
      <c r="AI2796" s="63">
        <f t="shared" ref="AI2796" si="12694">(X2796*AD2796+Y2796*AC2796+Z2796*AD2799+AA2796*AC2799)</f>
        <v>24.013320774440366</v>
      </c>
      <c r="AJ2796" s="61">
        <f t="shared" ref="AJ2796" si="12695">X2796*AE2796+Z2796*AE2799-Y2796*AF2796-AA2796*AF2799</f>
        <v>0</v>
      </c>
      <c r="AK2796" s="62">
        <f t="shared" ref="AK2796" si="12696">(X2796*AF2796+Y2796*AE2796+Z2796*AF2799+AA2796*AE2799)</f>
        <v>24.013320774440366</v>
      </c>
      <c r="AM2796" s="67">
        <f t="shared" ref="AM2796" si="12697">20*LOG(((1+$AD$8)/$AD$8)/((AH2796+AH2799)^2+(AI2796+AI2799)^2)^0.5)</f>
        <v>-21.777514274885313</v>
      </c>
      <c r="AO2796" s="110">
        <f t="shared" ref="AO2796" si="12698">((AH2796^2+AI2796^2)^0.5)/((AH2799^2+AI2799^2)^0.5)</f>
        <v>7.0229940449348351</v>
      </c>
      <c r="AP2796" s="18"/>
      <c r="AQ2796" s="68"/>
      <c r="AR2796" s="68"/>
      <c r="AS2796" s="68"/>
      <c r="AT2796" s="68"/>
    </row>
    <row r="2797" spans="2:46" ht="18.600000000000001" customHeight="1" thickBot="1">
      <c r="D2797" s="69"/>
      <c r="G2797" s="70"/>
      <c r="I2797" s="69"/>
      <c r="L2797" s="70"/>
      <c r="N2797" s="69"/>
      <c r="Q2797" s="70"/>
      <c r="S2797" s="69"/>
      <c r="V2797" s="70"/>
      <c r="X2797" s="69"/>
      <c r="AA2797" s="70"/>
      <c r="AC2797" s="64"/>
      <c r="AD2797" s="23"/>
      <c r="AE2797" s="23"/>
      <c r="AF2797" s="71"/>
      <c r="AH2797" s="69"/>
      <c r="AK2797" s="70"/>
      <c r="AO2797" s="111"/>
      <c r="AP2797" s="18"/>
      <c r="AQ2797" s="68"/>
      <c r="AR2797" s="68"/>
      <c r="AS2797" s="68"/>
      <c r="AT2797" s="68"/>
    </row>
    <row r="2798" spans="2:46" ht="18.600000000000001" customHeight="1" thickBot="1">
      <c r="D2798" s="265" t="s">
        <v>11</v>
      </c>
      <c r="E2798" s="266"/>
      <c r="F2798" s="267" t="s">
        <v>84</v>
      </c>
      <c r="G2798" s="268"/>
      <c r="H2798" s="263"/>
      <c r="I2798" s="265" t="s">
        <v>85</v>
      </c>
      <c r="J2798" s="266"/>
      <c r="K2798" s="267" t="s">
        <v>86</v>
      </c>
      <c r="L2798" s="268"/>
      <c r="N2798" s="269" t="s">
        <v>12</v>
      </c>
      <c r="O2798" s="270"/>
      <c r="P2798" s="271" t="s">
        <v>13</v>
      </c>
      <c r="Q2798" s="272"/>
      <c r="S2798" s="265" t="s">
        <v>87</v>
      </c>
      <c r="T2798" s="266"/>
      <c r="U2798" s="267" t="s">
        <v>88</v>
      </c>
      <c r="V2798" s="268"/>
      <c r="W2798" s="10"/>
      <c r="X2798" s="269" t="s">
        <v>89</v>
      </c>
      <c r="Y2798" s="270"/>
      <c r="Z2798" s="271" t="s">
        <v>90</v>
      </c>
      <c r="AA2798" s="272"/>
      <c r="AB2798" s="10"/>
      <c r="AC2798" s="265" t="s">
        <v>14</v>
      </c>
      <c r="AD2798" s="266"/>
      <c r="AE2798" s="267" t="s">
        <v>15</v>
      </c>
      <c r="AF2798" s="268"/>
      <c r="AG2798" s="10"/>
      <c r="AH2798" s="269" t="s">
        <v>91</v>
      </c>
      <c r="AI2798" s="270"/>
      <c r="AJ2798" s="271" t="s">
        <v>92</v>
      </c>
      <c r="AK2798" s="272"/>
      <c r="AM2798" s="76" t="s">
        <v>16</v>
      </c>
      <c r="AO2798" s="112" t="s">
        <v>38</v>
      </c>
      <c r="AP2798" s="18"/>
      <c r="AQ2798" s="68"/>
      <c r="AR2798" s="68"/>
      <c r="AS2798" s="68"/>
      <c r="AT2798" s="68"/>
    </row>
    <row r="2799" spans="2:46" ht="18.600000000000001" customHeight="1" thickTop="1" thickBot="1">
      <c r="D2799" s="59">
        <v>0</v>
      </c>
      <c r="E2799" s="63">
        <v>0</v>
      </c>
      <c r="F2799" s="61">
        <v>1</v>
      </c>
      <c r="G2799" s="62">
        <v>0</v>
      </c>
      <c r="I2799" s="59">
        <v>0</v>
      </c>
      <c r="J2799" s="63">
        <f t="shared" ref="J2799" si="12699">IF(0=(1-$J$8*$K$8*$B2796^2),10^14,$B2796*$K$8/(1-$J$8*$K$8*$B2796^2))</f>
        <v>-0.44680998778568259</v>
      </c>
      <c r="K2799" s="61">
        <v>1</v>
      </c>
      <c r="L2799" s="62">
        <v>0</v>
      </c>
      <c r="N2799" s="59">
        <f t="shared" ref="N2799" si="12700">D2799*I2796+F2799*I2799-E2799*J2796-G2799*J2799</f>
        <v>0</v>
      </c>
      <c r="O2799" s="63">
        <f t="shared" ref="O2799" si="12701">(D2799*J2796+E2799*I2796+F2799*J2799+G2799*I2799)</f>
        <v>-0.44680998778568259</v>
      </c>
      <c r="P2799" s="61">
        <f t="shared" ref="P2799" si="12702">D2799*K2796+F2799*K2799-E2799*L2796-G2799*L2799</f>
        <v>1</v>
      </c>
      <c r="Q2799" s="62">
        <f t="shared" ref="Q2799" si="12703">(D2799*L2796+E2799*K2796+F2799*L2799+G2799*K2799)</f>
        <v>0</v>
      </c>
      <c r="S2799" s="59">
        <v>0</v>
      </c>
      <c r="T2799" s="63">
        <v>0</v>
      </c>
      <c r="U2799" s="61">
        <v>1</v>
      </c>
      <c r="V2799" s="62">
        <v>0</v>
      </c>
      <c r="X2799" s="59">
        <f t="shared" ref="X2799" si="12704">N2799*S2796+P2799*S2799-O2799*T2796-Q2799*T2799</f>
        <v>0</v>
      </c>
      <c r="Y2799" s="63">
        <f t="shared" ref="Y2799" si="12705">(N2799*T2796+O2799*S2796+P2799*T2799+Q2799*S2799)</f>
        <v>-0.44680998778568259</v>
      </c>
      <c r="Z2799" s="61">
        <f t="shared" ref="Z2799" si="12706">N2799*U2796+P2799*U2799-O2799*V2796-Q2799*V2799</f>
        <v>3.4248199313133791</v>
      </c>
      <c r="AA2799" s="62">
        <f t="shared" ref="AA2799" si="12707">(N2799*V2796+O2799*U2796+P2799*V2799+Q2799*U2799)</f>
        <v>0</v>
      </c>
      <c r="AB2799" s="10"/>
      <c r="AC2799" s="46">
        <f t="shared" ref="AC2799" si="12708">1/$AD$8</f>
        <v>1</v>
      </c>
      <c r="AD2799" s="77">
        <v>0</v>
      </c>
      <c r="AE2799" s="78">
        <v>1</v>
      </c>
      <c r="AF2799" s="79">
        <v>0</v>
      </c>
      <c r="AH2799" s="59">
        <f t="shared" ref="AH2799" si="12709">X2799*AC2796+Z2799*AC2799-Y2799*AD2796-AA2799*AD2799</f>
        <v>3.4248199313133791</v>
      </c>
      <c r="AI2799" s="63">
        <f t="shared" ref="AI2799" si="12710">(X2799*AD2796+Y2799*AC2796+Z2799*AD2799+AA2799*AC2799)</f>
        <v>-0.44680998778568259</v>
      </c>
      <c r="AJ2799" s="61">
        <f t="shared" ref="AJ2799" si="12711">X2799*AE2796+Z2799*AE2799-Y2799*AF2796-AA2799*AF2799</f>
        <v>3.4248199313133791</v>
      </c>
      <c r="AK2799" s="62">
        <f t="shared" ref="AK2799" si="12712">(X2799*AF2796+Y2799*AE2796+Z2799*AF2799+AA2799*AE2799)</f>
        <v>0</v>
      </c>
      <c r="AM2799" s="80">
        <f t="shared" ref="AM2799" si="12713">(180/PI())*ATAN(-1*(AI2796+AI2799)/(AH2796+AH2799))</f>
        <v>-73.79341869670489</v>
      </c>
      <c r="AO2799" s="113">
        <f t="shared" ref="AO2799" si="12714">20*LOG(((1-(10^(AM2796/20)^2)*(1-((1-AO2796)/(1+AO2796))^2))^0.5))</f>
        <v>-1.2605856993856473E-2</v>
      </c>
      <c r="AP2799" s="18"/>
      <c r="AQ2799" s="68"/>
      <c r="AR2799" s="68"/>
      <c r="AS2799" s="68"/>
      <c r="AT2799" s="68"/>
    </row>
    <row r="2800" spans="2:46" ht="18.600000000000001" customHeight="1"/>
    <row r="2801" spans="2:46" ht="18.600000000000001" customHeight="1" thickBot="1">
      <c r="D2801" s="10" t="s">
        <v>63</v>
      </c>
      <c r="E2801" s="10"/>
      <c r="F2801" s="10"/>
      <c r="G2801" s="10"/>
      <c r="H2801" s="10"/>
      <c r="I2801" s="10" t="s">
        <v>64</v>
      </c>
      <c r="J2801" s="10"/>
      <c r="K2801" s="10"/>
      <c r="L2801" s="10"/>
      <c r="M2801" s="55"/>
      <c r="N2801" s="55"/>
      <c r="O2801" s="54" t="s">
        <v>65</v>
      </c>
      <c r="P2801" s="55"/>
      <c r="Q2801" s="55"/>
      <c r="R2801" s="55"/>
      <c r="S2801" s="10"/>
      <c r="T2801" s="10" t="s">
        <v>66</v>
      </c>
      <c r="U2801" s="55"/>
      <c r="V2801" s="55"/>
      <c r="W2801" s="55"/>
      <c r="X2801" s="55"/>
      <c r="Y2801" s="54" t="s">
        <v>67</v>
      </c>
      <c r="Z2801" s="55"/>
      <c r="AA2801" s="55"/>
      <c r="AB2801" s="55"/>
      <c r="AC2801" s="54" t="s">
        <v>68</v>
      </c>
      <c r="AD2801" s="10"/>
      <c r="AE2801" s="10"/>
      <c r="AF2801" s="10"/>
      <c r="AG2801" s="10"/>
      <c r="AH2801" s="55"/>
      <c r="AI2801" s="54" t="s">
        <v>69</v>
      </c>
      <c r="AJ2801" s="55"/>
      <c r="AK2801" s="55"/>
    </row>
    <row r="2802" spans="2:46" ht="18.600000000000001" customHeight="1" thickBot="1">
      <c r="B2802" s="52"/>
      <c r="D2802" s="273" t="s">
        <v>70</v>
      </c>
      <c r="E2802" s="274"/>
      <c r="F2802" s="275" t="s">
        <v>71</v>
      </c>
      <c r="G2802" s="276"/>
      <c r="H2802" s="263"/>
      <c r="I2802" s="273" t="s">
        <v>72</v>
      </c>
      <c r="J2802" s="274"/>
      <c r="K2802" s="275" t="s">
        <v>73</v>
      </c>
      <c r="L2802" s="276"/>
      <c r="M2802" s="55"/>
      <c r="N2802" s="269" t="s">
        <v>74</v>
      </c>
      <c r="O2802" s="270"/>
      <c r="P2802" s="271" t="s">
        <v>75</v>
      </c>
      <c r="Q2802" s="272"/>
      <c r="R2802" s="55"/>
      <c r="S2802" s="273" t="s">
        <v>76</v>
      </c>
      <c r="T2802" s="274"/>
      <c r="U2802" s="275" t="s">
        <v>77</v>
      </c>
      <c r="V2802" s="276"/>
      <c r="W2802" s="10"/>
      <c r="X2802" s="269" t="s">
        <v>78</v>
      </c>
      <c r="Y2802" s="270"/>
      <c r="Z2802" s="271" t="s">
        <v>79</v>
      </c>
      <c r="AA2802" s="272"/>
      <c r="AB2802" s="10"/>
      <c r="AC2802" s="273" t="s">
        <v>80</v>
      </c>
      <c r="AD2802" s="274"/>
      <c r="AE2802" s="275" t="s">
        <v>81</v>
      </c>
      <c r="AF2802" s="276"/>
      <c r="AG2802" s="10"/>
      <c r="AH2802" s="269" t="s">
        <v>82</v>
      </c>
      <c r="AI2802" s="270"/>
      <c r="AJ2802" s="271" t="s">
        <v>83</v>
      </c>
      <c r="AK2802" s="272"/>
      <c r="AM2802" s="57" t="s">
        <v>10</v>
      </c>
      <c r="AO2802" s="109" t="s">
        <v>37</v>
      </c>
      <c r="AP2802" s="18"/>
      <c r="AQ2802" s="68"/>
      <c r="AR2802" s="68"/>
      <c r="AS2802" s="68"/>
      <c r="AT2802" s="68"/>
    </row>
    <row r="2803" spans="2:46" ht="18.600000000000001" customHeight="1" thickTop="1" thickBot="1">
      <c r="B2803" s="81">
        <v>8.0199999999999694</v>
      </c>
      <c r="D2803" s="59">
        <v>1</v>
      </c>
      <c r="E2803" s="60">
        <v>0</v>
      </c>
      <c r="F2803" s="61">
        <v>0</v>
      </c>
      <c r="G2803" s="62">
        <f t="shared" ref="G2803" si="12715">$E$8*$B2803</f>
        <v>5.4405273999999793</v>
      </c>
      <c r="I2803" s="59">
        <v>1</v>
      </c>
      <c r="J2803" s="63">
        <v>0</v>
      </c>
      <c r="K2803" s="61">
        <v>0</v>
      </c>
      <c r="L2803" s="62">
        <v>0</v>
      </c>
      <c r="N2803" s="59">
        <f t="shared" ref="N2803" si="12716">D2803*I2803+F2803*I2806-E2803*J2803-G2803*J2806</f>
        <v>3.4239856807306586</v>
      </c>
      <c r="O2803" s="63">
        <f t="shared" ref="O2803" si="12717">(D2803*J2803+E2803*I2803+F2803*J2806+G2803*I2806)</f>
        <v>0</v>
      </c>
      <c r="P2803" s="61">
        <f t="shared" ref="P2803" si="12718">D2803*K2803+F2803*K2806-E2803*L2803-G2803*L2806</f>
        <v>0</v>
      </c>
      <c r="Q2803" s="62">
        <f t="shared" ref="Q2803" si="12719">(D2803*L2803+E2803*K2803+F2803*L2806+G2803*K2806)</f>
        <v>5.4405273999999793</v>
      </c>
      <c r="S2803" s="59">
        <v>1</v>
      </c>
      <c r="T2803" s="60">
        <v>0</v>
      </c>
      <c r="U2803" s="61">
        <v>0</v>
      </c>
      <c r="V2803" s="62">
        <f t="shared" ref="V2803" si="12720">$T$8*$B2803</f>
        <v>5.4405273999999793</v>
      </c>
      <c r="X2803" s="59">
        <f t="shared" ref="X2803" si="12721">N2803*S2803+P2803*S2806-O2803*T2803-Q2803*T2806</f>
        <v>3.4239856807306586</v>
      </c>
      <c r="Y2803" s="63">
        <f t="shared" ref="Y2803" si="12722">(N2803*T2803+O2803*S2803+P2803*T2806+Q2803*S2806)</f>
        <v>0</v>
      </c>
      <c r="Z2803" s="61">
        <f t="shared" ref="Z2803" si="12723">N2803*U2803+P2803*U2806-O2803*V2803-Q2803*V2806</f>
        <v>0</v>
      </c>
      <c r="AA2803" s="62">
        <f t="shared" ref="AA2803" si="12724">(N2803*V2803+O2803*U2803+P2803*V2806+Q2803*U2806)</f>
        <v>24.068815313222707</v>
      </c>
      <c r="AB2803" s="10"/>
      <c r="AC2803" s="64">
        <v>1</v>
      </c>
      <c r="AD2803" s="65">
        <v>0</v>
      </c>
      <c r="AE2803" s="23">
        <v>0</v>
      </c>
      <c r="AF2803" s="66">
        <v>0</v>
      </c>
      <c r="AH2803" s="59">
        <f t="shared" ref="AH2803" si="12725">X2803*AC2803+Z2803*AC2806-Y2803*AD2803-AA2803*AD2806</f>
        <v>3.4239856807306586</v>
      </c>
      <c r="AI2803" s="63">
        <f t="shared" ref="AI2803" si="12726">(X2803*AD2803+Y2803*AC2803+Z2803*AD2806+AA2803*AC2806)</f>
        <v>24.068815313222707</v>
      </c>
      <c r="AJ2803" s="61">
        <f t="shared" ref="AJ2803" si="12727">X2803*AE2803+Z2803*AE2806-Y2803*AF2803-AA2803*AF2806</f>
        <v>0</v>
      </c>
      <c r="AK2803" s="62">
        <f t="shared" ref="AK2803" si="12728">(X2803*AF2803+Y2803*AE2803+Z2803*AF2806+AA2803*AE2806)</f>
        <v>24.068815313222707</v>
      </c>
      <c r="AM2803" s="67">
        <f t="shared" ref="AM2803" si="12729">20*LOG(((1+$AD$8)/$AD$8)/((AH2803+AH2806)^2+(AI2803+AI2806)^2)^0.5)</f>
        <v>-21.796621707324654</v>
      </c>
      <c r="AO2803" s="110">
        <f t="shared" ref="AO2803" si="12730">((AH2803^2+AI2803^2)^0.5)/((AH2806^2+AI2806^2)^0.5)</f>
        <v>7.0408871834414466</v>
      </c>
      <c r="AP2803" s="18"/>
      <c r="AQ2803" s="68"/>
      <c r="AR2803" s="68"/>
      <c r="AS2803" s="68"/>
      <c r="AT2803" s="68"/>
    </row>
    <row r="2804" spans="2:46" ht="18.600000000000001" customHeight="1" thickBot="1">
      <c r="D2804" s="69"/>
      <c r="G2804" s="70"/>
      <c r="I2804" s="69"/>
      <c r="L2804" s="70"/>
      <c r="N2804" s="69"/>
      <c r="Q2804" s="70"/>
      <c r="S2804" s="69"/>
      <c r="V2804" s="70"/>
      <c r="X2804" s="69"/>
      <c r="AA2804" s="70"/>
      <c r="AC2804" s="64"/>
      <c r="AD2804" s="23"/>
      <c r="AE2804" s="23"/>
      <c r="AF2804" s="71"/>
      <c r="AH2804" s="69"/>
      <c r="AK2804" s="70"/>
      <c r="AO2804" s="111"/>
      <c r="AP2804" s="18"/>
      <c r="AQ2804" s="68"/>
      <c r="AR2804" s="68"/>
      <c r="AS2804" s="68"/>
      <c r="AT2804" s="68"/>
    </row>
    <row r="2805" spans="2:46" ht="18.600000000000001" customHeight="1" thickBot="1">
      <c r="D2805" s="265" t="s">
        <v>11</v>
      </c>
      <c r="E2805" s="266"/>
      <c r="F2805" s="267" t="s">
        <v>84</v>
      </c>
      <c r="G2805" s="268"/>
      <c r="H2805" s="263"/>
      <c r="I2805" s="265" t="s">
        <v>85</v>
      </c>
      <c r="J2805" s="266"/>
      <c r="K2805" s="267" t="s">
        <v>86</v>
      </c>
      <c r="L2805" s="268"/>
      <c r="N2805" s="269" t="s">
        <v>12</v>
      </c>
      <c r="O2805" s="270"/>
      <c r="P2805" s="271" t="s">
        <v>13</v>
      </c>
      <c r="Q2805" s="272"/>
      <c r="S2805" s="265" t="s">
        <v>87</v>
      </c>
      <c r="T2805" s="266"/>
      <c r="U2805" s="267" t="s">
        <v>88</v>
      </c>
      <c r="V2805" s="268"/>
      <c r="W2805" s="10"/>
      <c r="X2805" s="269" t="s">
        <v>89</v>
      </c>
      <c r="Y2805" s="270"/>
      <c r="Z2805" s="271" t="s">
        <v>90</v>
      </c>
      <c r="AA2805" s="272"/>
      <c r="AB2805" s="10"/>
      <c r="AC2805" s="265" t="s">
        <v>14</v>
      </c>
      <c r="AD2805" s="266"/>
      <c r="AE2805" s="267" t="s">
        <v>15</v>
      </c>
      <c r="AF2805" s="268"/>
      <c r="AG2805" s="10"/>
      <c r="AH2805" s="269" t="s">
        <v>91</v>
      </c>
      <c r="AI2805" s="270"/>
      <c r="AJ2805" s="271" t="s">
        <v>92</v>
      </c>
      <c r="AK2805" s="272"/>
      <c r="AM2805" s="76" t="s">
        <v>16</v>
      </c>
      <c r="AO2805" s="112" t="s">
        <v>38</v>
      </c>
      <c r="AP2805" s="18"/>
      <c r="AQ2805" s="68"/>
      <c r="AR2805" s="68"/>
      <c r="AS2805" s="68"/>
      <c r="AT2805" s="68"/>
    </row>
    <row r="2806" spans="2:46" ht="18.600000000000001" customHeight="1" thickTop="1" thickBot="1">
      <c r="D2806" s="59">
        <v>0</v>
      </c>
      <c r="E2806" s="63">
        <v>0</v>
      </c>
      <c r="F2806" s="61">
        <v>1</v>
      </c>
      <c r="G2806" s="62">
        <v>0</v>
      </c>
      <c r="I2806" s="59">
        <v>0</v>
      </c>
      <c r="J2806" s="63">
        <f t="shared" ref="J2806" si="12731">IF(0=(1-$J$8*$K$8*$B2803^2),10^14,$B2803*$K$8/(1-$J$8*$K$8*$B2803^2))</f>
        <v>-0.445542408394206</v>
      </c>
      <c r="K2806" s="61">
        <v>1</v>
      </c>
      <c r="L2806" s="62">
        <v>0</v>
      </c>
      <c r="N2806" s="59">
        <f t="shared" ref="N2806" si="12732">D2806*I2803+F2806*I2806-E2806*J2803-G2806*J2806</f>
        <v>0</v>
      </c>
      <c r="O2806" s="63">
        <f t="shared" ref="O2806" si="12733">(D2806*J2803+E2806*I2803+F2806*J2806+G2806*I2806)</f>
        <v>-0.445542408394206</v>
      </c>
      <c r="P2806" s="61">
        <f t="shared" ref="P2806" si="12734">D2806*K2803+F2806*K2806-E2806*L2803-G2806*L2806</f>
        <v>1</v>
      </c>
      <c r="Q2806" s="62">
        <f t="shared" ref="Q2806" si="12735">(D2806*L2803+E2806*K2803+F2806*L2806+G2806*K2806)</f>
        <v>0</v>
      </c>
      <c r="S2806" s="59">
        <v>0</v>
      </c>
      <c r="T2806" s="63">
        <v>0</v>
      </c>
      <c r="U2806" s="61">
        <v>1</v>
      </c>
      <c r="V2806" s="62">
        <v>0</v>
      </c>
      <c r="X2806" s="59">
        <f t="shared" ref="X2806" si="12736">N2806*S2803+P2806*S2806-O2806*T2803-Q2806*T2806</f>
        <v>0</v>
      </c>
      <c r="Y2806" s="63">
        <f t="shared" ref="Y2806" si="12737">(N2806*T2803+O2806*S2803+P2806*T2806+Q2806*S2806)</f>
        <v>-0.445542408394206</v>
      </c>
      <c r="Z2806" s="61">
        <f t="shared" ref="Z2806" si="12738">N2806*U2803+P2806*U2806-O2806*V2803-Q2806*V2806</f>
        <v>3.4239856807306586</v>
      </c>
      <c r="AA2806" s="62">
        <f t="shared" ref="AA2806" si="12739">(N2806*V2803+O2806*U2803+P2806*V2806+Q2806*U2806)</f>
        <v>0</v>
      </c>
      <c r="AB2806" s="10"/>
      <c r="AC2806" s="46">
        <f t="shared" ref="AC2806" si="12740">1/$AD$8</f>
        <v>1</v>
      </c>
      <c r="AD2806" s="77">
        <v>0</v>
      </c>
      <c r="AE2806" s="78">
        <v>1</v>
      </c>
      <c r="AF2806" s="79">
        <v>0</v>
      </c>
      <c r="AH2806" s="59">
        <f t="shared" ref="AH2806" si="12741">X2806*AC2803+Z2806*AC2806-Y2806*AD2803-AA2806*AD2806</f>
        <v>3.4239856807306586</v>
      </c>
      <c r="AI2806" s="63">
        <f t="shared" ref="AI2806" si="12742">(X2806*AD2803+Y2806*AC2803+Z2806*AD2806+AA2806*AC2806)</f>
        <v>-0.445542408394206</v>
      </c>
      <c r="AJ2806" s="61">
        <f t="shared" ref="AJ2806" si="12743">X2806*AE2803+Z2806*AE2806-Y2806*AF2803-AA2806*AF2806</f>
        <v>3.4239856807306586</v>
      </c>
      <c r="AK2806" s="62">
        <f t="shared" ref="AK2806" si="12744">(X2806*AF2803+Y2806*AE2803+Z2806*AF2806+AA2806*AE2806)</f>
        <v>0</v>
      </c>
      <c r="AM2806" s="80">
        <f t="shared" ref="AM2806" si="12745">(180/PI())*ATAN(-1*(AI2803+AI2806)/(AH2803+AH2806))</f>
        <v>-73.83405575153931</v>
      </c>
      <c r="AO2806" s="113">
        <f t="shared" ref="AO2806" si="12746">20*LOG(((1-(10^(AM2803/20)^2)*(1-((1-AO2803)/(1+AO2803))^2))^0.5))</f>
        <v>-1.2526442564075407E-2</v>
      </c>
      <c r="AP2806" s="18"/>
      <c r="AQ2806" s="68"/>
      <c r="AR2806" s="68"/>
      <c r="AS2806" s="68"/>
      <c r="AT2806" s="68"/>
    </row>
    <row r="2807" spans="2:46" ht="18.600000000000001" customHeight="1"/>
    <row r="2808" spans="2:46" ht="18.600000000000001" customHeight="1" thickBot="1">
      <c r="D2808" s="10" t="s">
        <v>63</v>
      </c>
      <c r="E2808" s="10"/>
      <c r="F2808" s="10"/>
      <c r="G2808" s="10"/>
      <c r="H2808" s="10"/>
      <c r="I2808" s="10" t="s">
        <v>64</v>
      </c>
      <c r="J2808" s="10"/>
      <c r="K2808" s="10"/>
      <c r="L2808" s="10"/>
      <c r="M2808" s="55"/>
      <c r="N2808" s="55"/>
      <c r="O2808" s="54" t="s">
        <v>65</v>
      </c>
      <c r="P2808" s="55"/>
      <c r="Q2808" s="55"/>
      <c r="R2808" s="55"/>
      <c r="S2808" s="10"/>
      <c r="T2808" s="10" t="s">
        <v>66</v>
      </c>
      <c r="U2808" s="55"/>
      <c r="V2808" s="55"/>
      <c r="W2808" s="55"/>
      <c r="X2808" s="55"/>
      <c r="Y2808" s="54" t="s">
        <v>67</v>
      </c>
      <c r="Z2808" s="55"/>
      <c r="AA2808" s="55"/>
      <c r="AB2808" s="55"/>
      <c r="AC2808" s="54" t="s">
        <v>68</v>
      </c>
      <c r="AD2808" s="10"/>
      <c r="AE2808" s="10"/>
      <c r="AF2808" s="10"/>
      <c r="AG2808" s="10"/>
      <c r="AH2808" s="55"/>
      <c r="AI2808" s="54" t="s">
        <v>69</v>
      </c>
      <c r="AJ2808" s="55"/>
      <c r="AK2808" s="55"/>
    </row>
    <row r="2809" spans="2:46" ht="18.600000000000001" customHeight="1" thickBot="1">
      <c r="B2809" s="52"/>
      <c r="D2809" s="273" t="s">
        <v>70</v>
      </c>
      <c r="E2809" s="274"/>
      <c r="F2809" s="275" t="s">
        <v>71</v>
      </c>
      <c r="G2809" s="276"/>
      <c r="H2809" s="263"/>
      <c r="I2809" s="273" t="s">
        <v>72</v>
      </c>
      <c r="J2809" s="274"/>
      <c r="K2809" s="275" t="s">
        <v>73</v>
      </c>
      <c r="L2809" s="276"/>
      <c r="M2809" s="55"/>
      <c r="N2809" s="269" t="s">
        <v>74</v>
      </c>
      <c r="O2809" s="270"/>
      <c r="P2809" s="271" t="s">
        <v>75</v>
      </c>
      <c r="Q2809" s="272"/>
      <c r="R2809" s="55"/>
      <c r="S2809" s="273" t="s">
        <v>76</v>
      </c>
      <c r="T2809" s="274"/>
      <c r="U2809" s="275" t="s">
        <v>77</v>
      </c>
      <c r="V2809" s="276"/>
      <c r="W2809" s="10"/>
      <c r="X2809" s="269" t="s">
        <v>78</v>
      </c>
      <c r="Y2809" s="270"/>
      <c r="Z2809" s="271" t="s">
        <v>79</v>
      </c>
      <c r="AA2809" s="272"/>
      <c r="AB2809" s="10"/>
      <c r="AC2809" s="273" t="s">
        <v>80</v>
      </c>
      <c r="AD2809" s="274"/>
      <c r="AE2809" s="275" t="s">
        <v>81</v>
      </c>
      <c r="AF2809" s="276"/>
      <c r="AG2809" s="10"/>
      <c r="AH2809" s="269" t="s">
        <v>82</v>
      </c>
      <c r="AI2809" s="270"/>
      <c r="AJ2809" s="271" t="s">
        <v>83</v>
      </c>
      <c r="AK2809" s="272"/>
      <c r="AM2809" s="57" t="s">
        <v>10</v>
      </c>
      <c r="AO2809" s="109" t="s">
        <v>37</v>
      </c>
      <c r="AP2809" s="18"/>
      <c r="AQ2809" s="68"/>
      <c r="AR2809" s="68"/>
      <c r="AS2809" s="68"/>
      <c r="AT2809" s="68"/>
    </row>
    <row r="2810" spans="2:46" ht="18.600000000000001" customHeight="1" thickTop="1" thickBot="1">
      <c r="B2810" s="81">
        <v>8.0399999999999707</v>
      </c>
      <c r="D2810" s="59">
        <v>1</v>
      </c>
      <c r="E2810" s="60">
        <v>0</v>
      </c>
      <c r="F2810" s="61">
        <v>0</v>
      </c>
      <c r="G2810" s="62">
        <f t="shared" ref="G2810" si="12747">$E$8*$B2810</f>
        <v>5.4540947999999805</v>
      </c>
      <c r="I2810" s="59">
        <v>1</v>
      </c>
      <c r="J2810" s="63">
        <v>0</v>
      </c>
      <c r="K2810" s="61">
        <v>0</v>
      </c>
      <c r="L2810" s="62">
        <v>0</v>
      </c>
      <c r="N2810" s="59">
        <f t="shared" ref="N2810" si="12748">D2810*I2810+F2810*I2813-E2810*J2810-G2810*J2813</f>
        <v>3.4231582155980185</v>
      </c>
      <c r="O2810" s="63">
        <f t="shared" ref="O2810" si="12749">(D2810*J2810+E2810*I2810+F2810*J2813+G2810*I2813)</f>
        <v>0</v>
      </c>
      <c r="P2810" s="61">
        <f t="shared" ref="P2810" si="12750">D2810*K2810+F2810*K2813-E2810*L2810-G2810*L2813</f>
        <v>0</v>
      </c>
      <c r="Q2810" s="62">
        <f t="shared" ref="Q2810" si="12751">(D2810*L2810+E2810*K2810+F2810*L2813+G2810*K2813)</f>
        <v>5.4540947999999805</v>
      </c>
      <c r="S2810" s="59">
        <v>1</v>
      </c>
      <c r="T2810" s="60">
        <v>0</v>
      </c>
      <c r="U2810" s="61">
        <v>0</v>
      </c>
      <c r="V2810" s="62">
        <f t="shared" ref="V2810" si="12752">$T$8*$B2810</f>
        <v>5.4540947999999805</v>
      </c>
      <c r="X2810" s="59">
        <f t="shared" ref="X2810" si="12753">N2810*S2810+P2810*S2813-O2810*T2810-Q2810*T2813</f>
        <v>3.4231582155980185</v>
      </c>
      <c r="Y2810" s="63">
        <f t="shared" ref="Y2810" si="12754">(N2810*T2810+O2810*S2810+P2810*T2813+Q2810*S2813)</f>
        <v>0</v>
      </c>
      <c r="Z2810" s="61">
        <f t="shared" ref="Z2810" si="12755">N2810*U2810+P2810*U2813-O2810*V2810-Q2810*V2813</f>
        <v>0</v>
      </c>
      <c r="AA2810" s="62">
        <f t="shared" ref="AA2810" si="12756">(N2810*V2810+O2810*U2810+P2810*V2813+Q2810*U2813)</f>
        <v>24.124324223270342</v>
      </c>
      <c r="AB2810" s="10"/>
      <c r="AC2810" s="64">
        <v>1</v>
      </c>
      <c r="AD2810" s="65">
        <v>0</v>
      </c>
      <c r="AE2810" s="23">
        <v>0</v>
      </c>
      <c r="AF2810" s="66">
        <v>0</v>
      </c>
      <c r="AH2810" s="59">
        <f t="shared" ref="AH2810" si="12757">X2810*AC2810+Z2810*AC2813-Y2810*AD2810-AA2810*AD2813</f>
        <v>3.4231582155980185</v>
      </c>
      <c r="AI2810" s="63">
        <f t="shared" ref="AI2810" si="12758">(X2810*AD2810+Y2810*AC2810+Z2810*AD2813+AA2810*AC2813)</f>
        <v>24.124324223270342</v>
      </c>
      <c r="AJ2810" s="61">
        <f t="shared" ref="AJ2810" si="12759">X2810*AE2810+Z2810*AE2813-Y2810*AF2810-AA2810*AF2813</f>
        <v>0</v>
      </c>
      <c r="AK2810" s="62">
        <f t="shared" ref="AK2810" si="12760">(X2810*AF2810+Y2810*AE2810+Z2810*AF2813+AA2810*AE2813)</f>
        <v>24.124324223270342</v>
      </c>
      <c r="AM2810" s="67">
        <f t="shared" ref="AM2810" si="12761">20*LOG(((1+$AD$8)/$AD$8)/((AH2810+AH2813)^2+(AI2810+AI2813)^2)^0.5)</f>
        <v>-21.815695176673756</v>
      </c>
      <c r="AO2810" s="110">
        <f t="shared" ref="AO2810" si="12762">((AH2810^2+AI2810^2)^0.5)/((AH2813^2+AI2813^2)^0.5)</f>
        <v>7.0587793544661972</v>
      </c>
      <c r="AP2810" s="18"/>
      <c r="AQ2810" s="68"/>
      <c r="AR2810" s="68"/>
      <c r="AS2810" s="68"/>
      <c r="AT2810" s="68"/>
    </row>
    <row r="2811" spans="2:46" ht="18.600000000000001" customHeight="1" thickBot="1">
      <c r="D2811" s="69"/>
      <c r="G2811" s="70"/>
      <c r="I2811" s="69"/>
      <c r="L2811" s="70"/>
      <c r="N2811" s="69"/>
      <c r="Q2811" s="70"/>
      <c r="S2811" s="69"/>
      <c r="V2811" s="70"/>
      <c r="X2811" s="69"/>
      <c r="AA2811" s="70"/>
      <c r="AC2811" s="64"/>
      <c r="AD2811" s="23"/>
      <c r="AE2811" s="23"/>
      <c r="AF2811" s="71"/>
      <c r="AH2811" s="69"/>
      <c r="AK2811" s="70"/>
      <c r="AO2811" s="111"/>
      <c r="AP2811" s="18"/>
      <c r="AQ2811" s="68"/>
      <c r="AR2811" s="68"/>
      <c r="AS2811" s="68"/>
      <c r="AT2811" s="68"/>
    </row>
    <row r="2812" spans="2:46" ht="18.600000000000001" customHeight="1" thickBot="1">
      <c r="D2812" s="265" t="s">
        <v>11</v>
      </c>
      <c r="E2812" s="266"/>
      <c r="F2812" s="267" t="s">
        <v>84</v>
      </c>
      <c r="G2812" s="268"/>
      <c r="H2812" s="263"/>
      <c r="I2812" s="265" t="s">
        <v>85</v>
      </c>
      <c r="J2812" s="266"/>
      <c r="K2812" s="267" t="s">
        <v>86</v>
      </c>
      <c r="L2812" s="268"/>
      <c r="N2812" s="269" t="s">
        <v>12</v>
      </c>
      <c r="O2812" s="270"/>
      <c r="P2812" s="271" t="s">
        <v>13</v>
      </c>
      <c r="Q2812" s="272"/>
      <c r="S2812" s="265" t="s">
        <v>87</v>
      </c>
      <c r="T2812" s="266"/>
      <c r="U2812" s="267" t="s">
        <v>88</v>
      </c>
      <c r="V2812" s="268"/>
      <c r="W2812" s="10"/>
      <c r="X2812" s="269" t="s">
        <v>89</v>
      </c>
      <c r="Y2812" s="270"/>
      <c r="Z2812" s="271" t="s">
        <v>90</v>
      </c>
      <c r="AA2812" s="272"/>
      <c r="AB2812" s="10"/>
      <c r="AC2812" s="265" t="s">
        <v>14</v>
      </c>
      <c r="AD2812" s="266"/>
      <c r="AE2812" s="267" t="s">
        <v>15</v>
      </c>
      <c r="AF2812" s="268"/>
      <c r="AG2812" s="10"/>
      <c r="AH2812" s="269" t="s">
        <v>91</v>
      </c>
      <c r="AI2812" s="270"/>
      <c r="AJ2812" s="271" t="s">
        <v>92</v>
      </c>
      <c r="AK2812" s="272"/>
      <c r="AM2812" s="76" t="s">
        <v>16</v>
      </c>
      <c r="AO2812" s="112" t="s">
        <v>38</v>
      </c>
      <c r="AP2812" s="18"/>
      <c r="AQ2812" s="68"/>
      <c r="AR2812" s="68"/>
      <c r="AS2812" s="68"/>
      <c r="AT2812" s="68"/>
    </row>
    <row r="2813" spans="2:46" ht="18.600000000000001" customHeight="1" thickTop="1" thickBot="1">
      <c r="D2813" s="59">
        <v>0</v>
      </c>
      <c r="E2813" s="63">
        <v>0</v>
      </c>
      <c r="F2813" s="61">
        <v>1</v>
      </c>
      <c r="G2813" s="62">
        <v>0</v>
      </c>
      <c r="I2813" s="59">
        <v>0</v>
      </c>
      <c r="J2813" s="63">
        <f t="shared" ref="J2813" si="12763">IF(0=(1-$J$8*$K$8*$B2810^2),10^14,$B2810*$K$8/(1-$J$8*$K$8*$B2810^2))</f>
        <v>-0.44428237946983007</v>
      </c>
      <c r="K2813" s="61">
        <v>1</v>
      </c>
      <c r="L2813" s="62">
        <v>0</v>
      </c>
      <c r="N2813" s="59">
        <f t="shared" ref="N2813" si="12764">D2813*I2810+F2813*I2813-E2813*J2810-G2813*J2813</f>
        <v>0</v>
      </c>
      <c r="O2813" s="63">
        <f t="shared" ref="O2813" si="12765">(D2813*J2810+E2813*I2810+F2813*J2813+G2813*I2813)</f>
        <v>-0.44428237946983007</v>
      </c>
      <c r="P2813" s="61">
        <f t="shared" ref="P2813" si="12766">D2813*K2810+F2813*K2813-E2813*L2810-G2813*L2813</f>
        <v>1</v>
      </c>
      <c r="Q2813" s="62">
        <f t="shared" ref="Q2813" si="12767">(D2813*L2810+E2813*K2810+F2813*L2813+G2813*K2813)</f>
        <v>0</v>
      </c>
      <c r="S2813" s="59">
        <v>0</v>
      </c>
      <c r="T2813" s="63">
        <v>0</v>
      </c>
      <c r="U2813" s="61">
        <v>1</v>
      </c>
      <c r="V2813" s="62">
        <v>0</v>
      </c>
      <c r="X2813" s="59">
        <f t="shared" ref="X2813" si="12768">N2813*S2810+P2813*S2813-O2813*T2810-Q2813*T2813</f>
        <v>0</v>
      </c>
      <c r="Y2813" s="63">
        <f t="shared" ref="Y2813" si="12769">(N2813*T2810+O2813*S2810+P2813*T2813+Q2813*S2813)</f>
        <v>-0.44428237946983007</v>
      </c>
      <c r="Z2813" s="61">
        <f t="shared" ref="Z2813" si="12770">N2813*U2810+P2813*U2813-O2813*V2810-Q2813*V2813</f>
        <v>3.4231582155980185</v>
      </c>
      <c r="AA2813" s="62">
        <f t="shared" ref="AA2813" si="12771">(N2813*V2810+O2813*U2810+P2813*V2813+Q2813*U2813)</f>
        <v>0</v>
      </c>
      <c r="AB2813" s="10"/>
      <c r="AC2813" s="46">
        <f t="shared" ref="AC2813" si="12772">1/$AD$8</f>
        <v>1</v>
      </c>
      <c r="AD2813" s="77">
        <v>0</v>
      </c>
      <c r="AE2813" s="78">
        <v>1</v>
      </c>
      <c r="AF2813" s="79">
        <v>0</v>
      </c>
      <c r="AH2813" s="59">
        <f t="shared" ref="AH2813" si="12773">X2813*AC2810+Z2813*AC2813-Y2813*AD2810-AA2813*AD2813</f>
        <v>3.4231582155980185</v>
      </c>
      <c r="AI2813" s="63">
        <f t="shared" ref="AI2813" si="12774">(X2813*AD2810+Y2813*AC2810+Z2813*AD2813+AA2813*AC2813)</f>
        <v>-0.44428237946983007</v>
      </c>
      <c r="AJ2813" s="61">
        <f t="shared" ref="AJ2813" si="12775">X2813*AE2810+Z2813*AE2813-Y2813*AF2810-AA2813*AF2813</f>
        <v>3.4231582155980185</v>
      </c>
      <c r="AK2813" s="62">
        <f t="shared" ref="AK2813" si="12776">(X2813*AF2810+Y2813*AE2810+Z2813*AF2813+AA2813*AE2813)</f>
        <v>0</v>
      </c>
      <c r="AM2813" s="80">
        <f t="shared" ref="AM2813" si="12777">(180/PI())*ATAN(-1*(AI2810+AI2813)/(AH2810+AH2813))</f>
        <v>-73.874488685895372</v>
      </c>
      <c r="AO2813" s="113">
        <f t="shared" ref="AO2813" si="12778">20*LOG(((1-(10^(AM2810/20)^2)*(1-((1-AO2810)/(1+AO2810))^2))^0.5))</f>
        <v>-1.2447670862778457E-2</v>
      </c>
      <c r="AP2813" s="18"/>
      <c r="AQ2813" s="68"/>
      <c r="AR2813" s="68"/>
      <c r="AS2813" s="68"/>
      <c r="AT2813" s="68"/>
    </row>
    <row r="2814" spans="2:46" ht="18.600000000000001" customHeight="1"/>
    <row r="2815" spans="2:46" ht="18.600000000000001" customHeight="1" thickBot="1">
      <c r="D2815" s="10" t="s">
        <v>63</v>
      </c>
      <c r="E2815" s="10"/>
      <c r="F2815" s="10"/>
      <c r="G2815" s="10"/>
      <c r="H2815" s="10"/>
      <c r="I2815" s="10" t="s">
        <v>64</v>
      </c>
      <c r="J2815" s="10"/>
      <c r="K2815" s="10"/>
      <c r="L2815" s="10"/>
      <c r="M2815" s="55"/>
      <c r="N2815" s="55"/>
      <c r="O2815" s="54" t="s">
        <v>65</v>
      </c>
      <c r="P2815" s="55"/>
      <c r="Q2815" s="55"/>
      <c r="R2815" s="55"/>
      <c r="S2815" s="10"/>
      <c r="T2815" s="10" t="s">
        <v>66</v>
      </c>
      <c r="U2815" s="55"/>
      <c r="V2815" s="55"/>
      <c r="W2815" s="55"/>
      <c r="X2815" s="55"/>
      <c r="Y2815" s="54" t="s">
        <v>67</v>
      </c>
      <c r="Z2815" s="55"/>
      <c r="AA2815" s="55"/>
      <c r="AB2815" s="55"/>
      <c r="AC2815" s="54" t="s">
        <v>68</v>
      </c>
      <c r="AD2815" s="10"/>
      <c r="AE2815" s="10"/>
      <c r="AF2815" s="10"/>
      <c r="AG2815" s="10"/>
      <c r="AH2815" s="55"/>
      <c r="AI2815" s="54" t="s">
        <v>69</v>
      </c>
      <c r="AJ2815" s="55"/>
      <c r="AK2815" s="55"/>
    </row>
    <row r="2816" spans="2:46" ht="18.600000000000001" customHeight="1" thickBot="1">
      <c r="B2816" s="52"/>
      <c r="D2816" s="273" t="s">
        <v>70</v>
      </c>
      <c r="E2816" s="274"/>
      <c r="F2816" s="275" t="s">
        <v>71</v>
      </c>
      <c r="G2816" s="276"/>
      <c r="H2816" s="263"/>
      <c r="I2816" s="273" t="s">
        <v>72</v>
      </c>
      <c r="J2816" s="274"/>
      <c r="K2816" s="275" t="s">
        <v>73</v>
      </c>
      <c r="L2816" s="276"/>
      <c r="M2816" s="55"/>
      <c r="N2816" s="269" t="s">
        <v>74</v>
      </c>
      <c r="O2816" s="270"/>
      <c r="P2816" s="271" t="s">
        <v>75</v>
      </c>
      <c r="Q2816" s="272"/>
      <c r="R2816" s="55"/>
      <c r="S2816" s="273" t="s">
        <v>76</v>
      </c>
      <c r="T2816" s="274"/>
      <c r="U2816" s="275" t="s">
        <v>77</v>
      </c>
      <c r="V2816" s="276"/>
      <c r="W2816" s="10"/>
      <c r="X2816" s="269" t="s">
        <v>78</v>
      </c>
      <c r="Y2816" s="270"/>
      <c r="Z2816" s="271" t="s">
        <v>79</v>
      </c>
      <c r="AA2816" s="272"/>
      <c r="AB2816" s="10"/>
      <c r="AC2816" s="273" t="s">
        <v>80</v>
      </c>
      <c r="AD2816" s="274"/>
      <c r="AE2816" s="275" t="s">
        <v>81</v>
      </c>
      <c r="AF2816" s="276"/>
      <c r="AG2816" s="10"/>
      <c r="AH2816" s="269" t="s">
        <v>82</v>
      </c>
      <c r="AI2816" s="270"/>
      <c r="AJ2816" s="271" t="s">
        <v>83</v>
      </c>
      <c r="AK2816" s="272"/>
      <c r="AM2816" s="57" t="s">
        <v>10</v>
      </c>
      <c r="AO2816" s="109" t="s">
        <v>37</v>
      </c>
      <c r="AP2816" s="18"/>
      <c r="AQ2816" s="68"/>
      <c r="AR2816" s="68"/>
      <c r="AS2816" s="68"/>
      <c r="AT2816" s="68"/>
    </row>
    <row r="2817" spans="2:46" ht="18.600000000000001" customHeight="1" thickTop="1" thickBot="1">
      <c r="B2817" s="81">
        <v>8.0599999999999703</v>
      </c>
      <c r="D2817" s="59">
        <v>1</v>
      </c>
      <c r="E2817" s="60">
        <v>0</v>
      </c>
      <c r="F2817" s="61">
        <v>0</v>
      </c>
      <c r="G2817" s="62">
        <f t="shared" ref="G2817" si="12779">$E$8*$B2817</f>
        <v>5.4676621999999799</v>
      </c>
      <c r="I2817" s="59">
        <v>1</v>
      </c>
      <c r="J2817" s="63">
        <v>0</v>
      </c>
      <c r="K2817" s="61">
        <v>0</v>
      </c>
      <c r="L2817" s="62">
        <v>0</v>
      </c>
      <c r="N2817" s="59">
        <f t="shared" ref="N2817" si="12780">D2817*I2817+F2817*I2820-E2817*J2817-G2817*J2820</f>
        <v>3.4223374610719879</v>
      </c>
      <c r="O2817" s="63">
        <f t="shared" ref="O2817" si="12781">(D2817*J2817+E2817*I2817+F2817*J2820+G2817*I2820)</f>
        <v>0</v>
      </c>
      <c r="P2817" s="61">
        <f t="shared" ref="P2817" si="12782">D2817*K2817+F2817*K2820-E2817*L2817-G2817*L2820</f>
        <v>0</v>
      </c>
      <c r="Q2817" s="62">
        <f t="shared" ref="Q2817" si="12783">(D2817*L2817+E2817*K2817+F2817*L2820+G2817*K2820)</f>
        <v>5.4676621999999799</v>
      </c>
      <c r="S2817" s="59">
        <v>1</v>
      </c>
      <c r="T2817" s="60">
        <v>0</v>
      </c>
      <c r="U2817" s="61">
        <v>0</v>
      </c>
      <c r="V2817" s="62">
        <f t="shared" ref="V2817" si="12784">$T$8*$B2817</f>
        <v>5.4676621999999799</v>
      </c>
      <c r="X2817" s="59">
        <f t="shared" ref="X2817" si="12785">N2817*S2817+P2817*S2820-O2817*T2817-Q2817*T2820</f>
        <v>3.4223374610719879</v>
      </c>
      <c r="Y2817" s="63">
        <f t="shared" ref="Y2817" si="12786">(N2817*T2817+O2817*S2817+P2817*T2820+Q2817*S2820)</f>
        <v>0</v>
      </c>
      <c r="Z2817" s="61">
        <f t="shared" ref="Z2817" si="12787">N2817*U2817+P2817*U2820-O2817*V2817-Q2817*V2820</f>
        <v>0</v>
      </c>
      <c r="AA2817" s="62">
        <f t="shared" ref="AA2817" si="12788">(N2817*V2817+O2817*U2817+P2817*V2820+Q2817*U2820)</f>
        <v>24.17984737154719</v>
      </c>
      <c r="AB2817" s="10"/>
      <c r="AC2817" s="64">
        <v>1</v>
      </c>
      <c r="AD2817" s="65">
        <v>0</v>
      </c>
      <c r="AE2817" s="23">
        <v>0</v>
      </c>
      <c r="AF2817" s="66">
        <v>0</v>
      </c>
      <c r="AH2817" s="59">
        <f t="shared" ref="AH2817" si="12789">X2817*AC2817+Z2817*AC2820-Y2817*AD2817-AA2817*AD2820</f>
        <v>3.4223374610719879</v>
      </c>
      <c r="AI2817" s="63">
        <f t="shared" ref="AI2817" si="12790">(X2817*AD2817+Y2817*AC2817+Z2817*AD2820+AA2817*AC2820)</f>
        <v>24.17984737154719</v>
      </c>
      <c r="AJ2817" s="61">
        <f t="shared" ref="AJ2817" si="12791">X2817*AE2817+Z2817*AE2820-Y2817*AF2817-AA2817*AF2820</f>
        <v>0</v>
      </c>
      <c r="AK2817" s="62">
        <f t="shared" ref="AK2817" si="12792">(X2817*AF2817+Y2817*AE2817+Z2817*AF2820+AA2817*AE2820)</f>
        <v>24.17984737154719</v>
      </c>
      <c r="AM2817" s="67">
        <f t="shared" ref="AM2817" si="12793">20*LOG(((1+$AD$8)/$AD$8)/((AH2817+AH2820)^2+(AI2817+AI2820)^2)^0.5)</f>
        <v>-21.834734741660181</v>
      </c>
      <c r="AO2817" s="110">
        <f t="shared" ref="AO2817" si="12794">((AH2817^2+AI2817^2)^0.5)/((AH2820^2+AI2820^2)^0.5)</f>
        <v>7.0766705662188034</v>
      </c>
      <c r="AP2817" s="18"/>
      <c r="AQ2817" s="68"/>
      <c r="AR2817" s="68"/>
      <c r="AS2817" s="68"/>
      <c r="AT2817" s="68"/>
    </row>
    <row r="2818" spans="2:46" ht="18.600000000000001" customHeight="1" thickBot="1">
      <c r="D2818" s="69"/>
      <c r="G2818" s="70"/>
      <c r="I2818" s="69"/>
      <c r="L2818" s="70"/>
      <c r="N2818" s="69"/>
      <c r="Q2818" s="70"/>
      <c r="S2818" s="69"/>
      <c r="V2818" s="70"/>
      <c r="X2818" s="69"/>
      <c r="AA2818" s="70"/>
      <c r="AC2818" s="64"/>
      <c r="AD2818" s="23"/>
      <c r="AE2818" s="23"/>
      <c r="AF2818" s="71"/>
      <c r="AH2818" s="69"/>
      <c r="AK2818" s="70"/>
      <c r="AO2818" s="111"/>
      <c r="AP2818" s="18"/>
      <c r="AQ2818" s="68"/>
      <c r="AR2818" s="68"/>
      <c r="AS2818" s="68"/>
      <c r="AT2818" s="68"/>
    </row>
    <row r="2819" spans="2:46" ht="18.600000000000001" customHeight="1" thickBot="1">
      <c r="D2819" s="265" t="s">
        <v>11</v>
      </c>
      <c r="E2819" s="266"/>
      <c r="F2819" s="267" t="s">
        <v>84</v>
      </c>
      <c r="G2819" s="268"/>
      <c r="H2819" s="263"/>
      <c r="I2819" s="265" t="s">
        <v>85</v>
      </c>
      <c r="J2819" s="266"/>
      <c r="K2819" s="267" t="s">
        <v>86</v>
      </c>
      <c r="L2819" s="268"/>
      <c r="N2819" s="269" t="s">
        <v>12</v>
      </c>
      <c r="O2819" s="270"/>
      <c r="P2819" s="271" t="s">
        <v>13</v>
      </c>
      <c r="Q2819" s="272"/>
      <c r="S2819" s="265" t="s">
        <v>87</v>
      </c>
      <c r="T2819" s="266"/>
      <c r="U2819" s="267" t="s">
        <v>88</v>
      </c>
      <c r="V2819" s="268"/>
      <c r="W2819" s="10"/>
      <c r="X2819" s="269" t="s">
        <v>89</v>
      </c>
      <c r="Y2819" s="270"/>
      <c r="Z2819" s="271" t="s">
        <v>90</v>
      </c>
      <c r="AA2819" s="272"/>
      <c r="AB2819" s="10"/>
      <c r="AC2819" s="265" t="s">
        <v>14</v>
      </c>
      <c r="AD2819" s="266"/>
      <c r="AE2819" s="267" t="s">
        <v>15</v>
      </c>
      <c r="AF2819" s="268"/>
      <c r="AG2819" s="10"/>
      <c r="AH2819" s="269" t="s">
        <v>91</v>
      </c>
      <c r="AI2819" s="270"/>
      <c r="AJ2819" s="271" t="s">
        <v>92</v>
      </c>
      <c r="AK2819" s="272"/>
      <c r="AM2819" s="76" t="s">
        <v>16</v>
      </c>
      <c r="AO2819" s="112" t="s">
        <v>38</v>
      </c>
      <c r="AP2819" s="18"/>
      <c r="AQ2819" s="68"/>
      <c r="AR2819" s="68"/>
      <c r="AS2819" s="68"/>
      <c r="AT2819" s="68"/>
    </row>
    <row r="2820" spans="2:46" ht="18.600000000000001" customHeight="1" thickTop="1" thickBot="1">
      <c r="D2820" s="59">
        <v>0</v>
      </c>
      <c r="E2820" s="63">
        <v>0</v>
      </c>
      <c r="F2820" s="61">
        <v>1</v>
      </c>
      <c r="G2820" s="62">
        <v>0</v>
      </c>
      <c r="I2820" s="59">
        <v>0</v>
      </c>
      <c r="J2820" s="63">
        <f t="shared" ref="J2820" si="12795">IF(0=(1-$J$8*$K$8*$B2817^2),10^14,$B2817*$K$8/(1-$J$8*$K$8*$B2817^2))</f>
        <v>-0.44302983111721805</v>
      </c>
      <c r="K2820" s="61">
        <v>1</v>
      </c>
      <c r="L2820" s="62">
        <v>0</v>
      </c>
      <c r="N2820" s="59">
        <f t="shared" ref="N2820" si="12796">D2820*I2817+F2820*I2820-E2820*J2817-G2820*J2820</f>
        <v>0</v>
      </c>
      <c r="O2820" s="63">
        <f t="shared" ref="O2820" si="12797">(D2820*J2817+E2820*I2817+F2820*J2820+G2820*I2820)</f>
        <v>-0.44302983111721805</v>
      </c>
      <c r="P2820" s="61">
        <f t="shared" ref="P2820" si="12798">D2820*K2817+F2820*K2820-E2820*L2817-G2820*L2820</f>
        <v>1</v>
      </c>
      <c r="Q2820" s="62">
        <f t="shared" ref="Q2820" si="12799">(D2820*L2817+E2820*K2817+F2820*L2820+G2820*K2820)</f>
        <v>0</v>
      </c>
      <c r="S2820" s="59">
        <v>0</v>
      </c>
      <c r="T2820" s="63">
        <v>0</v>
      </c>
      <c r="U2820" s="61">
        <v>1</v>
      </c>
      <c r="V2820" s="62">
        <v>0</v>
      </c>
      <c r="X2820" s="59">
        <f t="shared" ref="X2820" si="12800">N2820*S2817+P2820*S2820-O2820*T2817-Q2820*T2820</f>
        <v>0</v>
      </c>
      <c r="Y2820" s="63">
        <f t="shared" ref="Y2820" si="12801">(N2820*T2817+O2820*S2817+P2820*T2820+Q2820*S2820)</f>
        <v>-0.44302983111721805</v>
      </c>
      <c r="Z2820" s="61">
        <f t="shared" ref="Z2820" si="12802">N2820*U2817+P2820*U2820-O2820*V2817-Q2820*V2820</f>
        <v>3.4223374610719879</v>
      </c>
      <c r="AA2820" s="62">
        <f t="shared" ref="AA2820" si="12803">(N2820*V2817+O2820*U2817+P2820*V2820+Q2820*U2820)</f>
        <v>0</v>
      </c>
      <c r="AB2820" s="10"/>
      <c r="AC2820" s="46">
        <f t="shared" ref="AC2820" si="12804">1/$AD$8</f>
        <v>1</v>
      </c>
      <c r="AD2820" s="77">
        <v>0</v>
      </c>
      <c r="AE2820" s="78">
        <v>1</v>
      </c>
      <c r="AF2820" s="79">
        <v>0</v>
      </c>
      <c r="AH2820" s="59">
        <f t="shared" ref="AH2820" si="12805">X2820*AC2817+Z2820*AC2820-Y2820*AD2817-AA2820*AD2820</f>
        <v>3.4223374610719879</v>
      </c>
      <c r="AI2820" s="63">
        <f t="shared" ref="AI2820" si="12806">(X2820*AD2817+Y2820*AC2817+Z2820*AD2820+AA2820*AC2820)</f>
        <v>-0.44302983111721805</v>
      </c>
      <c r="AJ2820" s="61">
        <f t="shared" ref="AJ2820" si="12807">X2820*AE2817+Z2820*AE2820-Y2820*AF2817-AA2820*AF2820</f>
        <v>3.4223374610719879</v>
      </c>
      <c r="AK2820" s="62">
        <f t="shared" ref="AK2820" si="12808">(X2820*AF2817+Y2820*AE2817+Z2820*AF2820+AA2820*AE2820)</f>
        <v>0</v>
      </c>
      <c r="AM2820" s="80">
        <f t="shared" ref="AM2820" si="12809">(180/PI())*ATAN(-1*(AI2817+AI2820)/(AH2817+AH2820))</f>
        <v>-73.914719042213022</v>
      </c>
      <c r="AO2820" s="113">
        <f t="shared" ref="AO2820" si="12810">20*LOG(((1-(10^(AM2817/20)^2)*(1-((1-AO2817)/(1+AO2817))^2))^0.5))</f>
        <v>-1.2369535718537909E-2</v>
      </c>
      <c r="AP2820" s="18"/>
      <c r="AQ2820" s="68"/>
      <c r="AR2820" s="68"/>
      <c r="AS2820" s="68"/>
      <c r="AT2820" s="68"/>
    </row>
    <row r="2821" spans="2:46" ht="18.600000000000001" customHeight="1"/>
    <row r="2822" spans="2:46" ht="18.600000000000001" customHeight="1" thickBot="1">
      <c r="D2822" s="10" t="s">
        <v>63</v>
      </c>
      <c r="E2822" s="10"/>
      <c r="F2822" s="10"/>
      <c r="G2822" s="10"/>
      <c r="H2822" s="10"/>
      <c r="I2822" s="10" t="s">
        <v>64</v>
      </c>
      <c r="J2822" s="10"/>
      <c r="K2822" s="10"/>
      <c r="L2822" s="10"/>
      <c r="M2822" s="55"/>
      <c r="N2822" s="55"/>
      <c r="O2822" s="54" t="s">
        <v>65</v>
      </c>
      <c r="P2822" s="55"/>
      <c r="Q2822" s="55"/>
      <c r="R2822" s="55"/>
      <c r="S2822" s="10"/>
      <c r="T2822" s="10" t="s">
        <v>66</v>
      </c>
      <c r="U2822" s="55"/>
      <c r="V2822" s="55"/>
      <c r="W2822" s="55"/>
      <c r="X2822" s="55"/>
      <c r="Y2822" s="54" t="s">
        <v>67</v>
      </c>
      <c r="Z2822" s="55"/>
      <c r="AA2822" s="55"/>
      <c r="AB2822" s="55"/>
      <c r="AC2822" s="54" t="s">
        <v>68</v>
      </c>
      <c r="AD2822" s="10"/>
      <c r="AE2822" s="10"/>
      <c r="AF2822" s="10"/>
      <c r="AG2822" s="10"/>
      <c r="AH2822" s="55"/>
      <c r="AI2822" s="54" t="s">
        <v>69</v>
      </c>
      <c r="AJ2822" s="55"/>
      <c r="AK2822" s="55"/>
    </row>
    <row r="2823" spans="2:46" ht="18.600000000000001" customHeight="1" thickBot="1">
      <c r="B2823" s="52"/>
      <c r="D2823" s="273" t="s">
        <v>70</v>
      </c>
      <c r="E2823" s="274"/>
      <c r="F2823" s="275" t="s">
        <v>71</v>
      </c>
      <c r="G2823" s="276"/>
      <c r="H2823" s="263"/>
      <c r="I2823" s="273" t="s">
        <v>72</v>
      </c>
      <c r="J2823" s="274"/>
      <c r="K2823" s="275" t="s">
        <v>73</v>
      </c>
      <c r="L2823" s="276"/>
      <c r="M2823" s="55"/>
      <c r="N2823" s="269" t="s">
        <v>74</v>
      </c>
      <c r="O2823" s="270"/>
      <c r="P2823" s="271" t="s">
        <v>75</v>
      </c>
      <c r="Q2823" s="272"/>
      <c r="R2823" s="55"/>
      <c r="S2823" s="273" t="s">
        <v>76</v>
      </c>
      <c r="T2823" s="274"/>
      <c r="U2823" s="275" t="s">
        <v>77</v>
      </c>
      <c r="V2823" s="276"/>
      <c r="W2823" s="10"/>
      <c r="X2823" s="269" t="s">
        <v>78</v>
      </c>
      <c r="Y2823" s="270"/>
      <c r="Z2823" s="271" t="s">
        <v>79</v>
      </c>
      <c r="AA2823" s="272"/>
      <c r="AB2823" s="10"/>
      <c r="AC2823" s="273" t="s">
        <v>80</v>
      </c>
      <c r="AD2823" s="274"/>
      <c r="AE2823" s="275" t="s">
        <v>81</v>
      </c>
      <c r="AF2823" s="276"/>
      <c r="AG2823" s="10"/>
      <c r="AH2823" s="269" t="s">
        <v>82</v>
      </c>
      <c r="AI2823" s="270"/>
      <c r="AJ2823" s="271" t="s">
        <v>83</v>
      </c>
      <c r="AK2823" s="272"/>
      <c r="AM2823" s="57" t="s">
        <v>10</v>
      </c>
      <c r="AO2823" s="109" t="s">
        <v>37</v>
      </c>
      <c r="AP2823" s="18"/>
      <c r="AQ2823" s="68"/>
      <c r="AR2823" s="68"/>
      <c r="AS2823" s="68"/>
      <c r="AT2823" s="68"/>
    </row>
    <row r="2824" spans="2:46" ht="18.600000000000001" customHeight="1" thickTop="1" thickBot="1">
      <c r="B2824" s="81">
        <v>8.0799999999999699</v>
      </c>
      <c r="D2824" s="59">
        <v>1</v>
      </c>
      <c r="E2824" s="60">
        <v>0</v>
      </c>
      <c r="F2824" s="61">
        <v>0</v>
      </c>
      <c r="G2824" s="62">
        <f t="shared" ref="G2824" si="12811">$E$8*$B2824</f>
        <v>5.4812295999999794</v>
      </c>
      <c r="I2824" s="59">
        <v>1</v>
      </c>
      <c r="J2824" s="63">
        <v>0</v>
      </c>
      <c r="K2824" s="61">
        <v>0</v>
      </c>
      <c r="L2824" s="62">
        <v>0</v>
      </c>
      <c r="N2824" s="59">
        <f t="shared" ref="N2824" si="12812">D2824*I2824+F2824*I2827-E2824*J2824-G2824*J2827</f>
        <v>3.4215233433568066</v>
      </c>
      <c r="O2824" s="63">
        <f t="shared" ref="O2824" si="12813">(D2824*J2824+E2824*I2824+F2824*J2827+G2824*I2827)</f>
        <v>0</v>
      </c>
      <c r="P2824" s="61">
        <f t="shared" ref="P2824" si="12814">D2824*K2824+F2824*K2827-E2824*L2824-G2824*L2827</f>
        <v>0</v>
      </c>
      <c r="Q2824" s="62">
        <f t="shared" ref="Q2824" si="12815">(D2824*L2824+E2824*K2824+F2824*L2827+G2824*K2827)</f>
        <v>5.4812295999999794</v>
      </c>
      <c r="S2824" s="59">
        <v>1</v>
      </c>
      <c r="T2824" s="60">
        <v>0</v>
      </c>
      <c r="U2824" s="61">
        <v>0</v>
      </c>
      <c r="V2824" s="62">
        <f t="shared" ref="V2824" si="12816">$T$8*$B2824</f>
        <v>5.4812295999999794</v>
      </c>
      <c r="X2824" s="59">
        <f t="shared" ref="X2824" si="12817">N2824*S2824+P2824*S2827-O2824*T2824-Q2824*T2827</f>
        <v>3.4215233433568066</v>
      </c>
      <c r="Y2824" s="63">
        <f t="shared" ref="Y2824" si="12818">(N2824*T2824+O2824*S2824+P2824*T2827+Q2824*S2827)</f>
        <v>0</v>
      </c>
      <c r="Z2824" s="61">
        <f t="shared" ref="Z2824" si="12819">N2824*U2824+P2824*U2827-O2824*V2824-Q2824*V2827</f>
        <v>0</v>
      </c>
      <c r="AA2824" s="62">
        <f t="shared" ref="AA2824" si="12820">(N2824*V2824+O2824*U2824+P2824*V2827+Q2824*U2827)</f>
        <v>24.235384626698199</v>
      </c>
      <c r="AB2824" s="10"/>
      <c r="AC2824" s="64">
        <v>1</v>
      </c>
      <c r="AD2824" s="65">
        <v>0</v>
      </c>
      <c r="AE2824" s="23">
        <v>0</v>
      </c>
      <c r="AF2824" s="66">
        <v>0</v>
      </c>
      <c r="AH2824" s="59">
        <f t="shared" ref="AH2824" si="12821">X2824*AC2824+Z2824*AC2827-Y2824*AD2824-AA2824*AD2827</f>
        <v>3.4215233433568066</v>
      </c>
      <c r="AI2824" s="63">
        <f t="shared" ref="AI2824" si="12822">(X2824*AD2824+Y2824*AC2824+Z2824*AD2827+AA2824*AC2827)</f>
        <v>24.235384626698199</v>
      </c>
      <c r="AJ2824" s="61">
        <f t="shared" ref="AJ2824" si="12823">X2824*AE2824+Z2824*AE2827-Y2824*AF2824-AA2824*AF2827</f>
        <v>0</v>
      </c>
      <c r="AK2824" s="62">
        <f t="shared" ref="AK2824" si="12824">(X2824*AF2824+Y2824*AE2824+Z2824*AF2827+AA2824*AE2827)</f>
        <v>24.235384626698199</v>
      </c>
      <c r="AM2824" s="67">
        <f t="shared" ref="AM2824" si="12825">20*LOG(((1+$AD$8)/$AD$8)/((AH2824+AH2827)^2+(AI2824+AI2827)^2)^0.5)</f>
        <v>-21.853740461781829</v>
      </c>
      <c r="AO2824" s="110">
        <f t="shared" ref="AO2824" si="12826">((AH2824^2+AI2824^2)^0.5)/((AH2827^2+AI2827^2)^0.5)</f>
        <v>7.0945608268150533</v>
      </c>
      <c r="AP2824" s="18"/>
      <c r="AQ2824" s="68"/>
      <c r="AR2824" s="68"/>
      <c r="AS2824" s="68"/>
      <c r="AT2824" s="68"/>
    </row>
    <row r="2825" spans="2:46" ht="18.600000000000001" customHeight="1" thickBot="1">
      <c r="D2825" s="69"/>
      <c r="G2825" s="70"/>
      <c r="I2825" s="69"/>
      <c r="L2825" s="70"/>
      <c r="N2825" s="69"/>
      <c r="Q2825" s="70"/>
      <c r="S2825" s="69"/>
      <c r="V2825" s="70"/>
      <c r="X2825" s="69"/>
      <c r="AA2825" s="70"/>
      <c r="AC2825" s="64"/>
      <c r="AD2825" s="23"/>
      <c r="AE2825" s="23"/>
      <c r="AF2825" s="71"/>
      <c r="AH2825" s="69"/>
      <c r="AK2825" s="70"/>
      <c r="AO2825" s="111"/>
      <c r="AP2825" s="18"/>
      <c r="AQ2825" s="68"/>
      <c r="AR2825" s="68"/>
      <c r="AS2825" s="68"/>
      <c r="AT2825" s="68"/>
    </row>
    <row r="2826" spans="2:46" ht="18.600000000000001" customHeight="1" thickBot="1">
      <c r="D2826" s="265" t="s">
        <v>11</v>
      </c>
      <c r="E2826" s="266"/>
      <c r="F2826" s="267" t="s">
        <v>84</v>
      </c>
      <c r="G2826" s="268"/>
      <c r="H2826" s="263"/>
      <c r="I2826" s="265" t="s">
        <v>85</v>
      </c>
      <c r="J2826" s="266"/>
      <c r="K2826" s="267" t="s">
        <v>86</v>
      </c>
      <c r="L2826" s="268"/>
      <c r="N2826" s="269" t="s">
        <v>12</v>
      </c>
      <c r="O2826" s="270"/>
      <c r="P2826" s="271" t="s">
        <v>13</v>
      </c>
      <c r="Q2826" s="272"/>
      <c r="S2826" s="265" t="s">
        <v>87</v>
      </c>
      <c r="T2826" s="266"/>
      <c r="U2826" s="267" t="s">
        <v>88</v>
      </c>
      <c r="V2826" s="268"/>
      <c r="W2826" s="10"/>
      <c r="X2826" s="269" t="s">
        <v>89</v>
      </c>
      <c r="Y2826" s="270"/>
      <c r="Z2826" s="271" t="s">
        <v>90</v>
      </c>
      <c r="AA2826" s="272"/>
      <c r="AB2826" s="10"/>
      <c r="AC2826" s="265" t="s">
        <v>14</v>
      </c>
      <c r="AD2826" s="266"/>
      <c r="AE2826" s="267" t="s">
        <v>15</v>
      </c>
      <c r="AF2826" s="268"/>
      <c r="AG2826" s="10"/>
      <c r="AH2826" s="269" t="s">
        <v>91</v>
      </c>
      <c r="AI2826" s="270"/>
      <c r="AJ2826" s="271" t="s">
        <v>92</v>
      </c>
      <c r="AK2826" s="272"/>
      <c r="AM2826" s="76" t="s">
        <v>16</v>
      </c>
      <c r="AO2826" s="112" t="s">
        <v>38</v>
      </c>
      <c r="AP2826" s="18"/>
      <c r="AQ2826" s="68"/>
      <c r="AR2826" s="68"/>
      <c r="AS2826" s="68"/>
      <c r="AT2826" s="68"/>
    </row>
    <row r="2827" spans="2:46" ht="18.600000000000001" customHeight="1" thickTop="1" thickBot="1">
      <c r="D2827" s="59">
        <v>0</v>
      </c>
      <c r="E2827" s="63">
        <v>0</v>
      </c>
      <c r="F2827" s="61">
        <v>1</v>
      </c>
      <c r="G2827" s="62">
        <v>0</v>
      </c>
      <c r="I2827" s="59">
        <v>0</v>
      </c>
      <c r="J2827" s="63">
        <f t="shared" ref="J2827" si="12827">IF(0=(1-$J$8*$K$8*$B2824^2),10^14,$B2824*$K$8/(1-$J$8*$K$8*$B2824^2))</f>
        <v>-0.44178469432421075</v>
      </c>
      <c r="K2827" s="61">
        <v>1</v>
      </c>
      <c r="L2827" s="62">
        <v>0</v>
      </c>
      <c r="N2827" s="59">
        <f t="shared" ref="N2827" si="12828">D2827*I2824+F2827*I2827-E2827*J2824-G2827*J2827</f>
        <v>0</v>
      </c>
      <c r="O2827" s="63">
        <f t="shared" ref="O2827" si="12829">(D2827*J2824+E2827*I2824+F2827*J2827+G2827*I2827)</f>
        <v>-0.44178469432421075</v>
      </c>
      <c r="P2827" s="61">
        <f t="shared" ref="P2827" si="12830">D2827*K2824+F2827*K2827-E2827*L2824-G2827*L2827</f>
        <v>1</v>
      </c>
      <c r="Q2827" s="62">
        <f t="shared" ref="Q2827" si="12831">(D2827*L2824+E2827*K2824+F2827*L2827+G2827*K2827)</f>
        <v>0</v>
      </c>
      <c r="S2827" s="59">
        <v>0</v>
      </c>
      <c r="T2827" s="63">
        <v>0</v>
      </c>
      <c r="U2827" s="61">
        <v>1</v>
      </c>
      <c r="V2827" s="62">
        <v>0</v>
      </c>
      <c r="X2827" s="59">
        <f t="shared" ref="X2827" si="12832">N2827*S2824+P2827*S2827-O2827*T2824-Q2827*T2827</f>
        <v>0</v>
      </c>
      <c r="Y2827" s="63">
        <f t="shared" ref="Y2827" si="12833">(N2827*T2824+O2827*S2824+P2827*T2827+Q2827*S2827)</f>
        <v>-0.44178469432421075</v>
      </c>
      <c r="Z2827" s="61">
        <f t="shared" ref="Z2827" si="12834">N2827*U2824+P2827*U2827-O2827*V2824-Q2827*V2827</f>
        <v>3.4215233433568066</v>
      </c>
      <c r="AA2827" s="62">
        <f t="shared" ref="AA2827" si="12835">(N2827*V2824+O2827*U2824+P2827*V2827+Q2827*U2827)</f>
        <v>0</v>
      </c>
      <c r="AB2827" s="10"/>
      <c r="AC2827" s="46">
        <f t="shared" ref="AC2827" si="12836">1/$AD$8</f>
        <v>1</v>
      </c>
      <c r="AD2827" s="77">
        <v>0</v>
      </c>
      <c r="AE2827" s="78">
        <v>1</v>
      </c>
      <c r="AF2827" s="79">
        <v>0</v>
      </c>
      <c r="AH2827" s="59">
        <f t="shared" ref="AH2827" si="12837">X2827*AC2824+Z2827*AC2827-Y2827*AD2824-AA2827*AD2827</f>
        <v>3.4215233433568066</v>
      </c>
      <c r="AI2827" s="63">
        <f t="shared" ref="AI2827" si="12838">(X2827*AD2824+Y2827*AC2824+Z2827*AD2827+AA2827*AC2827)</f>
        <v>-0.44178469432421075</v>
      </c>
      <c r="AJ2827" s="61">
        <f t="shared" ref="AJ2827" si="12839">X2827*AE2824+Z2827*AE2827-Y2827*AF2824-AA2827*AF2827</f>
        <v>3.4215233433568066</v>
      </c>
      <c r="AK2827" s="62">
        <f t="shared" ref="AK2827" si="12840">(X2827*AF2824+Y2827*AE2824+Z2827*AF2827+AA2827*AE2827)</f>
        <v>0</v>
      </c>
      <c r="AM2827" s="80">
        <f t="shared" ref="AM2827" si="12841">(180/PI())*ATAN(-1*(AI2824+AI2827)/(AH2824+AH2827))</f>
        <v>-73.954748347323203</v>
      </c>
      <c r="AO2827" s="113">
        <f t="shared" ref="AO2827" si="12842">20*LOG(((1-(10^(AM2824/20)^2)*(1-((1-AO2824)/(1+AO2824))^2))^0.5))</f>
        <v>-1.2292031025437215E-2</v>
      </c>
      <c r="AP2827" s="18"/>
      <c r="AQ2827" s="68"/>
      <c r="AR2827" s="68"/>
      <c r="AS2827" s="68"/>
      <c r="AT2827" s="68"/>
    </row>
    <row r="2828" spans="2:46" ht="18.600000000000001" customHeight="1"/>
    <row r="2829" spans="2:46" ht="18.600000000000001" customHeight="1" thickBot="1">
      <c r="D2829" s="10" t="s">
        <v>63</v>
      </c>
      <c r="E2829" s="10"/>
      <c r="F2829" s="10"/>
      <c r="G2829" s="10"/>
      <c r="H2829" s="10"/>
      <c r="I2829" s="10" t="s">
        <v>64</v>
      </c>
      <c r="J2829" s="10"/>
      <c r="K2829" s="10"/>
      <c r="L2829" s="10"/>
      <c r="M2829" s="55"/>
      <c r="N2829" s="55"/>
      <c r="O2829" s="54" t="s">
        <v>65</v>
      </c>
      <c r="P2829" s="55"/>
      <c r="Q2829" s="55"/>
      <c r="R2829" s="55"/>
      <c r="S2829" s="10"/>
      <c r="T2829" s="10" t="s">
        <v>66</v>
      </c>
      <c r="U2829" s="55"/>
      <c r="V2829" s="55"/>
      <c r="W2829" s="55"/>
      <c r="X2829" s="55"/>
      <c r="Y2829" s="54" t="s">
        <v>67</v>
      </c>
      <c r="Z2829" s="55"/>
      <c r="AA2829" s="55"/>
      <c r="AB2829" s="55"/>
      <c r="AC2829" s="54" t="s">
        <v>68</v>
      </c>
      <c r="AD2829" s="10"/>
      <c r="AE2829" s="10"/>
      <c r="AF2829" s="10"/>
      <c r="AG2829" s="10"/>
      <c r="AH2829" s="55"/>
      <c r="AI2829" s="54" t="s">
        <v>69</v>
      </c>
      <c r="AJ2829" s="55"/>
      <c r="AK2829" s="55"/>
    </row>
    <row r="2830" spans="2:46" ht="18.600000000000001" customHeight="1" thickBot="1">
      <c r="B2830" s="52"/>
      <c r="D2830" s="273" t="s">
        <v>70</v>
      </c>
      <c r="E2830" s="274"/>
      <c r="F2830" s="275" t="s">
        <v>71</v>
      </c>
      <c r="G2830" s="276"/>
      <c r="H2830" s="263"/>
      <c r="I2830" s="273" t="s">
        <v>72</v>
      </c>
      <c r="J2830" s="274"/>
      <c r="K2830" s="275" t="s">
        <v>73</v>
      </c>
      <c r="L2830" s="276"/>
      <c r="M2830" s="55"/>
      <c r="N2830" s="269" t="s">
        <v>74</v>
      </c>
      <c r="O2830" s="270"/>
      <c r="P2830" s="271" t="s">
        <v>75</v>
      </c>
      <c r="Q2830" s="272"/>
      <c r="R2830" s="55"/>
      <c r="S2830" s="273" t="s">
        <v>76</v>
      </c>
      <c r="T2830" s="274"/>
      <c r="U2830" s="275" t="s">
        <v>77</v>
      </c>
      <c r="V2830" s="276"/>
      <c r="W2830" s="10"/>
      <c r="X2830" s="269" t="s">
        <v>78</v>
      </c>
      <c r="Y2830" s="270"/>
      <c r="Z2830" s="271" t="s">
        <v>79</v>
      </c>
      <c r="AA2830" s="272"/>
      <c r="AB2830" s="10"/>
      <c r="AC2830" s="273" t="s">
        <v>80</v>
      </c>
      <c r="AD2830" s="274"/>
      <c r="AE2830" s="275" t="s">
        <v>81</v>
      </c>
      <c r="AF2830" s="276"/>
      <c r="AG2830" s="10"/>
      <c r="AH2830" s="269" t="s">
        <v>82</v>
      </c>
      <c r="AI2830" s="270"/>
      <c r="AJ2830" s="271" t="s">
        <v>83</v>
      </c>
      <c r="AK2830" s="272"/>
      <c r="AM2830" s="57" t="s">
        <v>10</v>
      </c>
      <c r="AO2830" s="109" t="s">
        <v>37</v>
      </c>
      <c r="AP2830" s="18"/>
      <c r="AQ2830" s="68"/>
      <c r="AR2830" s="68"/>
      <c r="AS2830" s="68"/>
      <c r="AT2830" s="68"/>
    </row>
    <row r="2831" spans="2:46" ht="18.600000000000001" customHeight="1" thickTop="1" thickBot="1">
      <c r="B2831" s="81">
        <v>8.0999999999999694</v>
      </c>
      <c r="D2831" s="59">
        <v>1</v>
      </c>
      <c r="E2831" s="60">
        <v>0</v>
      </c>
      <c r="F2831" s="61">
        <v>0</v>
      </c>
      <c r="G2831" s="62">
        <f t="shared" ref="G2831" si="12843">$E$8*$B2831</f>
        <v>5.4947969999999797</v>
      </c>
      <c r="I2831" s="59">
        <v>1</v>
      </c>
      <c r="J2831" s="63">
        <v>0</v>
      </c>
      <c r="K2831" s="61">
        <v>0</v>
      </c>
      <c r="L2831" s="62">
        <v>0</v>
      </c>
      <c r="N2831" s="59">
        <f t="shared" ref="N2831" si="12844">D2831*I2831+F2831*I2834-E2831*J2831-G2831*J2834</f>
        <v>3.4207157896865867</v>
      </c>
      <c r="O2831" s="63">
        <f t="shared" ref="O2831" si="12845">(D2831*J2831+E2831*I2831+F2831*J2834+G2831*I2834)</f>
        <v>0</v>
      </c>
      <c r="P2831" s="61">
        <f t="shared" ref="P2831" si="12846">D2831*K2831+F2831*K2834-E2831*L2831-G2831*L2834</f>
        <v>0</v>
      </c>
      <c r="Q2831" s="62">
        <f t="shared" ref="Q2831" si="12847">(D2831*L2831+E2831*K2831+F2831*L2834+G2831*K2834)</f>
        <v>5.4947969999999797</v>
      </c>
      <c r="S2831" s="59">
        <v>1</v>
      </c>
      <c r="T2831" s="60">
        <v>0</v>
      </c>
      <c r="U2831" s="61">
        <v>0</v>
      </c>
      <c r="V2831" s="62">
        <f t="shared" ref="V2831" si="12848">$T$8*$B2831</f>
        <v>5.4947969999999797</v>
      </c>
      <c r="X2831" s="59">
        <f t="shared" ref="X2831" si="12849">N2831*S2831+P2831*S2834-O2831*T2831-Q2831*T2834</f>
        <v>3.4207157896865867</v>
      </c>
      <c r="Y2831" s="63">
        <f t="shared" ref="Y2831" si="12850">(N2831*T2831+O2831*S2831+P2831*T2834+Q2831*S2834)</f>
        <v>0</v>
      </c>
      <c r="Z2831" s="61">
        <f t="shared" ref="Z2831" si="12851">N2831*U2831+P2831*U2834-O2831*V2831-Q2831*V2834</f>
        <v>0</v>
      </c>
      <c r="AA2831" s="62">
        <f t="shared" ref="AA2831" si="12852">(N2831*V2831+O2831*U2831+P2831*V2834+Q2831*U2834)</f>
        <v>24.290935859022397</v>
      </c>
      <c r="AB2831" s="10"/>
      <c r="AC2831" s="64">
        <v>1</v>
      </c>
      <c r="AD2831" s="65">
        <v>0</v>
      </c>
      <c r="AE2831" s="23">
        <v>0</v>
      </c>
      <c r="AF2831" s="66">
        <v>0</v>
      </c>
      <c r="AH2831" s="59">
        <f t="shared" ref="AH2831" si="12853">X2831*AC2831+Z2831*AC2834-Y2831*AD2831-AA2831*AD2834</f>
        <v>3.4207157896865867</v>
      </c>
      <c r="AI2831" s="63">
        <f t="shared" ref="AI2831" si="12854">(X2831*AD2831+Y2831*AC2831+Z2831*AD2834+AA2831*AC2834)</f>
        <v>24.290935859022397</v>
      </c>
      <c r="AJ2831" s="61">
        <f t="shared" ref="AJ2831" si="12855">X2831*AE2831+Z2831*AE2834-Y2831*AF2831-AA2831*AF2834</f>
        <v>0</v>
      </c>
      <c r="AK2831" s="62">
        <f t="shared" ref="AK2831" si="12856">(X2831*AF2831+Y2831*AE2831+Z2831*AF2834+AA2831*AE2834)</f>
        <v>24.290935859022397</v>
      </c>
      <c r="AM2831" s="67">
        <f t="shared" ref="AM2831" si="12857">20*LOG(((1+$AD$8)/$AD$8)/((AH2831+AH2834)^2+(AI2831+AI2834)^2)^0.5)</f>
        <v>-21.872712397282463</v>
      </c>
      <c r="AO2831" s="110">
        <f t="shared" ref="AO2831" si="12858">((AH2831^2+AI2831^2)^0.5)/((AH2834^2+AI2834^2)^0.5)</f>
        <v>7.1124501442781556</v>
      </c>
      <c r="AP2831" s="18"/>
      <c r="AQ2831" s="68"/>
      <c r="AR2831" s="68"/>
      <c r="AS2831" s="68"/>
      <c r="AT2831" s="68"/>
    </row>
    <row r="2832" spans="2:46" ht="18.600000000000001" customHeight="1" thickBot="1">
      <c r="D2832" s="69"/>
      <c r="G2832" s="70"/>
      <c r="I2832" s="69"/>
      <c r="L2832" s="70"/>
      <c r="N2832" s="69"/>
      <c r="Q2832" s="70"/>
      <c r="S2832" s="69"/>
      <c r="V2832" s="70"/>
      <c r="X2832" s="69"/>
      <c r="AA2832" s="70"/>
      <c r="AC2832" s="64"/>
      <c r="AD2832" s="23"/>
      <c r="AE2832" s="23"/>
      <c r="AF2832" s="71"/>
      <c r="AH2832" s="69"/>
      <c r="AK2832" s="70"/>
      <c r="AO2832" s="111"/>
      <c r="AP2832" s="18"/>
      <c r="AQ2832" s="68"/>
      <c r="AR2832" s="68"/>
      <c r="AS2832" s="68"/>
      <c r="AT2832" s="68"/>
    </row>
    <row r="2833" spans="2:46" ht="18.600000000000001" customHeight="1" thickBot="1">
      <c r="D2833" s="265" t="s">
        <v>11</v>
      </c>
      <c r="E2833" s="266"/>
      <c r="F2833" s="267" t="s">
        <v>84</v>
      </c>
      <c r="G2833" s="268"/>
      <c r="H2833" s="263"/>
      <c r="I2833" s="265" t="s">
        <v>85</v>
      </c>
      <c r="J2833" s="266"/>
      <c r="K2833" s="267" t="s">
        <v>86</v>
      </c>
      <c r="L2833" s="268"/>
      <c r="N2833" s="269" t="s">
        <v>12</v>
      </c>
      <c r="O2833" s="270"/>
      <c r="P2833" s="271" t="s">
        <v>13</v>
      </c>
      <c r="Q2833" s="272"/>
      <c r="S2833" s="265" t="s">
        <v>87</v>
      </c>
      <c r="T2833" s="266"/>
      <c r="U2833" s="267" t="s">
        <v>88</v>
      </c>
      <c r="V2833" s="268"/>
      <c r="W2833" s="10"/>
      <c r="X2833" s="269" t="s">
        <v>89</v>
      </c>
      <c r="Y2833" s="270"/>
      <c r="Z2833" s="271" t="s">
        <v>90</v>
      </c>
      <c r="AA2833" s="272"/>
      <c r="AB2833" s="10"/>
      <c r="AC2833" s="265" t="s">
        <v>14</v>
      </c>
      <c r="AD2833" s="266"/>
      <c r="AE2833" s="267" t="s">
        <v>15</v>
      </c>
      <c r="AF2833" s="268"/>
      <c r="AG2833" s="10"/>
      <c r="AH2833" s="269" t="s">
        <v>91</v>
      </c>
      <c r="AI2833" s="270"/>
      <c r="AJ2833" s="271" t="s">
        <v>92</v>
      </c>
      <c r="AK2833" s="272"/>
      <c r="AM2833" s="76" t="s">
        <v>16</v>
      </c>
      <c r="AO2833" s="112" t="s">
        <v>38</v>
      </c>
      <c r="AP2833" s="18"/>
      <c r="AQ2833" s="68"/>
      <c r="AR2833" s="68"/>
      <c r="AS2833" s="68"/>
      <c r="AT2833" s="68"/>
    </row>
    <row r="2834" spans="2:46" ht="18.600000000000001" customHeight="1" thickTop="1" thickBot="1">
      <c r="D2834" s="59">
        <v>0</v>
      </c>
      <c r="E2834" s="63">
        <v>0</v>
      </c>
      <c r="F2834" s="61">
        <v>1</v>
      </c>
      <c r="G2834" s="62">
        <v>0</v>
      </c>
      <c r="I2834" s="59">
        <v>0</v>
      </c>
      <c r="J2834" s="63">
        <f t="shared" ref="J2834" si="12859">IF(0=(1-$J$8*$K$8*$B2831^2),10^14,$B2831*$K$8/(1-$J$8*$K$8*$B2831^2))</f>
        <v>-0.44054690094767751</v>
      </c>
      <c r="K2834" s="61">
        <v>1</v>
      </c>
      <c r="L2834" s="62">
        <v>0</v>
      </c>
      <c r="N2834" s="59">
        <f t="shared" ref="N2834" si="12860">D2834*I2831+F2834*I2834-E2834*J2831-G2834*J2834</f>
        <v>0</v>
      </c>
      <c r="O2834" s="63">
        <f t="shared" ref="O2834" si="12861">(D2834*J2831+E2834*I2831+F2834*J2834+G2834*I2834)</f>
        <v>-0.44054690094767751</v>
      </c>
      <c r="P2834" s="61">
        <f t="shared" ref="P2834" si="12862">D2834*K2831+F2834*K2834-E2834*L2831-G2834*L2834</f>
        <v>1</v>
      </c>
      <c r="Q2834" s="62">
        <f t="shared" ref="Q2834" si="12863">(D2834*L2831+E2834*K2831+F2834*L2834+G2834*K2834)</f>
        <v>0</v>
      </c>
      <c r="S2834" s="59">
        <v>0</v>
      </c>
      <c r="T2834" s="63">
        <v>0</v>
      </c>
      <c r="U2834" s="61">
        <v>1</v>
      </c>
      <c r="V2834" s="62">
        <v>0</v>
      </c>
      <c r="X2834" s="59">
        <f t="shared" ref="X2834" si="12864">N2834*S2831+P2834*S2834-O2834*T2831-Q2834*T2834</f>
        <v>0</v>
      </c>
      <c r="Y2834" s="63">
        <f t="shared" ref="Y2834" si="12865">(N2834*T2831+O2834*S2831+P2834*T2834+Q2834*S2834)</f>
        <v>-0.44054690094767751</v>
      </c>
      <c r="Z2834" s="61">
        <f t="shared" ref="Z2834" si="12866">N2834*U2831+P2834*U2834-O2834*V2831-Q2834*V2834</f>
        <v>3.4207157896865867</v>
      </c>
      <c r="AA2834" s="62">
        <f t="shared" ref="AA2834" si="12867">(N2834*V2831+O2834*U2831+P2834*V2834+Q2834*U2834)</f>
        <v>0</v>
      </c>
      <c r="AB2834" s="10"/>
      <c r="AC2834" s="46">
        <f t="shared" ref="AC2834" si="12868">1/$AD$8</f>
        <v>1</v>
      </c>
      <c r="AD2834" s="77">
        <v>0</v>
      </c>
      <c r="AE2834" s="78">
        <v>1</v>
      </c>
      <c r="AF2834" s="79">
        <v>0</v>
      </c>
      <c r="AH2834" s="59">
        <f t="shared" ref="AH2834" si="12869">X2834*AC2831+Z2834*AC2834-Y2834*AD2831-AA2834*AD2834</f>
        <v>3.4207157896865867</v>
      </c>
      <c r="AI2834" s="63">
        <f t="shared" ref="AI2834" si="12870">(X2834*AD2831+Y2834*AC2831+Z2834*AD2834+AA2834*AC2834)</f>
        <v>-0.44054690094767751</v>
      </c>
      <c r="AJ2834" s="61">
        <f t="shared" ref="AJ2834" si="12871">X2834*AE2831+Z2834*AE2834-Y2834*AF2831-AA2834*AF2834</f>
        <v>3.4207157896865867</v>
      </c>
      <c r="AK2834" s="62">
        <f t="shared" ref="AK2834" si="12872">(X2834*AF2831+Y2834*AE2831+Z2834*AF2834+AA2834*AE2834)</f>
        <v>0</v>
      </c>
      <c r="AM2834" s="80">
        <f t="shared" ref="AM2834" si="12873">(180/PI())*ATAN(-1*(AI2831+AI2834)/(AH2831+AH2834))</f>
        <v>-73.994578112646224</v>
      </c>
      <c r="AO2834" s="113">
        <f t="shared" ref="AO2834" si="12874">20*LOG(((1-(10^(AM2831/20)^2)*(1-((1-AO2831)/(1+AO2831))^2))^0.5))</f>
        <v>-1.221515074237603E-2</v>
      </c>
      <c r="AP2834" s="18"/>
      <c r="AQ2834" s="68"/>
      <c r="AR2834" s="68"/>
      <c r="AS2834" s="68"/>
      <c r="AT2834" s="68"/>
    </row>
    <row r="2835" spans="2:46" ht="18.600000000000001" customHeight="1"/>
    <row r="2836" spans="2:46" ht="18.600000000000001" customHeight="1" thickBot="1">
      <c r="D2836" s="10" t="s">
        <v>63</v>
      </c>
      <c r="E2836" s="10"/>
      <c r="F2836" s="10"/>
      <c r="G2836" s="10"/>
      <c r="H2836" s="10"/>
      <c r="I2836" s="10" t="s">
        <v>64</v>
      </c>
      <c r="J2836" s="10"/>
      <c r="K2836" s="10"/>
      <c r="L2836" s="10"/>
      <c r="M2836" s="55"/>
      <c r="N2836" s="55"/>
      <c r="O2836" s="54" t="s">
        <v>65</v>
      </c>
      <c r="P2836" s="55"/>
      <c r="Q2836" s="55"/>
      <c r="R2836" s="55"/>
      <c r="S2836" s="10"/>
      <c r="T2836" s="10" t="s">
        <v>66</v>
      </c>
      <c r="U2836" s="55"/>
      <c r="V2836" s="55"/>
      <c r="W2836" s="55"/>
      <c r="X2836" s="55"/>
      <c r="Y2836" s="54" t="s">
        <v>67</v>
      </c>
      <c r="Z2836" s="55"/>
      <c r="AA2836" s="55"/>
      <c r="AB2836" s="55"/>
      <c r="AC2836" s="54" t="s">
        <v>68</v>
      </c>
      <c r="AD2836" s="10"/>
      <c r="AE2836" s="10"/>
      <c r="AF2836" s="10"/>
      <c r="AG2836" s="10"/>
      <c r="AH2836" s="55"/>
      <c r="AI2836" s="54" t="s">
        <v>69</v>
      </c>
      <c r="AJ2836" s="55"/>
      <c r="AK2836" s="55"/>
    </row>
    <row r="2837" spans="2:46" ht="18.600000000000001" customHeight="1" thickBot="1">
      <c r="B2837" s="52"/>
      <c r="D2837" s="273" t="s">
        <v>70</v>
      </c>
      <c r="E2837" s="274"/>
      <c r="F2837" s="275" t="s">
        <v>71</v>
      </c>
      <c r="G2837" s="276"/>
      <c r="H2837" s="263"/>
      <c r="I2837" s="273" t="s">
        <v>72</v>
      </c>
      <c r="J2837" s="274"/>
      <c r="K2837" s="275" t="s">
        <v>73</v>
      </c>
      <c r="L2837" s="276"/>
      <c r="M2837" s="55"/>
      <c r="N2837" s="269" t="s">
        <v>74</v>
      </c>
      <c r="O2837" s="270"/>
      <c r="P2837" s="271" t="s">
        <v>75</v>
      </c>
      <c r="Q2837" s="272"/>
      <c r="R2837" s="55"/>
      <c r="S2837" s="273" t="s">
        <v>76</v>
      </c>
      <c r="T2837" s="274"/>
      <c r="U2837" s="275" t="s">
        <v>77</v>
      </c>
      <c r="V2837" s="276"/>
      <c r="W2837" s="10"/>
      <c r="X2837" s="269" t="s">
        <v>78</v>
      </c>
      <c r="Y2837" s="270"/>
      <c r="Z2837" s="271" t="s">
        <v>79</v>
      </c>
      <c r="AA2837" s="272"/>
      <c r="AB2837" s="10"/>
      <c r="AC2837" s="273" t="s">
        <v>80</v>
      </c>
      <c r="AD2837" s="274"/>
      <c r="AE2837" s="275" t="s">
        <v>81</v>
      </c>
      <c r="AF2837" s="276"/>
      <c r="AG2837" s="10"/>
      <c r="AH2837" s="269" t="s">
        <v>82</v>
      </c>
      <c r="AI2837" s="270"/>
      <c r="AJ2837" s="271" t="s">
        <v>83</v>
      </c>
      <c r="AK2837" s="272"/>
      <c r="AM2837" s="57" t="s">
        <v>10</v>
      </c>
      <c r="AO2837" s="109" t="s">
        <v>37</v>
      </c>
      <c r="AP2837" s="18"/>
      <c r="AQ2837" s="68"/>
      <c r="AR2837" s="68"/>
      <c r="AS2837" s="68"/>
      <c r="AT2837" s="68"/>
    </row>
    <row r="2838" spans="2:46" ht="18.600000000000001" customHeight="1" thickTop="1" thickBot="1">
      <c r="B2838" s="81">
        <v>8.1199999999999708</v>
      </c>
      <c r="D2838" s="59">
        <v>1</v>
      </c>
      <c r="E2838" s="60">
        <v>0</v>
      </c>
      <c r="F2838" s="61">
        <v>0</v>
      </c>
      <c r="G2838" s="62">
        <f t="shared" ref="G2838" si="12875">$E$8*$B2838</f>
        <v>5.5083643999999801</v>
      </c>
      <c r="I2838" s="59">
        <v>1</v>
      </c>
      <c r="J2838" s="63">
        <v>0</v>
      </c>
      <c r="K2838" s="61">
        <v>0</v>
      </c>
      <c r="L2838" s="62">
        <v>0</v>
      </c>
      <c r="N2838" s="59">
        <f t="shared" ref="N2838" si="12876">D2838*I2838+F2838*I2841-E2838*J2838-G2838*J2841</f>
        <v>3.4199147283078326</v>
      </c>
      <c r="O2838" s="63">
        <f t="shared" ref="O2838" si="12877">(D2838*J2838+E2838*I2838+F2838*J2841+G2838*I2841)</f>
        <v>0</v>
      </c>
      <c r="P2838" s="61">
        <f t="shared" ref="P2838" si="12878">D2838*K2838+F2838*K2841-E2838*L2838-G2838*L2841</f>
        <v>0</v>
      </c>
      <c r="Q2838" s="62">
        <f t="shared" ref="Q2838" si="12879">(D2838*L2838+E2838*K2838+F2838*L2841+G2838*K2841)</f>
        <v>5.5083643999999801</v>
      </c>
      <c r="S2838" s="59">
        <v>1</v>
      </c>
      <c r="T2838" s="60">
        <v>0</v>
      </c>
      <c r="U2838" s="61">
        <v>0</v>
      </c>
      <c r="V2838" s="62">
        <f t="shared" ref="V2838" si="12880">$T$8*$B2838</f>
        <v>5.5083643999999801</v>
      </c>
      <c r="X2838" s="59">
        <f t="shared" ref="X2838" si="12881">N2838*S2838+P2838*S2841-O2838*T2838-Q2838*T2841</f>
        <v>3.4199147283078326</v>
      </c>
      <c r="Y2838" s="63">
        <f t="shared" ref="Y2838" si="12882">(N2838*T2838+O2838*S2838+P2838*T2841+Q2838*S2841)</f>
        <v>0</v>
      </c>
      <c r="Z2838" s="61">
        <f t="shared" ref="Z2838" si="12883">N2838*U2838+P2838*U2841-O2838*V2838-Q2838*V2841</f>
        <v>0</v>
      </c>
      <c r="AA2838" s="62">
        <f t="shared" ref="AA2838" si="12884">(N2838*V2838+O2838*U2838+P2838*V2841+Q2838*U2841)</f>
        <v>24.34650094044645</v>
      </c>
      <c r="AB2838" s="10"/>
      <c r="AC2838" s="64">
        <v>1</v>
      </c>
      <c r="AD2838" s="65">
        <v>0</v>
      </c>
      <c r="AE2838" s="23">
        <v>0</v>
      </c>
      <c r="AF2838" s="66">
        <v>0</v>
      </c>
      <c r="AH2838" s="59">
        <f t="shared" ref="AH2838" si="12885">X2838*AC2838+Z2838*AC2841-Y2838*AD2838-AA2838*AD2841</f>
        <v>3.4199147283078326</v>
      </c>
      <c r="AI2838" s="63">
        <f t="shared" ref="AI2838" si="12886">(X2838*AD2838+Y2838*AC2838+Z2838*AD2841+AA2838*AC2841)</f>
        <v>24.34650094044645</v>
      </c>
      <c r="AJ2838" s="61">
        <f t="shared" ref="AJ2838" si="12887">X2838*AE2838+Z2838*AE2841-Y2838*AF2838-AA2838*AF2841</f>
        <v>0</v>
      </c>
      <c r="AK2838" s="62">
        <f t="shared" ref="AK2838" si="12888">(X2838*AF2838+Y2838*AE2838+Z2838*AF2841+AA2838*AE2841)</f>
        <v>24.34650094044645</v>
      </c>
      <c r="AM2838" s="67">
        <f t="shared" ref="AM2838" si="12889">20*LOG(((1+$AD$8)/$AD$8)/((AH2838+AH2841)^2+(AI2838+AI2841)^2)^0.5)</f>
        <v>-21.891650609127801</v>
      </c>
      <c r="AO2838" s="110">
        <f t="shared" ref="AO2838" si="12890">((AH2838^2+AI2838^2)^0.5)/((AH2841^2+AI2841^2)^0.5)</f>
        <v>7.1303385265400667</v>
      </c>
      <c r="AP2838" s="18"/>
      <c r="AQ2838" s="68"/>
      <c r="AR2838" s="68"/>
      <c r="AS2838" s="68"/>
      <c r="AT2838" s="68"/>
    </row>
    <row r="2839" spans="2:46" ht="18.600000000000001" customHeight="1" thickBot="1">
      <c r="D2839" s="69"/>
      <c r="G2839" s="70"/>
      <c r="I2839" s="69"/>
      <c r="L2839" s="70"/>
      <c r="N2839" s="69"/>
      <c r="Q2839" s="70"/>
      <c r="S2839" s="69"/>
      <c r="V2839" s="70"/>
      <c r="X2839" s="69"/>
      <c r="AA2839" s="70"/>
      <c r="AC2839" s="64"/>
      <c r="AD2839" s="23"/>
      <c r="AE2839" s="23"/>
      <c r="AF2839" s="71"/>
      <c r="AH2839" s="69"/>
      <c r="AK2839" s="70"/>
      <c r="AO2839" s="111"/>
      <c r="AP2839" s="18"/>
      <c r="AQ2839" s="68"/>
      <c r="AR2839" s="68"/>
      <c r="AS2839" s="68"/>
      <c r="AT2839" s="68"/>
    </row>
    <row r="2840" spans="2:46" ht="18.600000000000001" customHeight="1" thickBot="1">
      <c r="D2840" s="265" t="s">
        <v>11</v>
      </c>
      <c r="E2840" s="266"/>
      <c r="F2840" s="267" t="s">
        <v>84</v>
      </c>
      <c r="G2840" s="268"/>
      <c r="H2840" s="263"/>
      <c r="I2840" s="265" t="s">
        <v>85</v>
      </c>
      <c r="J2840" s="266"/>
      <c r="K2840" s="267" t="s">
        <v>86</v>
      </c>
      <c r="L2840" s="268"/>
      <c r="N2840" s="269" t="s">
        <v>12</v>
      </c>
      <c r="O2840" s="270"/>
      <c r="P2840" s="271" t="s">
        <v>13</v>
      </c>
      <c r="Q2840" s="272"/>
      <c r="S2840" s="265" t="s">
        <v>87</v>
      </c>
      <c r="T2840" s="266"/>
      <c r="U2840" s="267" t="s">
        <v>88</v>
      </c>
      <c r="V2840" s="268"/>
      <c r="W2840" s="10"/>
      <c r="X2840" s="269" t="s">
        <v>89</v>
      </c>
      <c r="Y2840" s="270"/>
      <c r="Z2840" s="271" t="s">
        <v>90</v>
      </c>
      <c r="AA2840" s="272"/>
      <c r="AB2840" s="10"/>
      <c r="AC2840" s="265" t="s">
        <v>14</v>
      </c>
      <c r="AD2840" s="266"/>
      <c r="AE2840" s="267" t="s">
        <v>15</v>
      </c>
      <c r="AF2840" s="268"/>
      <c r="AG2840" s="10"/>
      <c r="AH2840" s="269" t="s">
        <v>91</v>
      </c>
      <c r="AI2840" s="270"/>
      <c r="AJ2840" s="271" t="s">
        <v>92</v>
      </c>
      <c r="AK2840" s="272"/>
      <c r="AM2840" s="76" t="s">
        <v>16</v>
      </c>
      <c r="AO2840" s="112" t="s">
        <v>38</v>
      </c>
      <c r="AP2840" s="18"/>
      <c r="AQ2840" s="68"/>
      <c r="AR2840" s="68"/>
      <c r="AS2840" s="68"/>
      <c r="AT2840" s="68"/>
    </row>
    <row r="2841" spans="2:46" ht="18.600000000000001" customHeight="1" thickTop="1" thickBot="1">
      <c r="D2841" s="59">
        <v>0</v>
      </c>
      <c r="E2841" s="63">
        <v>0</v>
      </c>
      <c r="F2841" s="61">
        <v>1</v>
      </c>
      <c r="G2841" s="62">
        <v>0</v>
      </c>
      <c r="I2841" s="59">
        <v>0</v>
      </c>
      <c r="J2841" s="63">
        <f t="shared" ref="J2841" si="12891">IF(0=(1-$J$8*$K$8*$B2838^2),10^14,$B2838*$K$8/(1-$J$8*$K$8*$B2838^2))</f>
        <v>-0.43931638369964071</v>
      </c>
      <c r="K2841" s="61">
        <v>1</v>
      </c>
      <c r="L2841" s="62">
        <v>0</v>
      </c>
      <c r="N2841" s="59">
        <f t="shared" ref="N2841" si="12892">D2841*I2838+F2841*I2841-E2841*J2838-G2841*J2841</f>
        <v>0</v>
      </c>
      <c r="O2841" s="63">
        <f t="shared" ref="O2841" si="12893">(D2841*J2838+E2841*I2838+F2841*J2841+G2841*I2841)</f>
        <v>-0.43931638369964071</v>
      </c>
      <c r="P2841" s="61">
        <f t="shared" ref="P2841" si="12894">D2841*K2838+F2841*K2841-E2841*L2838-G2841*L2841</f>
        <v>1</v>
      </c>
      <c r="Q2841" s="62">
        <f t="shared" ref="Q2841" si="12895">(D2841*L2838+E2841*K2838+F2841*L2841+G2841*K2841)</f>
        <v>0</v>
      </c>
      <c r="S2841" s="59">
        <v>0</v>
      </c>
      <c r="T2841" s="63">
        <v>0</v>
      </c>
      <c r="U2841" s="61">
        <v>1</v>
      </c>
      <c r="V2841" s="62">
        <v>0</v>
      </c>
      <c r="X2841" s="59">
        <f t="shared" ref="X2841" si="12896">N2841*S2838+P2841*S2841-O2841*T2838-Q2841*T2841</f>
        <v>0</v>
      </c>
      <c r="Y2841" s="63">
        <f t="shared" ref="Y2841" si="12897">(N2841*T2838+O2841*S2838+P2841*T2841+Q2841*S2841)</f>
        <v>-0.43931638369964071</v>
      </c>
      <c r="Z2841" s="61">
        <f t="shared" ref="Z2841" si="12898">N2841*U2838+P2841*U2841-O2841*V2838-Q2841*V2841</f>
        <v>3.4199147283078326</v>
      </c>
      <c r="AA2841" s="62">
        <f t="shared" ref="AA2841" si="12899">(N2841*V2838+O2841*U2838+P2841*V2841+Q2841*U2841)</f>
        <v>0</v>
      </c>
      <c r="AB2841" s="10"/>
      <c r="AC2841" s="46">
        <f t="shared" ref="AC2841" si="12900">1/$AD$8</f>
        <v>1</v>
      </c>
      <c r="AD2841" s="77">
        <v>0</v>
      </c>
      <c r="AE2841" s="78">
        <v>1</v>
      </c>
      <c r="AF2841" s="79">
        <v>0</v>
      </c>
      <c r="AH2841" s="59">
        <f t="shared" ref="AH2841" si="12901">X2841*AC2838+Z2841*AC2841-Y2841*AD2838-AA2841*AD2841</f>
        <v>3.4199147283078326</v>
      </c>
      <c r="AI2841" s="63">
        <f t="shared" ref="AI2841" si="12902">(X2841*AD2838+Y2841*AC2838+Z2841*AD2841+AA2841*AC2841)</f>
        <v>-0.43931638369964071</v>
      </c>
      <c r="AJ2841" s="61">
        <f t="shared" ref="AJ2841" si="12903">X2841*AE2838+Z2841*AE2841-Y2841*AF2838-AA2841*AF2841</f>
        <v>3.4199147283078326</v>
      </c>
      <c r="AK2841" s="62">
        <f t="shared" ref="AK2841" si="12904">(X2841*AF2838+Y2841*AE2838+Z2841*AF2841+AA2841*AE2841)</f>
        <v>0</v>
      </c>
      <c r="AM2841" s="80">
        <f t="shared" ref="AM2841" si="12905">(180/PI())*ATAN(-1*(AI2838+AI2841)/(AH2838+AH2841))</f>
        <v>-74.034209834387553</v>
      </c>
      <c r="AO2841" s="113">
        <f t="shared" ref="AO2841" si="12906">20*LOG(((1-(10^(AM2838/20)^2)*(1-((1-AO2838)/(1+AO2838))^2))^0.5))</f>
        <v>-1.2138888892380236E-2</v>
      </c>
      <c r="AP2841" s="18"/>
      <c r="AQ2841" s="68"/>
      <c r="AR2841" s="68"/>
      <c r="AS2841" s="68"/>
      <c r="AT2841" s="68"/>
    </row>
    <row r="2842" spans="2:46" ht="18.600000000000001" customHeight="1"/>
    <row r="2843" spans="2:46" ht="18.600000000000001" customHeight="1" thickBot="1">
      <c r="D2843" s="10" t="s">
        <v>63</v>
      </c>
      <c r="E2843" s="10"/>
      <c r="F2843" s="10"/>
      <c r="G2843" s="10"/>
      <c r="H2843" s="10"/>
      <c r="I2843" s="10" t="s">
        <v>64</v>
      </c>
      <c r="J2843" s="10"/>
      <c r="K2843" s="10"/>
      <c r="L2843" s="10"/>
      <c r="M2843" s="55"/>
      <c r="N2843" s="55"/>
      <c r="O2843" s="54" t="s">
        <v>65</v>
      </c>
      <c r="P2843" s="55"/>
      <c r="Q2843" s="55"/>
      <c r="R2843" s="55"/>
      <c r="S2843" s="10"/>
      <c r="T2843" s="10" t="s">
        <v>66</v>
      </c>
      <c r="U2843" s="55"/>
      <c r="V2843" s="55"/>
      <c r="W2843" s="55"/>
      <c r="X2843" s="55"/>
      <c r="Y2843" s="54" t="s">
        <v>67</v>
      </c>
      <c r="Z2843" s="55"/>
      <c r="AA2843" s="55"/>
      <c r="AB2843" s="55"/>
      <c r="AC2843" s="54" t="s">
        <v>68</v>
      </c>
      <c r="AD2843" s="10"/>
      <c r="AE2843" s="10"/>
      <c r="AF2843" s="10"/>
      <c r="AG2843" s="10"/>
      <c r="AH2843" s="55"/>
      <c r="AI2843" s="54" t="s">
        <v>69</v>
      </c>
      <c r="AJ2843" s="55"/>
      <c r="AK2843" s="55"/>
    </row>
    <row r="2844" spans="2:46" ht="18.600000000000001" customHeight="1" thickBot="1">
      <c r="B2844" s="52"/>
      <c r="D2844" s="273" t="s">
        <v>70</v>
      </c>
      <c r="E2844" s="274"/>
      <c r="F2844" s="275" t="s">
        <v>71</v>
      </c>
      <c r="G2844" s="276"/>
      <c r="H2844" s="263"/>
      <c r="I2844" s="273" t="s">
        <v>72</v>
      </c>
      <c r="J2844" s="274"/>
      <c r="K2844" s="275" t="s">
        <v>73</v>
      </c>
      <c r="L2844" s="276"/>
      <c r="M2844" s="55"/>
      <c r="N2844" s="269" t="s">
        <v>74</v>
      </c>
      <c r="O2844" s="270"/>
      <c r="P2844" s="271" t="s">
        <v>75</v>
      </c>
      <c r="Q2844" s="272"/>
      <c r="R2844" s="55"/>
      <c r="S2844" s="273" t="s">
        <v>76</v>
      </c>
      <c r="T2844" s="274"/>
      <c r="U2844" s="275" t="s">
        <v>77</v>
      </c>
      <c r="V2844" s="276"/>
      <c r="W2844" s="10"/>
      <c r="X2844" s="269" t="s">
        <v>78</v>
      </c>
      <c r="Y2844" s="270"/>
      <c r="Z2844" s="271" t="s">
        <v>79</v>
      </c>
      <c r="AA2844" s="272"/>
      <c r="AB2844" s="10"/>
      <c r="AC2844" s="273" t="s">
        <v>80</v>
      </c>
      <c r="AD2844" s="274"/>
      <c r="AE2844" s="275" t="s">
        <v>81</v>
      </c>
      <c r="AF2844" s="276"/>
      <c r="AG2844" s="10"/>
      <c r="AH2844" s="269" t="s">
        <v>82</v>
      </c>
      <c r="AI2844" s="270"/>
      <c r="AJ2844" s="271" t="s">
        <v>83</v>
      </c>
      <c r="AK2844" s="272"/>
      <c r="AM2844" s="57" t="s">
        <v>10</v>
      </c>
      <c r="AO2844" s="109" t="s">
        <v>37</v>
      </c>
      <c r="AP2844" s="18"/>
      <c r="AQ2844" s="68"/>
      <c r="AR2844" s="68"/>
      <c r="AS2844" s="68"/>
      <c r="AT2844" s="68"/>
    </row>
    <row r="2845" spans="2:46" ht="18.600000000000001" customHeight="1" thickTop="1" thickBot="1">
      <c r="B2845" s="81">
        <v>8.1399999999999704</v>
      </c>
      <c r="D2845" s="59">
        <v>1</v>
      </c>
      <c r="E2845" s="60">
        <v>0</v>
      </c>
      <c r="F2845" s="61">
        <v>0</v>
      </c>
      <c r="G2845" s="62">
        <f t="shared" ref="G2845" si="12907">$E$8*$B2845</f>
        <v>5.5219317999999804</v>
      </c>
      <c r="I2845" s="59">
        <v>1</v>
      </c>
      <c r="J2845" s="63">
        <v>0</v>
      </c>
      <c r="K2845" s="61">
        <v>0</v>
      </c>
      <c r="L2845" s="62">
        <v>0</v>
      </c>
      <c r="N2845" s="59">
        <f t="shared" ref="N2845" si="12908">D2845*I2845+F2845*I2848-E2845*J2845-G2845*J2848</f>
        <v>3.4191200884623201</v>
      </c>
      <c r="O2845" s="63">
        <f t="shared" ref="O2845" si="12909">(D2845*J2845+E2845*I2845+F2845*J2848+G2845*I2848)</f>
        <v>0</v>
      </c>
      <c r="P2845" s="61">
        <f t="shared" ref="P2845" si="12910">D2845*K2845+F2845*K2848-E2845*L2845-G2845*L2848</f>
        <v>0</v>
      </c>
      <c r="Q2845" s="62">
        <f t="shared" ref="Q2845" si="12911">(D2845*L2845+E2845*K2845+F2845*L2848+G2845*K2848)</f>
        <v>5.5219317999999804</v>
      </c>
      <c r="S2845" s="59">
        <v>1</v>
      </c>
      <c r="T2845" s="60">
        <v>0</v>
      </c>
      <c r="U2845" s="61">
        <v>0</v>
      </c>
      <c r="V2845" s="62">
        <f t="shared" ref="V2845" si="12912">$T$8*$B2845</f>
        <v>5.5219317999999804</v>
      </c>
      <c r="X2845" s="59">
        <f t="shared" ref="X2845" si="12913">N2845*S2845+P2845*S2848-O2845*T2845-Q2845*T2848</f>
        <v>3.4191200884623201</v>
      </c>
      <c r="Y2845" s="63">
        <f t="shared" ref="Y2845" si="12914">(N2845*T2845+O2845*S2845+P2845*T2848+Q2845*S2848)</f>
        <v>0</v>
      </c>
      <c r="Z2845" s="61">
        <f t="shared" ref="Z2845" si="12915">N2845*U2845+P2845*U2848-O2845*V2845-Q2845*V2848</f>
        <v>0</v>
      </c>
      <c r="AA2845" s="62">
        <f t="shared" ref="AA2845" si="12916">(N2845*V2845+O2845*U2845+P2845*V2848+Q2845*U2848)</f>
        <v>24.40207974449881</v>
      </c>
      <c r="AB2845" s="10"/>
      <c r="AC2845" s="64">
        <v>1</v>
      </c>
      <c r="AD2845" s="65">
        <v>0</v>
      </c>
      <c r="AE2845" s="23">
        <v>0</v>
      </c>
      <c r="AF2845" s="66">
        <v>0</v>
      </c>
      <c r="AH2845" s="59">
        <f t="shared" ref="AH2845" si="12917">X2845*AC2845+Z2845*AC2848-Y2845*AD2845-AA2845*AD2848</f>
        <v>3.4191200884623201</v>
      </c>
      <c r="AI2845" s="63">
        <f t="shared" ref="AI2845" si="12918">(X2845*AD2845+Y2845*AC2845+Z2845*AD2848+AA2845*AC2848)</f>
        <v>24.40207974449881</v>
      </c>
      <c r="AJ2845" s="61">
        <f t="shared" ref="AJ2845" si="12919">X2845*AE2845+Z2845*AE2848-Y2845*AF2845-AA2845*AF2848</f>
        <v>0</v>
      </c>
      <c r="AK2845" s="62">
        <f t="shared" ref="AK2845" si="12920">(X2845*AF2845+Y2845*AE2845+Z2845*AF2848+AA2845*AE2848)</f>
        <v>24.40207974449881</v>
      </c>
      <c r="AM2845" s="67">
        <f t="shared" ref="AM2845" si="12921">20*LOG(((1+$AD$8)/$AD$8)/((AH2845+AH2848)^2+(AI2845+AI2848)^2)^0.5)</f>
        <v>-21.910555158982284</v>
      </c>
      <c r="AO2845" s="110">
        <f t="shared" ref="AO2845" si="12922">((AH2845^2+AI2845^2)^0.5)/((AH2848^2+AI2848^2)^0.5)</f>
        <v>7.1482259814427911</v>
      </c>
      <c r="AP2845" s="18"/>
      <c r="AQ2845" s="68"/>
      <c r="AR2845" s="68"/>
      <c r="AS2845" s="68"/>
      <c r="AT2845" s="68"/>
    </row>
    <row r="2846" spans="2:46" ht="18.600000000000001" customHeight="1" thickBot="1">
      <c r="D2846" s="69"/>
      <c r="G2846" s="70"/>
      <c r="I2846" s="69"/>
      <c r="L2846" s="70"/>
      <c r="N2846" s="69"/>
      <c r="Q2846" s="70"/>
      <c r="S2846" s="69"/>
      <c r="V2846" s="70"/>
      <c r="X2846" s="69"/>
      <c r="AA2846" s="70"/>
      <c r="AC2846" s="64"/>
      <c r="AD2846" s="23"/>
      <c r="AE2846" s="23"/>
      <c r="AF2846" s="71"/>
      <c r="AH2846" s="69"/>
      <c r="AK2846" s="70"/>
      <c r="AO2846" s="111"/>
      <c r="AP2846" s="18"/>
      <c r="AQ2846" s="68"/>
      <c r="AR2846" s="68"/>
      <c r="AS2846" s="68"/>
      <c r="AT2846" s="68"/>
    </row>
    <row r="2847" spans="2:46" ht="18.600000000000001" customHeight="1" thickBot="1">
      <c r="D2847" s="265" t="s">
        <v>11</v>
      </c>
      <c r="E2847" s="266"/>
      <c r="F2847" s="267" t="s">
        <v>84</v>
      </c>
      <c r="G2847" s="268"/>
      <c r="H2847" s="263"/>
      <c r="I2847" s="265" t="s">
        <v>85</v>
      </c>
      <c r="J2847" s="266"/>
      <c r="K2847" s="267" t="s">
        <v>86</v>
      </c>
      <c r="L2847" s="268"/>
      <c r="N2847" s="269" t="s">
        <v>12</v>
      </c>
      <c r="O2847" s="270"/>
      <c r="P2847" s="271" t="s">
        <v>13</v>
      </c>
      <c r="Q2847" s="272"/>
      <c r="S2847" s="265" t="s">
        <v>87</v>
      </c>
      <c r="T2847" s="266"/>
      <c r="U2847" s="267" t="s">
        <v>88</v>
      </c>
      <c r="V2847" s="268"/>
      <c r="W2847" s="10"/>
      <c r="X2847" s="269" t="s">
        <v>89</v>
      </c>
      <c r="Y2847" s="270"/>
      <c r="Z2847" s="271" t="s">
        <v>90</v>
      </c>
      <c r="AA2847" s="272"/>
      <c r="AB2847" s="10"/>
      <c r="AC2847" s="265" t="s">
        <v>14</v>
      </c>
      <c r="AD2847" s="266"/>
      <c r="AE2847" s="267" t="s">
        <v>15</v>
      </c>
      <c r="AF2847" s="268"/>
      <c r="AG2847" s="10"/>
      <c r="AH2847" s="269" t="s">
        <v>91</v>
      </c>
      <c r="AI2847" s="270"/>
      <c r="AJ2847" s="271" t="s">
        <v>92</v>
      </c>
      <c r="AK2847" s="272"/>
      <c r="AM2847" s="76" t="s">
        <v>16</v>
      </c>
      <c r="AO2847" s="112" t="s">
        <v>38</v>
      </c>
      <c r="AP2847" s="18"/>
      <c r="AQ2847" s="68"/>
      <c r="AR2847" s="68"/>
      <c r="AS2847" s="68"/>
      <c r="AT2847" s="68"/>
    </row>
    <row r="2848" spans="2:46" ht="18.600000000000001" customHeight="1" thickTop="1" thickBot="1">
      <c r="D2848" s="59">
        <v>0</v>
      </c>
      <c r="E2848" s="63">
        <v>0</v>
      </c>
      <c r="F2848" s="61">
        <v>1</v>
      </c>
      <c r="G2848" s="62">
        <v>0</v>
      </c>
      <c r="I2848" s="59">
        <v>0</v>
      </c>
      <c r="J2848" s="63">
        <f t="shared" ref="J2848" si="12923">IF(0=(1-$J$8*$K$8*$B2845^2),10^14,$B2845*$K$8/(1-$J$8*$K$8*$B2845^2))</f>
        <v>-0.43809307613366916</v>
      </c>
      <c r="K2848" s="61">
        <v>1</v>
      </c>
      <c r="L2848" s="62">
        <v>0</v>
      </c>
      <c r="N2848" s="59">
        <f t="shared" ref="N2848" si="12924">D2848*I2845+F2848*I2848-E2848*J2845-G2848*J2848</f>
        <v>0</v>
      </c>
      <c r="O2848" s="63">
        <f t="shared" ref="O2848" si="12925">(D2848*J2845+E2848*I2845+F2848*J2848+G2848*I2848)</f>
        <v>-0.43809307613366916</v>
      </c>
      <c r="P2848" s="61">
        <f t="shared" ref="P2848" si="12926">D2848*K2845+F2848*K2848-E2848*L2845-G2848*L2848</f>
        <v>1</v>
      </c>
      <c r="Q2848" s="62">
        <f t="shared" ref="Q2848" si="12927">(D2848*L2845+E2848*K2845+F2848*L2848+G2848*K2848)</f>
        <v>0</v>
      </c>
      <c r="S2848" s="59">
        <v>0</v>
      </c>
      <c r="T2848" s="63">
        <v>0</v>
      </c>
      <c r="U2848" s="61">
        <v>1</v>
      </c>
      <c r="V2848" s="62">
        <v>0</v>
      </c>
      <c r="X2848" s="59">
        <f t="shared" ref="X2848" si="12928">N2848*S2845+P2848*S2848-O2848*T2845-Q2848*T2848</f>
        <v>0</v>
      </c>
      <c r="Y2848" s="63">
        <f t="shared" ref="Y2848" si="12929">(N2848*T2845+O2848*S2845+P2848*T2848+Q2848*S2848)</f>
        <v>-0.43809307613366916</v>
      </c>
      <c r="Z2848" s="61">
        <f t="shared" ref="Z2848" si="12930">N2848*U2845+P2848*U2848-O2848*V2845-Q2848*V2848</f>
        <v>3.4191200884623201</v>
      </c>
      <c r="AA2848" s="62">
        <f t="shared" ref="AA2848" si="12931">(N2848*V2845+O2848*U2845+P2848*V2848+Q2848*U2848)</f>
        <v>0</v>
      </c>
      <c r="AB2848" s="10"/>
      <c r="AC2848" s="46">
        <f t="shared" ref="AC2848" si="12932">1/$AD$8</f>
        <v>1</v>
      </c>
      <c r="AD2848" s="77">
        <v>0</v>
      </c>
      <c r="AE2848" s="78">
        <v>1</v>
      </c>
      <c r="AF2848" s="79">
        <v>0</v>
      </c>
      <c r="AH2848" s="59">
        <f t="shared" ref="AH2848" si="12933">X2848*AC2845+Z2848*AC2848-Y2848*AD2845-AA2848*AD2848</f>
        <v>3.4191200884623201</v>
      </c>
      <c r="AI2848" s="63">
        <f t="shared" ref="AI2848" si="12934">(X2848*AD2845+Y2848*AC2845+Z2848*AD2848+AA2848*AC2848)</f>
        <v>-0.43809307613366916</v>
      </c>
      <c r="AJ2848" s="61">
        <f t="shared" ref="AJ2848" si="12935">X2848*AE2845+Z2848*AE2848-Y2848*AF2845-AA2848*AF2848</f>
        <v>3.4191200884623201</v>
      </c>
      <c r="AK2848" s="62">
        <f t="shared" ref="AK2848" si="12936">(X2848*AF2845+Y2848*AE2845+Z2848*AF2848+AA2848*AE2848)</f>
        <v>0</v>
      </c>
      <c r="AM2848" s="80">
        <f t="shared" ref="AM2848" si="12937">(180/PI())*ATAN(-1*(AI2845+AI2848)/(AH2845+AH2848))</f>
        <v>-74.073644993730255</v>
      </c>
      <c r="AO2848" s="113">
        <f t="shared" ref="AO2848" si="12938">20*LOG(((1-(10^(AM2845/20)^2)*(1-((1-AO2845)/(1+AO2845))^2))^0.5))</f>
        <v>-1.2063239561919846E-2</v>
      </c>
      <c r="AP2848" s="18"/>
      <c r="AQ2848" s="68"/>
      <c r="AR2848" s="68"/>
      <c r="AS2848" s="68"/>
      <c r="AT2848" s="68"/>
    </row>
    <row r="2849" spans="2:46" ht="18.600000000000001" customHeight="1"/>
    <row r="2850" spans="2:46" ht="18.600000000000001" customHeight="1" thickBot="1">
      <c r="D2850" s="10" t="s">
        <v>63</v>
      </c>
      <c r="E2850" s="10"/>
      <c r="F2850" s="10"/>
      <c r="G2850" s="10"/>
      <c r="H2850" s="10"/>
      <c r="I2850" s="10" t="s">
        <v>64</v>
      </c>
      <c r="J2850" s="10"/>
      <c r="K2850" s="10"/>
      <c r="L2850" s="10"/>
      <c r="M2850" s="55"/>
      <c r="N2850" s="55"/>
      <c r="O2850" s="54" t="s">
        <v>65</v>
      </c>
      <c r="P2850" s="55"/>
      <c r="Q2850" s="55"/>
      <c r="R2850" s="55"/>
      <c r="S2850" s="10"/>
      <c r="T2850" s="10" t="s">
        <v>66</v>
      </c>
      <c r="U2850" s="55"/>
      <c r="V2850" s="55"/>
      <c r="W2850" s="55"/>
      <c r="X2850" s="55"/>
      <c r="Y2850" s="54" t="s">
        <v>67</v>
      </c>
      <c r="Z2850" s="55"/>
      <c r="AA2850" s="55"/>
      <c r="AB2850" s="55"/>
      <c r="AC2850" s="54" t="s">
        <v>68</v>
      </c>
      <c r="AD2850" s="10"/>
      <c r="AE2850" s="10"/>
      <c r="AF2850" s="10"/>
      <c r="AG2850" s="10"/>
      <c r="AH2850" s="55"/>
      <c r="AI2850" s="54" t="s">
        <v>69</v>
      </c>
      <c r="AJ2850" s="55"/>
      <c r="AK2850" s="55"/>
    </row>
    <row r="2851" spans="2:46" ht="18.600000000000001" customHeight="1" thickBot="1">
      <c r="B2851" s="52"/>
      <c r="D2851" s="273" t="s">
        <v>70</v>
      </c>
      <c r="E2851" s="274"/>
      <c r="F2851" s="275" t="s">
        <v>71</v>
      </c>
      <c r="G2851" s="276"/>
      <c r="H2851" s="263"/>
      <c r="I2851" s="273" t="s">
        <v>72</v>
      </c>
      <c r="J2851" s="274"/>
      <c r="K2851" s="275" t="s">
        <v>73</v>
      </c>
      <c r="L2851" s="276"/>
      <c r="M2851" s="55"/>
      <c r="N2851" s="269" t="s">
        <v>74</v>
      </c>
      <c r="O2851" s="270"/>
      <c r="P2851" s="271" t="s">
        <v>75</v>
      </c>
      <c r="Q2851" s="272"/>
      <c r="R2851" s="55"/>
      <c r="S2851" s="273" t="s">
        <v>76</v>
      </c>
      <c r="T2851" s="274"/>
      <c r="U2851" s="275" t="s">
        <v>77</v>
      </c>
      <c r="V2851" s="276"/>
      <c r="W2851" s="10"/>
      <c r="X2851" s="269" t="s">
        <v>78</v>
      </c>
      <c r="Y2851" s="270"/>
      <c r="Z2851" s="271" t="s">
        <v>79</v>
      </c>
      <c r="AA2851" s="272"/>
      <c r="AB2851" s="10"/>
      <c r="AC2851" s="273" t="s">
        <v>80</v>
      </c>
      <c r="AD2851" s="274"/>
      <c r="AE2851" s="275" t="s">
        <v>81</v>
      </c>
      <c r="AF2851" s="276"/>
      <c r="AG2851" s="10"/>
      <c r="AH2851" s="269" t="s">
        <v>82</v>
      </c>
      <c r="AI2851" s="270"/>
      <c r="AJ2851" s="271" t="s">
        <v>83</v>
      </c>
      <c r="AK2851" s="272"/>
      <c r="AM2851" s="57" t="s">
        <v>10</v>
      </c>
      <c r="AO2851" s="109" t="s">
        <v>37</v>
      </c>
      <c r="AP2851" s="18"/>
      <c r="AQ2851" s="68"/>
      <c r="AR2851" s="68"/>
      <c r="AS2851" s="68"/>
      <c r="AT2851" s="68"/>
    </row>
    <row r="2852" spans="2:46" ht="18.600000000000001" customHeight="1" thickTop="1" thickBot="1">
      <c r="B2852" s="81">
        <v>8.1599999999999699</v>
      </c>
      <c r="D2852" s="59">
        <v>1</v>
      </c>
      <c r="E2852" s="60">
        <v>0</v>
      </c>
      <c r="F2852" s="61">
        <v>0</v>
      </c>
      <c r="G2852" s="62">
        <f t="shared" ref="G2852" si="12939">$E$8*$B2852</f>
        <v>5.5354991999999799</v>
      </c>
      <c r="I2852" s="59">
        <v>1</v>
      </c>
      <c r="J2852" s="63">
        <v>0</v>
      </c>
      <c r="K2852" s="61">
        <v>0</v>
      </c>
      <c r="L2852" s="62">
        <v>0</v>
      </c>
      <c r="N2852" s="59">
        <f t="shared" ref="N2852" si="12940">D2852*I2852+F2852*I2855-E2852*J2852-G2852*J2855</f>
        <v>3.418331800370304</v>
      </c>
      <c r="O2852" s="63">
        <f t="shared" ref="O2852" si="12941">(D2852*J2852+E2852*I2852+F2852*J2855+G2852*I2855)</f>
        <v>0</v>
      </c>
      <c r="P2852" s="61">
        <f t="shared" ref="P2852" si="12942">D2852*K2852+F2852*K2855-E2852*L2852-G2852*L2855</f>
        <v>0</v>
      </c>
      <c r="Q2852" s="62">
        <f t="shared" ref="Q2852" si="12943">(D2852*L2852+E2852*K2852+F2852*L2855+G2852*K2855)</f>
        <v>5.5354991999999799</v>
      </c>
      <c r="S2852" s="59">
        <v>1</v>
      </c>
      <c r="T2852" s="60">
        <v>0</v>
      </c>
      <c r="U2852" s="61">
        <v>0</v>
      </c>
      <c r="V2852" s="62">
        <f t="shared" ref="V2852" si="12944">$T$8*$B2852</f>
        <v>5.5354991999999799</v>
      </c>
      <c r="X2852" s="59">
        <f t="shared" ref="X2852" si="12945">N2852*S2852+P2852*S2855-O2852*T2852-Q2852*T2855</f>
        <v>3.418331800370304</v>
      </c>
      <c r="Y2852" s="63">
        <f t="shared" ref="Y2852" si="12946">(N2852*T2852+O2852*S2852+P2852*T2855+Q2852*S2855)</f>
        <v>0</v>
      </c>
      <c r="Z2852" s="61">
        <f t="shared" ref="Z2852" si="12947">N2852*U2852+P2852*U2855-O2852*V2852-Q2852*V2855</f>
        <v>0</v>
      </c>
      <c r="AA2852" s="62">
        <f t="shared" ref="AA2852" si="12948">(N2852*V2852+O2852*U2852+P2852*V2855+Q2852*U2855)</f>
        <v>24.457672146284288</v>
      </c>
      <c r="AB2852" s="10"/>
      <c r="AC2852" s="64">
        <v>1</v>
      </c>
      <c r="AD2852" s="65">
        <v>0</v>
      </c>
      <c r="AE2852" s="23">
        <v>0</v>
      </c>
      <c r="AF2852" s="66">
        <v>0</v>
      </c>
      <c r="AH2852" s="59">
        <f t="shared" ref="AH2852" si="12949">X2852*AC2852+Z2852*AC2855-Y2852*AD2852-AA2852*AD2855</f>
        <v>3.418331800370304</v>
      </c>
      <c r="AI2852" s="63">
        <f t="shared" ref="AI2852" si="12950">(X2852*AD2852+Y2852*AC2852+Z2852*AD2855+AA2852*AC2855)</f>
        <v>24.457672146284288</v>
      </c>
      <c r="AJ2852" s="61">
        <f t="shared" ref="AJ2852" si="12951">X2852*AE2852+Z2852*AE2855-Y2852*AF2852-AA2852*AF2855</f>
        <v>0</v>
      </c>
      <c r="AK2852" s="62">
        <f t="shared" ref="AK2852" si="12952">(X2852*AF2852+Y2852*AE2852+Z2852*AF2855+AA2852*AE2855)</f>
        <v>24.457672146284288</v>
      </c>
      <c r="AM2852" s="67">
        <f t="shared" ref="AM2852" si="12953">20*LOG(((1+$AD$8)/$AD$8)/((AH2852+AH2855)^2+(AI2852+AI2855)^2)^0.5)</f>
        <v>-21.929426109186299</v>
      </c>
      <c r="AO2852" s="110">
        <f t="shared" ref="AO2852" si="12954">((AH2852^2+AI2852^2)^0.5)/((AH2855^2+AI2855^2)^0.5)</f>
        <v>7.166112516739668</v>
      </c>
      <c r="AP2852" s="18"/>
      <c r="AQ2852" s="68"/>
      <c r="AR2852" s="68"/>
      <c r="AS2852" s="68"/>
      <c r="AT2852" s="68"/>
    </row>
    <row r="2853" spans="2:46" ht="18.600000000000001" customHeight="1" thickBot="1">
      <c r="D2853" s="69"/>
      <c r="G2853" s="70"/>
      <c r="I2853" s="69"/>
      <c r="L2853" s="70"/>
      <c r="N2853" s="69"/>
      <c r="Q2853" s="70"/>
      <c r="S2853" s="69"/>
      <c r="V2853" s="70"/>
      <c r="X2853" s="69"/>
      <c r="AA2853" s="70"/>
      <c r="AC2853" s="64"/>
      <c r="AD2853" s="23"/>
      <c r="AE2853" s="23"/>
      <c r="AF2853" s="71"/>
      <c r="AH2853" s="69"/>
      <c r="AK2853" s="70"/>
      <c r="AO2853" s="111"/>
      <c r="AP2853" s="18"/>
      <c r="AQ2853" s="68"/>
      <c r="AR2853" s="68"/>
      <c r="AS2853" s="68"/>
      <c r="AT2853" s="68"/>
    </row>
    <row r="2854" spans="2:46" ht="18.600000000000001" customHeight="1" thickBot="1">
      <c r="D2854" s="265" t="s">
        <v>11</v>
      </c>
      <c r="E2854" s="266"/>
      <c r="F2854" s="267" t="s">
        <v>84</v>
      </c>
      <c r="G2854" s="268"/>
      <c r="H2854" s="263"/>
      <c r="I2854" s="265" t="s">
        <v>85</v>
      </c>
      <c r="J2854" s="266"/>
      <c r="K2854" s="267" t="s">
        <v>86</v>
      </c>
      <c r="L2854" s="268"/>
      <c r="N2854" s="269" t="s">
        <v>12</v>
      </c>
      <c r="O2854" s="270"/>
      <c r="P2854" s="271" t="s">
        <v>13</v>
      </c>
      <c r="Q2854" s="272"/>
      <c r="S2854" s="265" t="s">
        <v>87</v>
      </c>
      <c r="T2854" s="266"/>
      <c r="U2854" s="267" t="s">
        <v>88</v>
      </c>
      <c r="V2854" s="268"/>
      <c r="W2854" s="10"/>
      <c r="X2854" s="269" t="s">
        <v>89</v>
      </c>
      <c r="Y2854" s="270"/>
      <c r="Z2854" s="271" t="s">
        <v>90</v>
      </c>
      <c r="AA2854" s="272"/>
      <c r="AB2854" s="10"/>
      <c r="AC2854" s="265" t="s">
        <v>14</v>
      </c>
      <c r="AD2854" s="266"/>
      <c r="AE2854" s="267" t="s">
        <v>15</v>
      </c>
      <c r="AF2854" s="268"/>
      <c r="AG2854" s="10"/>
      <c r="AH2854" s="269" t="s">
        <v>91</v>
      </c>
      <c r="AI2854" s="270"/>
      <c r="AJ2854" s="271" t="s">
        <v>92</v>
      </c>
      <c r="AK2854" s="272"/>
      <c r="AM2854" s="76" t="s">
        <v>16</v>
      </c>
      <c r="AO2854" s="112" t="s">
        <v>38</v>
      </c>
      <c r="AP2854" s="18"/>
      <c r="AQ2854" s="68"/>
      <c r="AR2854" s="68"/>
      <c r="AS2854" s="68"/>
      <c r="AT2854" s="68"/>
    </row>
    <row r="2855" spans="2:46" ht="18.600000000000001" customHeight="1" thickTop="1" thickBot="1">
      <c r="D2855" s="59">
        <v>0</v>
      </c>
      <c r="E2855" s="63">
        <v>0</v>
      </c>
      <c r="F2855" s="61">
        <v>1</v>
      </c>
      <c r="G2855" s="62">
        <v>0</v>
      </c>
      <c r="I2855" s="59">
        <v>0</v>
      </c>
      <c r="J2855" s="63">
        <f t="shared" ref="J2855" si="12955">IF(0=(1-$J$8*$K$8*$B2852^2),10^14,$B2852*$K$8/(1-$J$8*$K$8*$B2852^2))</f>
        <v>-0.43687691263153156</v>
      </c>
      <c r="K2855" s="61">
        <v>1</v>
      </c>
      <c r="L2855" s="62">
        <v>0</v>
      </c>
      <c r="N2855" s="59">
        <f t="shared" ref="N2855" si="12956">D2855*I2852+F2855*I2855-E2855*J2852-G2855*J2855</f>
        <v>0</v>
      </c>
      <c r="O2855" s="63">
        <f t="shared" ref="O2855" si="12957">(D2855*J2852+E2855*I2852+F2855*J2855+G2855*I2855)</f>
        <v>-0.43687691263153156</v>
      </c>
      <c r="P2855" s="61">
        <f t="shared" ref="P2855" si="12958">D2855*K2852+F2855*K2855-E2855*L2852-G2855*L2855</f>
        <v>1</v>
      </c>
      <c r="Q2855" s="62">
        <f t="shared" ref="Q2855" si="12959">(D2855*L2852+E2855*K2852+F2855*L2855+G2855*K2855)</f>
        <v>0</v>
      </c>
      <c r="S2855" s="59">
        <v>0</v>
      </c>
      <c r="T2855" s="63">
        <v>0</v>
      </c>
      <c r="U2855" s="61">
        <v>1</v>
      </c>
      <c r="V2855" s="62">
        <v>0</v>
      </c>
      <c r="X2855" s="59">
        <f t="shared" ref="X2855" si="12960">N2855*S2852+P2855*S2855-O2855*T2852-Q2855*T2855</f>
        <v>0</v>
      </c>
      <c r="Y2855" s="63">
        <f t="shared" ref="Y2855" si="12961">(N2855*T2852+O2855*S2852+P2855*T2855+Q2855*S2855)</f>
        <v>-0.43687691263153156</v>
      </c>
      <c r="Z2855" s="61">
        <f t="shared" ref="Z2855" si="12962">N2855*U2852+P2855*U2855-O2855*V2852-Q2855*V2855</f>
        <v>3.418331800370304</v>
      </c>
      <c r="AA2855" s="62">
        <f t="shared" ref="AA2855" si="12963">(N2855*V2852+O2855*U2852+P2855*V2855+Q2855*U2855)</f>
        <v>0</v>
      </c>
      <c r="AB2855" s="10"/>
      <c r="AC2855" s="46">
        <f t="shared" ref="AC2855" si="12964">1/$AD$8</f>
        <v>1</v>
      </c>
      <c r="AD2855" s="77">
        <v>0</v>
      </c>
      <c r="AE2855" s="78">
        <v>1</v>
      </c>
      <c r="AF2855" s="79">
        <v>0</v>
      </c>
      <c r="AH2855" s="59">
        <f t="shared" ref="AH2855" si="12965">X2855*AC2852+Z2855*AC2855-Y2855*AD2852-AA2855*AD2855</f>
        <v>3.418331800370304</v>
      </c>
      <c r="AI2855" s="63">
        <f t="shared" ref="AI2855" si="12966">(X2855*AD2852+Y2855*AC2852+Z2855*AD2855+AA2855*AC2855)</f>
        <v>-0.43687691263153156</v>
      </c>
      <c r="AJ2855" s="61">
        <f t="shared" ref="AJ2855" si="12967">X2855*AE2852+Z2855*AE2855-Y2855*AF2852-AA2855*AF2855</f>
        <v>3.418331800370304</v>
      </c>
      <c r="AK2855" s="62">
        <f t="shared" ref="AK2855" si="12968">(X2855*AF2852+Y2855*AE2852+Z2855*AF2855+AA2855*AE2855)</f>
        <v>0</v>
      </c>
      <c r="AM2855" s="80">
        <f t="shared" ref="AM2855" si="12969">(180/PI())*ATAN(-1*(AI2852+AI2855)/(AH2852+AH2855))</f>
        <v>-74.11288505702467</v>
      </c>
      <c r="AO2855" s="113">
        <f t="shared" ref="AO2855" si="12970">20*LOG(((1-(10^(AM2852/20)^2)*(1-((1-AO2852)/(1+AO2852))^2))^0.5))</f>
        <v>-1.1988196900227992E-2</v>
      </c>
      <c r="AP2855" s="18"/>
      <c r="AQ2855" s="68"/>
      <c r="AR2855" s="68"/>
      <c r="AS2855" s="68"/>
      <c r="AT2855" s="68"/>
    </row>
    <row r="2856" spans="2:46" ht="18.600000000000001" customHeight="1"/>
    <row r="2857" spans="2:46" ht="18.600000000000001" customHeight="1" thickBot="1">
      <c r="D2857" s="10" t="s">
        <v>63</v>
      </c>
      <c r="E2857" s="10"/>
      <c r="F2857" s="10"/>
      <c r="G2857" s="10"/>
      <c r="H2857" s="10"/>
      <c r="I2857" s="10" t="s">
        <v>64</v>
      </c>
      <c r="J2857" s="10"/>
      <c r="K2857" s="10"/>
      <c r="L2857" s="10"/>
      <c r="M2857" s="55"/>
      <c r="N2857" s="55"/>
      <c r="O2857" s="54" t="s">
        <v>65</v>
      </c>
      <c r="P2857" s="55"/>
      <c r="Q2857" s="55"/>
      <c r="R2857" s="55"/>
      <c r="S2857" s="10"/>
      <c r="T2857" s="10" t="s">
        <v>66</v>
      </c>
      <c r="U2857" s="55"/>
      <c r="V2857" s="55"/>
      <c r="W2857" s="55"/>
      <c r="X2857" s="55"/>
      <c r="Y2857" s="54" t="s">
        <v>67</v>
      </c>
      <c r="Z2857" s="55"/>
      <c r="AA2857" s="55"/>
      <c r="AB2857" s="55"/>
      <c r="AC2857" s="54" t="s">
        <v>68</v>
      </c>
      <c r="AD2857" s="10"/>
      <c r="AE2857" s="10"/>
      <c r="AF2857" s="10"/>
      <c r="AG2857" s="10"/>
      <c r="AH2857" s="55"/>
      <c r="AI2857" s="54" t="s">
        <v>69</v>
      </c>
      <c r="AJ2857" s="55"/>
      <c r="AK2857" s="55"/>
    </row>
    <row r="2858" spans="2:46" ht="18.600000000000001" customHeight="1" thickBot="1">
      <c r="B2858" s="52"/>
      <c r="D2858" s="273" t="s">
        <v>70</v>
      </c>
      <c r="E2858" s="274"/>
      <c r="F2858" s="275" t="s">
        <v>71</v>
      </c>
      <c r="G2858" s="276"/>
      <c r="H2858" s="263"/>
      <c r="I2858" s="273" t="s">
        <v>72</v>
      </c>
      <c r="J2858" s="274"/>
      <c r="K2858" s="275" t="s">
        <v>73</v>
      </c>
      <c r="L2858" s="276"/>
      <c r="M2858" s="55"/>
      <c r="N2858" s="269" t="s">
        <v>74</v>
      </c>
      <c r="O2858" s="270"/>
      <c r="P2858" s="271" t="s">
        <v>75</v>
      </c>
      <c r="Q2858" s="272"/>
      <c r="R2858" s="55"/>
      <c r="S2858" s="273" t="s">
        <v>76</v>
      </c>
      <c r="T2858" s="274"/>
      <c r="U2858" s="275" t="s">
        <v>77</v>
      </c>
      <c r="V2858" s="276"/>
      <c r="W2858" s="10"/>
      <c r="X2858" s="269" t="s">
        <v>78</v>
      </c>
      <c r="Y2858" s="270"/>
      <c r="Z2858" s="271" t="s">
        <v>79</v>
      </c>
      <c r="AA2858" s="272"/>
      <c r="AB2858" s="10"/>
      <c r="AC2858" s="273" t="s">
        <v>80</v>
      </c>
      <c r="AD2858" s="274"/>
      <c r="AE2858" s="275" t="s">
        <v>81</v>
      </c>
      <c r="AF2858" s="276"/>
      <c r="AG2858" s="10"/>
      <c r="AH2858" s="269" t="s">
        <v>82</v>
      </c>
      <c r="AI2858" s="270"/>
      <c r="AJ2858" s="271" t="s">
        <v>83</v>
      </c>
      <c r="AK2858" s="272"/>
      <c r="AM2858" s="57" t="s">
        <v>10</v>
      </c>
      <c r="AO2858" s="109" t="s">
        <v>37</v>
      </c>
      <c r="AP2858" s="18"/>
      <c r="AQ2858" s="68"/>
      <c r="AR2858" s="68"/>
      <c r="AS2858" s="68"/>
      <c r="AT2858" s="68"/>
    </row>
    <row r="2859" spans="2:46" ht="18.600000000000001" customHeight="1" thickTop="1" thickBot="1">
      <c r="B2859" s="81">
        <v>8.1799999999999695</v>
      </c>
      <c r="D2859" s="59">
        <v>1</v>
      </c>
      <c r="E2859" s="60">
        <v>0</v>
      </c>
      <c r="F2859" s="61">
        <v>0</v>
      </c>
      <c r="G2859" s="62">
        <f t="shared" ref="G2859" si="12971">$E$8*$B2859</f>
        <v>5.5490665999999793</v>
      </c>
      <c r="I2859" s="59">
        <v>1</v>
      </c>
      <c r="J2859" s="63">
        <v>0</v>
      </c>
      <c r="K2859" s="61">
        <v>0</v>
      </c>
      <c r="L2859" s="62">
        <v>0</v>
      </c>
      <c r="N2859" s="59">
        <f t="shared" ref="N2859" si="12972">D2859*I2859+F2859*I2862-E2859*J2859-G2859*J2862</f>
        <v>3.4175497952140712</v>
      </c>
      <c r="O2859" s="63">
        <f t="shared" ref="O2859" si="12973">(D2859*J2859+E2859*I2859+F2859*J2862+G2859*I2862)</f>
        <v>0</v>
      </c>
      <c r="P2859" s="61">
        <f t="shared" ref="P2859" si="12974">D2859*K2859+F2859*K2862-E2859*L2859-G2859*L2862</f>
        <v>0</v>
      </c>
      <c r="Q2859" s="62">
        <f t="shared" ref="Q2859" si="12975">(D2859*L2859+E2859*K2859+F2859*L2862+G2859*K2862)</f>
        <v>5.5490665999999793</v>
      </c>
      <c r="S2859" s="59">
        <v>1</v>
      </c>
      <c r="T2859" s="60">
        <v>0</v>
      </c>
      <c r="U2859" s="61">
        <v>0</v>
      </c>
      <c r="V2859" s="62">
        <f t="shared" ref="V2859" si="12976">$T$8*$B2859</f>
        <v>5.5490665999999793</v>
      </c>
      <c r="X2859" s="59">
        <f t="shared" ref="X2859" si="12977">N2859*S2859+P2859*S2862-O2859*T2859-Q2859*T2862</f>
        <v>3.4175497952140712</v>
      </c>
      <c r="Y2859" s="63">
        <f t="shared" ref="Y2859" si="12978">(N2859*T2859+O2859*S2859+P2859*T2862+Q2859*S2862)</f>
        <v>0</v>
      </c>
      <c r="Z2859" s="61">
        <f t="shared" ref="Z2859" si="12979">N2859*U2859+P2859*U2862-O2859*V2859-Q2859*V2862</f>
        <v>0</v>
      </c>
      <c r="AA2859" s="62">
        <f t="shared" ref="AA2859" si="12980">(N2859*V2859+O2859*U2859+P2859*V2862+Q2859*U2862)</f>
        <v>24.513278022459151</v>
      </c>
      <c r="AB2859" s="10"/>
      <c r="AC2859" s="64">
        <v>1</v>
      </c>
      <c r="AD2859" s="65">
        <v>0</v>
      </c>
      <c r="AE2859" s="23">
        <v>0</v>
      </c>
      <c r="AF2859" s="66">
        <v>0</v>
      </c>
      <c r="AH2859" s="59">
        <f t="shared" ref="AH2859" si="12981">X2859*AC2859+Z2859*AC2862-Y2859*AD2859-AA2859*AD2862</f>
        <v>3.4175497952140712</v>
      </c>
      <c r="AI2859" s="63">
        <f t="shared" ref="AI2859" si="12982">(X2859*AD2859+Y2859*AC2859+Z2859*AD2862+AA2859*AC2862)</f>
        <v>24.513278022459151</v>
      </c>
      <c r="AJ2859" s="61">
        <f t="shared" ref="AJ2859" si="12983">X2859*AE2859+Z2859*AE2862-Y2859*AF2859-AA2859*AF2862</f>
        <v>0</v>
      </c>
      <c r="AK2859" s="62">
        <f t="shared" ref="AK2859" si="12984">(X2859*AF2859+Y2859*AE2859+Z2859*AF2862+AA2859*AE2862)</f>
        <v>24.513278022459151</v>
      </c>
      <c r="AM2859" s="67">
        <f t="shared" ref="AM2859" si="12985">20*LOG(((1+$AD$8)/$AD$8)/((AH2859+AH2862)^2+(AI2859+AI2862)^2)^0.5)</f>
        <v>-21.948263522733967</v>
      </c>
      <c r="AO2859" s="110">
        <f t="shared" ref="AO2859" si="12986">((AH2859^2+AI2859^2)^0.5)/((AH2862^2+AI2862^2)^0.5)</f>
        <v>7.1839981400966266</v>
      </c>
      <c r="AP2859" s="18"/>
      <c r="AQ2859" s="68"/>
      <c r="AR2859" s="68"/>
      <c r="AS2859" s="68"/>
      <c r="AT2859" s="68"/>
    </row>
    <row r="2860" spans="2:46" ht="18.600000000000001" customHeight="1" thickBot="1">
      <c r="D2860" s="69"/>
      <c r="G2860" s="70"/>
      <c r="I2860" s="69"/>
      <c r="L2860" s="70"/>
      <c r="N2860" s="69"/>
      <c r="Q2860" s="70"/>
      <c r="S2860" s="69"/>
      <c r="V2860" s="70"/>
      <c r="X2860" s="69"/>
      <c r="AA2860" s="70"/>
      <c r="AC2860" s="64"/>
      <c r="AD2860" s="23"/>
      <c r="AE2860" s="23"/>
      <c r="AF2860" s="71"/>
      <c r="AH2860" s="69"/>
      <c r="AK2860" s="70"/>
      <c r="AO2860" s="111"/>
      <c r="AP2860" s="18"/>
      <c r="AQ2860" s="68"/>
      <c r="AR2860" s="68"/>
      <c r="AS2860" s="68"/>
      <c r="AT2860" s="68"/>
    </row>
    <row r="2861" spans="2:46" ht="18.600000000000001" customHeight="1" thickBot="1">
      <c r="D2861" s="265" t="s">
        <v>11</v>
      </c>
      <c r="E2861" s="266"/>
      <c r="F2861" s="267" t="s">
        <v>84</v>
      </c>
      <c r="G2861" s="268"/>
      <c r="H2861" s="263"/>
      <c r="I2861" s="265" t="s">
        <v>85</v>
      </c>
      <c r="J2861" s="266"/>
      <c r="K2861" s="267" t="s">
        <v>86</v>
      </c>
      <c r="L2861" s="268"/>
      <c r="N2861" s="269" t="s">
        <v>12</v>
      </c>
      <c r="O2861" s="270"/>
      <c r="P2861" s="271" t="s">
        <v>13</v>
      </c>
      <c r="Q2861" s="272"/>
      <c r="S2861" s="265" t="s">
        <v>87</v>
      </c>
      <c r="T2861" s="266"/>
      <c r="U2861" s="267" t="s">
        <v>88</v>
      </c>
      <c r="V2861" s="268"/>
      <c r="W2861" s="10"/>
      <c r="X2861" s="269" t="s">
        <v>89</v>
      </c>
      <c r="Y2861" s="270"/>
      <c r="Z2861" s="271" t="s">
        <v>90</v>
      </c>
      <c r="AA2861" s="272"/>
      <c r="AB2861" s="10"/>
      <c r="AC2861" s="265" t="s">
        <v>14</v>
      </c>
      <c r="AD2861" s="266"/>
      <c r="AE2861" s="267" t="s">
        <v>15</v>
      </c>
      <c r="AF2861" s="268"/>
      <c r="AG2861" s="10"/>
      <c r="AH2861" s="269" t="s">
        <v>91</v>
      </c>
      <c r="AI2861" s="270"/>
      <c r="AJ2861" s="271" t="s">
        <v>92</v>
      </c>
      <c r="AK2861" s="272"/>
      <c r="AM2861" s="76" t="s">
        <v>16</v>
      </c>
      <c r="AO2861" s="112" t="s">
        <v>38</v>
      </c>
      <c r="AP2861" s="18"/>
      <c r="AQ2861" s="68"/>
      <c r="AR2861" s="68"/>
      <c r="AS2861" s="68"/>
      <c r="AT2861" s="68"/>
    </row>
    <row r="2862" spans="2:46" ht="18.600000000000001" customHeight="1" thickTop="1" thickBot="1">
      <c r="D2862" s="59">
        <v>0</v>
      </c>
      <c r="E2862" s="63">
        <v>0</v>
      </c>
      <c r="F2862" s="61">
        <v>1</v>
      </c>
      <c r="G2862" s="62">
        <v>0</v>
      </c>
      <c r="I2862" s="59">
        <v>0</v>
      </c>
      <c r="J2862" s="63">
        <f t="shared" ref="J2862" si="12987">IF(0=(1-$J$8*$K$8*$B2859^2),10^14,$B2859*$K$8/(1-$J$8*$K$8*$B2859^2))</f>
        <v>-0.43566782839010804</v>
      </c>
      <c r="K2862" s="61">
        <v>1</v>
      </c>
      <c r="L2862" s="62">
        <v>0</v>
      </c>
      <c r="N2862" s="59">
        <f t="shared" ref="N2862" si="12988">D2862*I2859+F2862*I2862-E2862*J2859-G2862*J2862</f>
        <v>0</v>
      </c>
      <c r="O2862" s="63">
        <f t="shared" ref="O2862" si="12989">(D2862*J2859+E2862*I2859+F2862*J2862+G2862*I2862)</f>
        <v>-0.43566782839010804</v>
      </c>
      <c r="P2862" s="61">
        <f t="shared" ref="P2862" si="12990">D2862*K2859+F2862*K2862-E2862*L2859-G2862*L2862</f>
        <v>1</v>
      </c>
      <c r="Q2862" s="62">
        <f t="shared" ref="Q2862" si="12991">(D2862*L2859+E2862*K2859+F2862*L2862+G2862*K2862)</f>
        <v>0</v>
      </c>
      <c r="S2862" s="59">
        <v>0</v>
      </c>
      <c r="T2862" s="63">
        <v>0</v>
      </c>
      <c r="U2862" s="61">
        <v>1</v>
      </c>
      <c r="V2862" s="62">
        <v>0</v>
      </c>
      <c r="X2862" s="59">
        <f t="shared" ref="X2862" si="12992">N2862*S2859+P2862*S2862-O2862*T2859-Q2862*T2862</f>
        <v>0</v>
      </c>
      <c r="Y2862" s="63">
        <f t="shared" ref="Y2862" si="12993">(N2862*T2859+O2862*S2859+P2862*T2862+Q2862*S2862)</f>
        <v>-0.43566782839010804</v>
      </c>
      <c r="Z2862" s="61">
        <f t="shared" ref="Z2862" si="12994">N2862*U2859+P2862*U2862-O2862*V2859-Q2862*V2862</f>
        <v>3.4175497952140712</v>
      </c>
      <c r="AA2862" s="62">
        <f t="shared" ref="AA2862" si="12995">(N2862*V2859+O2862*U2859+P2862*V2862+Q2862*U2862)</f>
        <v>0</v>
      </c>
      <c r="AB2862" s="10"/>
      <c r="AC2862" s="46">
        <f t="shared" ref="AC2862" si="12996">1/$AD$8</f>
        <v>1</v>
      </c>
      <c r="AD2862" s="77">
        <v>0</v>
      </c>
      <c r="AE2862" s="78">
        <v>1</v>
      </c>
      <c r="AF2862" s="79">
        <v>0</v>
      </c>
      <c r="AH2862" s="59">
        <f t="shared" ref="AH2862" si="12997">X2862*AC2859+Z2862*AC2862-Y2862*AD2859-AA2862*AD2862</f>
        <v>3.4175497952140712</v>
      </c>
      <c r="AI2862" s="63">
        <f t="shared" ref="AI2862" si="12998">(X2862*AD2859+Y2862*AC2859+Z2862*AD2862+AA2862*AC2862)</f>
        <v>-0.43566782839010804</v>
      </c>
      <c r="AJ2862" s="61">
        <f t="shared" ref="AJ2862" si="12999">X2862*AE2859+Z2862*AE2862-Y2862*AF2859-AA2862*AF2862</f>
        <v>3.4175497952140712</v>
      </c>
      <c r="AK2862" s="62">
        <f t="shared" ref="AK2862" si="13000">(X2862*AF2859+Y2862*AE2859+Z2862*AF2862+AA2862*AE2862)</f>
        <v>0</v>
      </c>
      <c r="AM2862" s="80">
        <f t="shared" ref="AM2862" si="13001">(180/PI())*ATAN(-1*(AI2859+AI2862)/(AH2859+AH2862))</f>
        <v>-74.151931475975132</v>
      </c>
      <c r="AO2862" s="113">
        <f t="shared" ref="AO2862" si="13002">20*LOG(((1-(10^(AM2859/20)^2)*(1-((1-AO2859)/(1+AO2859))^2))^0.5))</f>
        <v>-1.1913755118627809E-2</v>
      </c>
      <c r="AP2862" s="18"/>
      <c r="AQ2862" s="68"/>
      <c r="AR2862" s="68"/>
      <c r="AS2862" s="68"/>
      <c r="AT2862" s="68"/>
    </row>
    <row r="2863" spans="2:46" ht="18.600000000000001" customHeight="1"/>
    <row r="2864" spans="2:46" ht="18.600000000000001" customHeight="1" thickBot="1">
      <c r="D2864" s="10" t="s">
        <v>63</v>
      </c>
      <c r="E2864" s="10"/>
      <c r="F2864" s="10"/>
      <c r="G2864" s="10"/>
      <c r="H2864" s="10"/>
      <c r="I2864" s="10" t="s">
        <v>64</v>
      </c>
      <c r="J2864" s="10"/>
      <c r="K2864" s="10"/>
      <c r="L2864" s="10"/>
      <c r="M2864" s="55"/>
      <c r="N2864" s="55"/>
      <c r="O2864" s="54" t="s">
        <v>65</v>
      </c>
      <c r="P2864" s="55"/>
      <c r="Q2864" s="55"/>
      <c r="R2864" s="55"/>
      <c r="S2864" s="10"/>
      <c r="T2864" s="10" t="s">
        <v>66</v>
      </c>
      <c r="U2864" s="55"/>
      <c r="V2864" s="55"/>
      <c r="W2864" s="55"/>
      <c r="X2864" s="55"/>
      <c r="Y2864" s="54" t="s">
        <v>67</v>
      </c>
      <c r="Z2864" s="55"/>
      <c r="AA2864" s="55"/>
      <c r="AB2864" s="55"/>
      <c r="AC2864" s="54" t="s">
        <v>68</v>
      </c>
      <c r="AD2864" s="10"/>
      <c r="AE2864" s="10"/>
      <c r="AF2864" s="10"/>
      <c r="AG2864" s="10"/>
      <c r="AH2864" s="55"/>
      <c r="AI2864" s="54" t="s">
        <v>69</v>
      </c>
      <c r="AJ2864" s="55"/>
      <c r="AK2864" s="55"/>
    </row>
    <row r="2865" spans="1:46" ht="18.600000000000001" customHeight="1" thickBot="1">
      <c r="B2865" s="52"/>
      <c r="D2865" s="273" t="s">
        <v>70</v>
      </c>
      <c r="E2865" s="274"/>
      <c r="F2865" s="275" t="s">
        <v>71</v>
      </c>
      <c r="G2865" s="276"/>
      <c r="H2865" s="263"/>
      <c r="I2865" s="273" t="s">
        <v>72</v>
      </c>
      <c r="J2865" s="274"/>
      <c r="K2865" s="275" t="s">
        <v>73</v>
      </c>
      <c r="L2865" s="276"/>
      <c r="M2865" s="55"/>
      <c r="N2865" s="269" t="s">
        <v>74</v>
      </c>
      <c r="O2865" s="270"/>
      <c r="P2865" s="271" t="s">
        <v>75</v>
      </c>
      <c r="Q2865" s="272"/>
      <c r="R2865" s="55"/>
      <c r="S2865" s="273" t="s">
        <v>76</v>
      </c>
      <c r="T2865" s="274"/>
      <c r="U2865" s="275" t="s">
        <v>77</v>
      </c>
      <c r="V2865" s="276"/>
      <c r="W2865" s="10"/>
      <c r="X2865" s="269" t="s">
        <v>78</v>
      </c>
      <c r="Y2865" s="270"/>
      <c r="Z2865" s="271" t="s">
        <v>79</v>
      </c>
      <c r="AA2865" s="272"/>
      <c r="AB2865" s="10"/>
      <c r="AC2865" s="273" t="s">
        <v>80</v>
      </c>
      <c r="AD2865" s="274"/>
      <c r="AE2865" s="275" t="s">
        <v>81</v>
      </c>
      <c r="AF2865" s="276"/>
      <c r="AG2865" s="10"/>
      <c r="AH2865" s="269" t="s">
        <v>82</v>
      </c>
      <c r="AI2865" s="270"/>
      <c r="AJ2865" s="271" t="s">
        <v>83</v>
      </c>
      <c r="AK2865" s="272"/>
      <c r="AM2865" s="57" t="s">
        <v>10</v>
      </c>
      <c r="AO2865" s="109" t="s">
        <v>37</v>
      </c>
      <c r="AP2865" s="18"/>
      <c r="AQ2865" s="68"/>
      <c r="AR2865" s="68"/>
      <c r="AS2865" s="68"/>
      <c r="AT2865" s="68"/>
    </row>
    <row r="2866" spans="1:46" ht="18.600000000000001" customHeight="1" thickTop="1" thickBot="1">
      <c r="B2866" s="81">
        <v>8.1999999999999709</v>
      </c>
      <c r="D2866" s="59">
        <v>1</v>
      </c>
      <c r="E2866" s="60">
        <v>0</v>
      </c>
      <c r="F2866" s="61">
        <v>0</v>
      </c>
      <c r="G2866" s="62">
        <f t="shared" ref="G2866" si="13003">$E$8*$B2866</f>
        <v>5.5626339999999805</v>
      </c>
      <c r="I2866" s="59">
        <v>1</v>
      </c>
      <c r="J2866" s="63">
        <v>0</v>
      </c>
      <c r="K2866" s="61">
        <v>0</v>
      </c>
      <c r="L2866" s="62">
        <v>0</v>
      </c>
      <c r="N2866" s="59">
        <f t="shared" ref="N2866" si="13004">D2866*I2866+F2866*I2869-E2866*J2866-G2866*J2869</f>
        <v>3.4167740051218121</v>
      </c>
      <c r="O2866" s="63">
        <f t="shared" ref="O2866" si="13005">(D2866*J2866+E2866*I2866+F2866*J2869+G2866*I2869)</f>
        <v>0</v>
      </c>
      <c r="P2866" s="61">
        <f t="shared" ref="P2866" si="13006">D2866*K2866+F2866*K2869-E2866*L2866-G2866*L2869</f>
        <v>0</v>
      </c>
      <c r="Q2866" s="62">
        <f t="shared" ref="Q2866" si="13007">(D2866*L2866+E2866*K2866+F2866*L2869+G2866*K2869)</f>
        <v>5.5626339999999805</v>
      </c>
      <c r="S2866" s="59">
        <v>1</v>
      </c>
      <c r="T2866" s="60">
        <v>0</v>
      </c>
      <c r="U2866" s="61">
        <v>0</v>
      </c>
      <c r="V2866" s="62">
        <f t="shared" ref="V2866" si="13008">$T$8*$B2866</f>
        <v>5.5626339999999805</v>
      </c>
      <c r="X2866" s="59">
        <f t="shared" ref="X2866" si="13009">N2866*S2866+P2866*S2869-O2866*T2866-Q2866*T2869</f>
        <v>3.4167740051218121</v>
      </c>
      <c r="Y2866" s="63">
        <f t="shared" ref="Y2866" si="13010">(N2866*T2866+O2866*S2866+P2866*T2869+Q2866*S2869)</f>
        <v>0</v>
      </c>
      <c r="Z2866" s="61">
        <f t="shared" ref="Z2866" si="13011">N2866*U2866+P2866*U2869-O2866*V2866-Q2866*V2869</f>
        <v>0</v>
      </c>
      <c r="AA2866" s="62">
        <f t="shared" ref="AA2866" si="13012">(N2866*V2866+O2866*U2866+P2866*V2869+Q2866*U2869)</f>
        <v>24.568897251206682</v>
      </c>
      <c r="AB2866" s="10"/>
      <c r="AC2866" s="64">
        <v>1</v>
      </c>
      <c r="AD2866" s="65">
        <v>0</v>
      </c>
      <c r="AE2866" s="23">
        <v>0</v>
      </c>
      <c r="AF2866" s="66">
        <v>0</v>
      </c>
      <c r="AH2866" s="59">
        <f t="shared" ref="AH2866" si="13013">X2866*AC2866+Z2866*AC2869-Y2866*AD2866-AA2866*AD2869</f>
        <v>3.4167740051218121</v>
      </c>
      <c r="AI2866" s="63">
        <f t="shared" ref="AI2866" si="13014">(X2866*AD2866+Y2866*AC2866+Z2866*AD2869+AA2866*AC2869)</f>
        <v>24.568897251206682</v>
      </c>
      <c r="AJ2866" s="61">
        <f t="shared" ref="AJ2866" si="13015">X2866*AE2866+Z2866*AE2869-Y2866*AF2866-AA2866*AF2869</f>
        <v>0</v>
      </c>
      <c r="AK2866" s="62">
        <f t="shared" ref="AK2866" si="13016">(X2866*AF2866+Y2866*AE2866+Z2866*AF2869+AA2866*AE2869)</f>
        <v>24.568897251206682</v>
      </c>
      <c r="AM2866" s="67">
        <f t="shared" ref="AM2866" si="13017">20*LOG(((1+$AD$8)/$AD$8)/((AH2866+AH2869)^2+(AI2866+AI2869)^2)^0.5)</f>
        <v>-21.967067463251531</v>
      </c>
      <c r="AO2866" s="110">
        <f t="shared" ref="AO2866" si="13018">((AH2866^2+AI2866^2)^0.5)/((AH2869^2+AI2869^2)^0.5)</f>
        <v>7.2018828590934314</v>
      </c>
      <c r="AP2866" s="18"/>
      <c r="AQ2866" s="68"/>
      <c r="AR2866" s="68"/>
      <c r="AS2866" s="68"/>
      <c r="AT2866" s="68"/>
    </row>
    <row r="2867" spans="1:46" ht="18.600000000000001" customHeight="1" thickBot="1">
      <c r="D2867" s="69"/>
      <c r="G2867" s="70"/>
      <c r="I2867" s="69"/>
      <c r="L2867" s="70"/>
      <c r="N2867" s="69"/>
      <c r="Q2867" s="70"/>
      <c r="S2867" s="69"/>
      <c r="V2867" s="70"/>
      <c r="X2867" s="69"/>
      <c r="AA2867" s="70"/>
      <c r="AC2867" s="64"/>
      <c r="AD2867" s="23"/>
      <c r="AE2867" s="23"/>
      <c r="AF2867" s="71"/>
      <c r="AH2867" s="69"/>
      <c r="AK2867" s="70"/>
      <c r="AO2867" s="111"/>
      <c r="AP2867" s="18"/>
      <c r="AQ2867" s="68"/>
      <c r="AR2867" s="68"/>
      <c r="AS2867" s="68"/>
      <c r="AT2867" s="68"/>
    </row>
    <row r="2868" spans="1:46" ht="18.600000000000001" customHeight="1" thickBot="1">
      <c r="D2868" s="265" t="s">
        <v>11</v>
      </c>
      <c r="E2868" s="266"/>
      <c r="F2868" s="267" t="s">
        <v>84</v>
      </c>
      <c r="G2868" s="268"/>
      <c r="H2868" s="263"/>
      <c r="I2868" s="265" t="s">
        <v>85</v>
      </c>
      <c r="J2868" s="266"/>
      <c r="K2868" s="267" t="s">
        <v>86</v>
      </c>
      <c r="L2868" s="268"/>
      <c r="N2868" s="269" t="s">
        <v>12</v>
      </c>
      <c r="O2868" s="270"/>
      <c r="P2868" s="271" t="s">
        <v>13</v>
      </c>
      <c r="Q2868" s="272"/>
      <c r="S2868" s="265" t="s">
        <v>87</v>
      </c>
      <c r="T2868" s="266"/>
      <c r="U2868" s="267" t="s">
        <v>88</v>
      </c>
      <c r="V2868" s="268"/>
      <c r="W2868" s="10"/>
      <c r="X2868" s="269" t="s">
        <v>89</v>
      </c>
      <c r="Y2868" s="270"/>
      <c r="Z2868" s="271" t="s">
        <v>90</v>
      </c>
      <c r="AA2868" s="272"/>
      <c r="AB2868" s="10"/>
      <c r="AC2868" s="265" t="s">
        <v>14</v>
      </c>
      <c r="AD2868" s="266"/>
      <c r="AE2868" s="267" t="s">
        <v>15</v>
      </c>
      <c r="AF2868" s="268"/>
      <c r="AG2868" s="10"/>
      <c r="AH2868" s="269" t="s">
        <v>91</v>
      </c>
      <c r="AI2868" s="270"/>
      <c r="AJ2868" s="271" t="s">
        <v>92</v>
      </c>
      <c r="AK2868" s="272"/>
      <c r="AM2868" s="76" t="s">
        <v>16</v>
      </c>
      <c r="AO2868" s="112" t="s">
        <v>38</v>
      </c>
      <c r="AP2868" s="18"/>
      <c r="AQ2868" s="68"/>
      <c r="AR2868" s="68"/>
      <c r="AS2868" s="68"/>
      <c r="AT2868" s="68"/>
    </row>
    <row r="2869" spans="1:46" ht="18.600000000000001" customHeight="1" thickTop="1" thickBot="1">
      <c r="D2869" s="59">
        <v>0</v>
      </c>
      <c r="E2869" s="63">
        <v>0</v>
      </c>
      <c r="F2869" s="61">
        <v>1</v>
      </c>
      <c r="G2869" s="62">
        <v>0</v>
      </c>
      <c r="I2869" s="59">
        <v>0</v>
      </c>
      <c r="J2869" s="63">
        <f t="shared" ref="J2869" si="13019">IF(0=(1-$J$8*$K$8*$B2866^2),10^14,$B2866*$K$8/(1-$J$8*$K$8*$B2866^2))</f>
        <v>-0.43446575940855003</v>
      </c>
      <c r="K2869" s="61">
        <v>1</v>
      </c>
      <c r="L2869" s="62">
        <v>0</v>
      </c>
      <c r="N2869" s="59">
        <f t="shared" ref="N2869" si="13020">D2869*I2866+F2869*I2869-E2869*J2866-G2869*J2869</f>
        <v>0</v>
      </c>
      <c r="O2869" s="63">
        <f t="shared" ref="O2869" si="13021">(D2869*J2866+E2869*I2866+F2869*J2869+G2869*I2869)</f>
        <v>-0.43446575940855003</v>
      </c>
      <c r="P2869" s="61">
        <f t="shared" ref="P2869" si="13022">D2869*K2866+F2869*K2869-E2869*L2866-G2869*L2869</f>
        <v>1</v>
      </c>
      <c r="Q2869" s="62">
        <f t="shared" ref="Q2869" si="13023">(D2869*L2866+E2869*K2866+F2869*L2869+G2869*K2869)</f>
        <v>0</v>
      </c>
      <c r="S2869" s="59">
        <v>0</v>
      </c>
      <c r="T2869" s="63">
        <v>0</v>
      </c>
      <c r="U2869" s="61">
        <v>1</v>
      </c>
      <c r="V2869" s="62">
        <v>0</v>
      </c>
      <c r="X2869" s="59">
        <f t="shared" ref="X2869" si="13024">N2869*S2866+P2869*S2869-O2869*T2866-Q2869*T2869</f>
        <v>0</v>
      </c>
      <c r="Y2869" s="63">
        <f t="shared" ref="Y2869" si="13025">(N2869*T2866+O2869*S2866+P2869*T2869+Q2869*S2869)</f>
        <v>-0.43446575940855003</v>
      </c>
      <c r="Z2869" s="61">
        <f t="shared" ref="Z2869" si="13026">N2869*U2866+P2869*U2869-O2869*V2866-Q2869*V2869</f>
        <v>3.4167740051218121</v>
      </c>
      <c r="AA2869" s="62">
        <f t="shared" ref="AA2869" si="13027">(N2869*V2866+O2869*U2866+P2869*V2869+Q2869*U2869)</f>
        <v>0</v>
      </c>
      <c r="AB2869" s="10"/>
      <c r="AC2869" s="46">
        <f t="shared" ref="AC2869" si="13028">1/$AD$8</f>
        <v>1</v>
      </c>
      <c r="AD2869" s="77">
        <v>0</v>
      </c>
      <c r="AE2869" s="78">
        <v>1</v>
      </c>
      <c r="AF2869" s="79">
        <v>0</v>
      </c>
      <c r="AH2869" s="59">
        <f t="shared" ref="AH2869" si="13029">X2869*AC2866+Z2869*AC2869-Y2869*AD2866-AA2869*AD2869</f>
        <v>3.4167740051218121</v>
      </c>
      <c r="AI2869" s="63">
        <f t="shared" ref="AI2869" si="13030">(X2869*AD2866+Y2869*AC2866+Z2869*AD2869+AA2869*AC2869)</f>
        <v>-0.43446575940855003</v>
      </c>
      <c r="AJ2869" s="61">
        <f t="shared" ref="AJ2869" si="13031">X2869*AE2866+Z2869*AE2869-Y2869*AF2866-AA2869*AF2869</f>
        <v>3.4167740051218121</v>
      </c>
      <c r="AK2869" s="62">
        <f t="shared" ref="AK2869" si="13032">(X2869*AF2866+Y2869*AE2866+Z2869*AF2869+AA2869*AE2869)</f>
        <v>0</v>
      </c>
      <c r="AM2869" s="80">
        <f t="shared" ref="AM2869" si="13033">(180/PI())*ATAN(-1*(AI2866+AI2869)/(AH2866+AH2869))</f>
        <v>-74.190785687823933</v>
      </c>
      <c r="AO2869" s="113">
        <f t="shared" ref="AO2869" si="13034">20*LOG(((1-(10^(AM2866/20)^2)*(1-((1-AO2866)/(1+AO2866))^2))^0.5))</f>
        <v>-1.1839908489868132E-2</v>
      </c>
      <c r="AP2869" s="18"/>
      <c r="AQ2869" s="68"/>
      <c r="AR2869" s="68"/>
      <c r="AS2869" s="68"/>
      <c r="AT2869" s="68"/>
    </row>
    <row r="2870" spans="1:46" ht="18.600000000000001" customHeight="1"/>
    <row r="2871" spans="1:46" ht="18.600000000000001" customHeight="1" thickBot="1">
      <c r="D2871" s="10" t="s">
        <v>63</v>
      </c>
      <c r="E2871" s="10"/>
      <c r="F2871" s="10"/>
      <c r="G2871" s="10"/>
      <c r="H2871" s="10"/>
      <c r="I2871" s="10" t="s">
        <v>64</v>
      </c>
      <c r="J2871" s="10"/>
      <c r="K2871" s="10"/>
      <c r="L2871" s="10"/>
      <c r="M2871" s="55"/>
      <c r="N2871" s="55"/>
      <c r="O2871" s="54" t="s">
        <v>65</v>
      </c>
      <c r="P2871" s="55"/>
      <c r="Q2871" s="55"/>
      <c r="R2871" s="55"/>
      <c r="S2871" s="10"/>
      <c r="T2871" s="10" t="s">
        <v>66</v>
      </c>
      <c r="U2871" s="55"/>
      <c r="V2871" s="55"/>
      <c r="W2871" s="55"/>
      <c r="X2871" s="55"/>
      <c r="Y2871" s="54" t="s">
        <v>67</v>
      </c>
      <c r="Z2871" s="55"/>
      <c r="AA2871" s="55"/>
      <c r="AB2871" s="55"/>
      <c r="AC2871" s="54" t="s">
        <v>68</v>
      </c>
      <c r="AD2871" s="10"/>
      <c r="AE2871" s="10"/>
      <c r="AF2871" s="10"/>
      <c r="AG2871" s="10"/>
      <c r="AH2871" s="55"/>
      <c r="AI2871" s="54" t="s">
        <v>69</v>
      </c>
      <c r="AJ2871" s="55"/>
      <c r="AK2871" s="55"/>
    </row>
    <row r="2872" spans="1:46" ht="18.600000000000001" customHeight="1" thickBot="1">
      <c r="B2872" s="52"/>
      <c r="D2872" s="273" t="s">
        <v>70</v>
      </c>
      <c r="E2872" s="274"/>
      <c r="F2872" s="275" t="s">
        <v>71</v>
      </c>
      <c r="G2872" s="276"/>
      <c r="H2872" s="263"/>
      <c r="I2872" s="273" t="s">
        <v>72</v>
      </c>
      <c r="J2872" s="274"/>
      <c r="K2872" s="275" t="s">
        <v>73</v>
      </c>
      <c r="L2872" s="276"/>
      <c r="M2872" s="55"/>
      <c r="N2872" s="269" t="s">
        <v>74</v>
      </c>
      <c r="O2872" s="270"/>
      <c r="P2872" s="271" t="s">
        <v>75</v>
      </c>
      <c r="Q2872" s="272"/>
      <c r="R2872" s="55"/>
      <c r="S2872" s="273" t="s">
        <v>76</v>
      </c>
      <c r="T2872" s="274"/>
      <c r="U2872" s="275" t="s">
        <v>77</v>
      </c>
      <c r="V2872" s="276"/>
      <c r="W2872" s="10"/>
      <c r="X2872" s="269" t="s">
        <v>78</v>
      </c>
      <c r="Y2872" s="270"/>
      <c r="Z2872" s="271" t="s">
        <v>79</v>
      </c>
      <c r="AA2872" s="272"/>
      <c r="AB2872" s="10"/>
      <c r="AC2872" s="273" t="s">
        <v>80</v>
      </c>
      <c r="AD2872" s="274"/>
      <c r="AE2872" s="275" t="s">
        <v>81</v>
      </c>
      <c r="AF2872" s="276"/>
      <c r="AG2872" s="10"/>
      <c r="AH2872" s="269" t="s">
        <v>82</v>
      </c>
      <c r="AI2872" s="270"/>
      <c r="AJ2872" s="271" t="s">
        <v>83</v>
      </c>
      <c r="AK2872" s="272"/>
      <c r="AM2872" s="57" t="s">
        <v>10</v>
      </c>
      <c r="AO2872" s="109" t="s">
        <v>37</v>
      </c>
      <c r="AP2872" s="18"/>
      <c r="AQ2872" s="68"/>
      <c r="AR2872" s="68"/>
      <c r="AS2872" s="68"/>
      <c r="AT2872" s="68"/>
    </row>
    <row r="2873" spans="1:46" ht="18.600000000000001" customHeight="1" thickTop="1" thickBot="1">
      <c r="B2873" s="81">
        <v>8.2199999999999704</v>
      </c>
      <c r="D2873" s="59">
        <v>1</v>
      </c>
      <c r="E2873" s="60">
        <v>0</v>
      </c>
      <c r="F2873" s="61">
        <v>0</v>
      </c>
      <c r="G2873" s="62">
        <f t="shared" ref="G2873" si="13035">$E$8*$B2873</f>
        <v>5.57620139999998</v>
      </c>
      <c r="I2873" s="59">
        <v>1</v>
      </c>
      <c r="J2873" s="63">
        <v>0</v>
      </c>
      <c r="K2873" s="61">
        <v>0</v>
      </c>
      <c r="L2873" s="62">
        <v>0</v>
      </c>
      <c r="N2873" s="59">
        <f t="shared" ref="N2873" si="13036">D2873*I2873+F2873*I2876-E2873*J2873-G2873*J2876</f>
        <v>3.4160043631518158</v>
      </c>
      <c r="O2873" s="63">
        <f t="shared" ref="O2873" si="13037">(D2873*J2873+E2873*I2873+F2873*J2876+G2873*I2876)</f>
        <v>0</v>
      </c>
      <c r="P2873" s="61">
        <f t="shared" ref="P2873" si="13038">D2873*K2873+F2873*K2876-E2873*L2873-G2873*L2876</f>
        <v>0</v>
      </c>
      <c r="Q2873" s="62">
        <f t="shared" ref="Q2873" si="13039">(D2873*L2873+E2873*K2873+F2873*L2876+G2873*K2876)</f>
        <v>5.57620139999998</v>
      </c>
      <c r="S2873" s="59">
        <v>1</v>
      </c>
      <c r="T2873" s="60">
        <v>0</v>
      </c>
      <c r="U2873" s="61">
        <v>0</v>
      </c>
      <c r="V2873" s="62">
        <f t="shared" ref="V2873" si="13040">$T$8*$B2873</f>
        <v>5.57620139999998</v>
      </c>
      <c r="X2873" s="59">
        <f t="shared" ref="X2873" si="13041">N2873*S2873+P2873*S2876-O2873*T2873-Q2873*T2876</f>
        <v>3.4160043631518158</v>
      </c>
      <c r="Y2873" s="63">
        <f t="shared" ref="Y2873" si="13042">(N2873*T2873+O2873*S2873+P2873*T2876+Q2873*S2876)</f>
        <v>0</v>
      </c>
      <c r="Z2873" s="61">
        <f t="shared" ref="Z2873" si="13043">N2873*U2873+P2873*U2876-O2873*V2873-Q2873*V2876</f>
        <v>0</v>
      </c>
      <c r="AA2873" s="62">
        <f t="shared" ref="AA2873" si="13044">(N2873*V2873+O2873*U2873+P2873*V2876+Q2873*U2876)</f>
        <v>24.624529712213175</v>
      </c>
      <c r="AB2873" s="10"/>
      <c r="AC2873" s="64">
        <v>1</v>
      </c>
      <c r="AD2873" s="65">
        <v>0</v>
      </c>
      <c r="AE2873" s="23">
        <v>0</v>
      </c>
      <c r="AF2873" s="66">
        <v>0</v>
      </c>
      <c r="AH2873" s="59">
        <f t="shared" ref="AH2873" si="13045">X2873*AC2873+Z2873*AC2876-Y2873*AD2873-AA2873*AD2876</f>
        <v>3.4160043631518158</v>
      </c>
      <c r="AI2873" s="63">
        <f t="shared" ref="AI2873" si="13046">(X2873*AD2873+Y2873*AC2873+Z2873*AD2876+AA2873*AC2876)</f>
        <v>24.624529712213175</v>
      </c>
      <c r="AJ2873" s="61">
        <f t="shared" ref="AJ2873" si="13047">X2873*AE2873+Z2873*AE2876-Y2873*AF2873-AA2873*AF2876</f>
        <v>0</v>
      </c>
      <c r="AK2873" s="62">
        <f t="shared" ref="AK2873" si="13048">(X2873*AF2873+Y2873*AE2873+Z2873*AF2876+AA2873*AE2876)</f>
        <v>24.624529712213175</v>
      </c>
      <c r="AM2873" s="67">
        <f t="shared" ref="AM2873" si="13049">20*LOG(((1+$AD$8)/$AD$8)/((AH2873+AH2876)^2+(AI2873+AI2876)^2)^0.5)</f>
        <v>-21.985837994976151</v>
      </c>
      <c r="AO2873" s="110">
        <f t="shared" ref="AO2873" si="13050">((AH2873^2+AI2873^2)^0.5)/((AH2876^2+AI2876^2)^0.5)</f>
        <v>7.2197666812248817</v>
      </c>
      <c r="AP2873" s="18"/>
      <c r="AQ2873" s="68"/>
      <c r="AR2873" s="68"/>
      <c r="AS2873" s="68"/>
      <c r="AT2873" s="68"/>
    </row>
    <row r="2874" spans="1:46" ht="18.600000000000001" customHeight="1" thickBot="1">
      <c r="D2874" s="69"/>
      <c r="G2874" s="70"/>
      <c r="I2874" s="69"/>
      <c r="L2874" s="70"/>
      <c r="N2874" s="69"/>
      <c r="Q2874" s="70"/>
      <c r="S2874" s="69"/>
      <c r="V2874" s="70"/>
      <c r="X2874" s="69"/>
      <c r="AA2874" s="70"/>
      <c r="AC2874" s="64"/>
      <c r="AD2874" s="23"/>
      <c r="AE2874" s="23"/>
      <c r="AF2874" s="71"/>
      <c r="AH2874" s="69"/>
      <c r="AK2874" s="70"/>
      <c r="AO2874" s="111"/>
      <c r="AP2874" s="18"/>
      <c r="AQ2874" s="68"/>
      <c r="AR2874" s="68"/>
      <c r="AS2874" s="68"/>
      <c r="AT2874" s="68"/>
    </row>
    <row r="2875" spans="1:46" ht="18.600000000000001" customHeight="1" thickBot="1">
      <c r="D2875" s="265" t="s">
        <v>11</v>
      </c>
      <c r="E2875" s="266"/>
      <c r="F2875" s="267" t="s">
        <v>84</v>
      </c>
      <c r="G2875" s="268"/>
      <c r="H2875" s="263"/>
      <c r="I2875" s="265" t="s">
        <v>85</v>
      </c>
      <c r="J2875" s="266"/>
      <c r="K2875" s="267" t="s">
        <v>86</v>
      </c>
      <c r="L2875" s="268"/>
      <c r="N2875" s="269" t="s">
        <v>12</v>
      </c>
      <c r="O2875" s="270"/>
      <c r="P2875" s="271" t="s">
        <v>13</v>
      </c>
      <c r="Q2875" s="272"/>
      <c r="S2875" s="265" t="s">
        <v>87</v>
      </c>
      <c r="T2875" s="266"/>
      <c r="U2875" s="267" t="s">
        <v>88</v>
      </c>
      <c r="V2875" s="268"/>
      <c r="W2875" s="10"/>
      <c r="X2875" s="269" t="s">
        <v>89</v>
      </c>
      <c r="Y2875" s="270"/>
      <c r="Z2875" s="271" t="s">
        <v>90</v>
      </c>
      <c r="AA2875" s="272"/>
      <c r="AB2875" s="10"/>
      <c r="AC2875" s="265" t="s">
        <v>14</v>
      </c>
      <c r="AD2875" s="266"/>
      <c r="AE2875" s="267" t="s">
        <v>15</v>
      </c>
      <c r="AF2875" s="268"/>
      <c r="AG2875" s="10"/>
      <c r="AH2875" s="269" t="s">
        <v>91</v>
      </c>
      <c r="AI2875" s="270"/>
      <c r="AJ2875" s="271" t="s">
        <v>92</v>
      </c>
      <c r="AK2875" s="272"/>
      <c r="AM2875" s="76" t="s">
        <v>16</v>
      </c>
      <c r="AO2875" s="112" t="s">
        <v>38</v>
      </c>
      <c r="AP2875" s="18"/>
      <c r="AQ2875" s="68"/>
      <c r="AR2875" s="68"/>
      <c r="AS2875" s="68"/>
      <c r="AT2875" s="68"/>
    </row>
    <row r="2876" spans="1:46" ht="18.600000000000001" customHeight="1" thickTop="1" thickBot="1">
      <c r="D2876" s="59">
        <v>0</v>
      </c>
      <c r="E2876" s="63">
        <v>0</v>
      </c>
      <c r="F2876" s="61">
        <v>1</v>
      </c>
      <c r="G2876" s="62">
        <v>0</v>
      </c>
      <c r="I2876" s="59">
        <v>0</v>
      </c>
      <c r="J2876" s="63">
        <f t="shared" ref="J2876" si="13051">IF(0=(1-$J$8*$K$8*$B2873^2),10^14,$B2873*$K$8/(1-$J$8*$K$8*$B2873^2))</f>
        <v>-0.43327064247568686</v>
      </c>
      <c r="K2876" s="61">
        <v>1</v>
      </c>
      <c r="L2876" s="62">
        <v>0</v>
      </c>
      <c r="N2876" s="59">
        <f t="shared" ref="N2876" si="13052">D2876*I2873+F2876*I2876-E2876*J2873-G2876*J2876</f>
        <v>0</v>
      </c>
      <c r="O2876" s="63">
        <f t="shared" ref="O2876" si="13053">(D2876*J2873+E2876*I2873+F2876*J2876+G2876*I2876)</f>
        <v>-0.43327064247568686</v>
      </c>
      <c r="P2876" s="61">
        <f t="shared" ref="P2876" si="13054">D2876*K2873+F2876*K2876-E2876*L2873-G2876*L2876</f>
        <v>1</v>
      </c>
      <c r="Q2876" s="62">
        <f t="shared" ref="Q2876" si="13055">(D2876*L2873+E2876*K2873+F2876*L2876+G2876*K2876)</f>
        <v>0</v>
      </c>
      <c r="S2876" s="59">
        <v>0</v>
      </c>
      <c r="T2876" s="63">
        <v>0</v>
      </c>
      <c r="U2876" s="61">
        <v>1</v>
      </c>
      <c r="V2876" s="62">
        <v>0</v>
      </c>
      <c r="X2876" s="59">
        <f t="shared" ref="X2876" si="13056">N2876*S2873+P2876*S2876-O2876*T2873-Q2876*T2876</f>
        <v>0</v>
      </c>
      <c r="Y2876" s="63">
        <f t="shared" ref="Y2876" si="13057">(N2876*T2873+O2876*S2873+P2876*T2876+Q2876*S2876)</f>
        <v>-0.43327064247568686</v>
      </c>
      <c r="Z2876" s="61">
        <f t="shared" ref="Z2876" si="13058">N2876*U2873+P2876*U2876-O2876*V2873-Q2876*V2876</f>
        <v>3.4160043631518158</v>
      </c>
      <c r="AA2876" s="62">
        <f t="shared" ref="AA2876" si="13059">(N2876*V2873+O2876*U2873+P2876*V2876+Q2876*U2876)</f>
        <v>0</v>
      </c>
      <c r="AB2876" s="10"/>
      <c r="AC2876" s="46">
        <f t="shared" ref="AC2876" si="13060">1/$AD$8</f>
        <v>1</v>
      </c>
      <c r="AD2876" s="77">
        <v>0</v>
      </c>
      <c r="AE2876" s="78">
        <v>1</v>
      </c>
      <c r="AF2876" s="79">
        <v>0</v>
      </c>
      <c r="AH2876" s="59">
        <f t="shared" ref="AH2876" si="13061">X2876*AC2873+Z2876*AC2876-Y2876*AD2873-AA2876*AD2876</f>
        <v>3.4160043631518158</v>
      </c>
      <c r="AI2876" s="63">
        <f t="shared" ref="AI2876" si="13062">(X2876*AD2873+Y2876*AC2873+Z2876*AD2876+AA2876*AC2876)</f>
        <v>-0.43327064247568686</v>
      </c>
      <c r="AJ2876" s="61">
        <f t="shared" ref="AJ2876" si="13063">X2876*AE2873+Z2876*AE2876-Y2876*AF2873-AA2876*AF2876</f>
        <v>3.4160043631518158</v>
      </c>
      <c r="AK2876" s="62">
        <f t="shared" ref="AK2876" si="13064">(X2876*AF2873+Y2876*AE2873+Z2876*AF2876+AA2876*AE2876)</f>
        <v>0</v>
      </c>
      <c r="AM2876" s="80">
        <f t="shared" ref="AM2876" si="13065">(180/PI())*ATAN(-1*(AI2873+AI2876)/(AH2873+AH2876))</f>
        <v>-74.229449115532304</v>
      </c>
      <c r="AO2876" s="113">
        <f t="shared" ref="AO2876" si="13066">20*LOG(((1-(10^(AM2873/20)^2)*(1-((1-AO2873)/(1+AO2873))^2))^0.5))</f>
        <v>-1.1766651347457401E-2</v>
      </c>
      <c r="AP2876" s="18"/>
      <c r="AQ2876" s="68"/>
      <c r="AR2876" s="68"/>
      <c r="AS2876" s="68"/>
      <c r="AT2876" s="68"/>
    </row>
    <row r="2877" spans="1:46" ht="18.600000000000001" customHeight="1"/>
    <row r="2878" spans="1:46" ht="18.600000000000001" customHeight="1" thickBot="1">
      <c r="A2878">
        <v>0</v>
      </c>
      <c r="D2878" s="10" t="s">
        <v>63</v>
      </c>
      <c r="E2878" s="10"/>
      <c r="F2878" s="10"/>
      <c r="G2878" s="10"/>
      <c r="H2878" s="10"/>
      <c r="I2878" s="10" t="s">
        <v>64</v>
      </c>
      <c r="J2878" s="10"/>
      <c r="K2878" s="10"/>
      <c r="L2878" s="10"/>
      <c r="M2878" s="55"/>
      <c r="N2878" s="55"/>
      <c r="O2878" s="54" t="s">
        <v>65</v>
      </c>
      <c r="P2878" s="55"/>
      <c r="Q2878" s="55"/>
      <c r="R2878" s="55"/>
      <c r="S2878" s="10"/>
      <c r="T2878" s="10" t="s">
        <v>66</v>
      </c>
      <c r="U2878" s="55"/>
      <c r="V2878" s="55"/>
      <c r="W2878" s="55"/>
      <c r="X2878" s="55"/>
      <c r="Y2878" s="54" t="s">
        <v>67</v>
      </c>
      <c r="Z2878" s="55"/>
      <c r="AA2878" s="55"/>
      <c r="AB2878" s="55"/>
      <c r="AC2878" s="54" t="s">
        <v>68</v>
      </c>
      <c r="AD2878" s="10"/>
      <c r="AE2878" s="10"/>
      <c r="AF2878" s="10"/>
      <c r="AG2878" s="10"/>
      <c r="AH2878" s="55"/>
      <c r="AI2878" s="54" t="s">
        <v>69</v>
      </c>
      <c r="AJ2878" s="55"/>
      <c r="AK2878" s="55"/>
    </row>
    <row r="2879" spans="1:46" ht="18.600000000000001" customHeight="1" thickBot="1">
      <c r="B2879" s="52"/>
      <c r="D2879" s="273" t="s">
        <v>70</v>
      </c>
      <c r="E2879" s="274"/>
      <c r="F2879" s="275" t="s">
        <v>71</v>
      </c>
      <c r="G2879" s="276"/>
      <c r="H2879" s="263"/>
      <c r="I2879" s="273" t="s">
        <v>72</v>
      </c>
      <c r="J2879" s="274"/>
      <c r="K2879" s="275" t="s">
        <v>73</v>
      </c>
      <c r="L2879" s="276"/>
      <c r="M2879" s="55"/>
      <c r="N2879" s="269" t="s">
        <v>74</v>
      </c>
      <c r="O2879" s="270"/>
      <c r="P2879" s="271" t="s">
        <v>75</v>
      </c>
      <c r="Q2879" s="272"/>
      <c r="R2879" s="55"/>
      <c r="S2879" s="273" t="s">
        <v>76</v>
      </c>
      <c r="T2879" s="274"/>
      <c r="U2879" s="275" t="s">
        <v>77</v>
      </c>
      <c r="V2879" s="276"/>
      <c r="W2879" s="10"/>
      <c r="X2879" s="269" t="s">
        <v>78</v>
      </c>
      <c r="Y2879" s="270"/>
      <c r="Z2879" s="271" t="s">
        <v>79</v>
      </c>
      <c r="AA2879" s="272"/>
      <c r="AB2879" s="10"/>
      <c r="AC2879" s="273" t="s">
        <v>80</v>
      </c>
      <c r="AD2879" s="274"/>
      <c r="AE2879" s="275" t="s">
        <v>81</v>
      </c>
      <c r="AF2879" s="276"/>
      <c r="AG2879" s="10"/>
      <c r="AH2879" s="269" t="s">
        <v>82</v>
      </c>
      <c r="AI2879" s="270"/>
      <c r="AJ2879" s="271" t="s">
        <v>83</v>
      </c>
      <c r="AK2879" s="272"/>
      <c r="AM2879" s="57" t="s">
        <v>10</v>
      </c>
      <c r="AO2879" s="109" t="s">
        <v>37</v>
      </c>
      <c r="AP2879" s="18"/>
      <c r="AQ2879" s="68"/>
      <c r="AR2879" s="68"/>
      <c r="AS2879" s="68"/>
      <c r="AT2879" s="68"/>
    </row>
    <row r="2880" spans="1:46" ht="18.600000000000001" customHeight="1" thickTop="1" thickBot="1">
      <c r="B2880" s="81">
        <v>8.23999999999997</v>
      </c>
      <c r="D2880" s="59">
        <v>1</v>
      </c>
      <c r="E2880" s="60">
        <v>0</v>
      </c>
      <c r="F2880" s="61">
        <v>0</v>
      </c>
      <c r="G2880" s="62">
        <f t="shared" ref="G2880" si="13067">$E$8*$B2880</f>
        <v>5.5897687999999803</v>
      </c>
      <c r="I2880" s="59">
        <v>1</v>
      </c>
      <c r="J2880" s="63">
        <v>0</v>
      </c>
      <c r="K2880" s="61">
        <v>0</v>
      </c>
      <c r="L2880" s="62">
        <v>0</v>
      </c>
      <c r="N2880" s="59">
        <f t="shared" ref="N2880" si="13068">D2880*I2880+F2880*I2883-E2880*J2880-G2880*J2883</f>
        <v>3.4152408032769772</v>
      </c>
      <c r="O2880" s="63">
        <f t="shared" ref="O2880" si="13069">(D2880*J2880+E2880*I2880+F2880*J2883+G2880*I2883)</f>
        <v>0</v>
      </c>
      <c r="P2880" s="61">
        <f t="shared" ref="P2880" si="13070">D2880*K2880+F2880*K2883-E2880*L2880-G2880*L2883</f>
        <v>0</v>
      </c>
      <c r="Q2880" s="62">
        <f t="shared" ref="Q2880" si="13071">(D2880*L2880+E2880*K2880+F2880*L2883+G2880*K2883)</f>
        <v>5.5897687999999803</v>
      </c>
      <c r="S2880" s="59">
        <v>1</v>
      </c>
      <c r="T2880" s="60">
        <v>0</v>
      </c>
      <c r="U2880" s="61">
        <v>0</v>
      </c>
      <c r="V2880" s="62">
        <f t="shared" ref="V2880" si="13072">$T$8*$B2880</f>
        <v>5.5897687999999803</v>
      </c>
      <c r="X2880" s="59">
        <f t="shared" ref="X2880" si="13073">N2880*S2880+P2880*S2883-O2880*T2880-Q2880*T2883</f>
        <v>3.4152408032769772</v>
      </c>
      <c r="Y2880" s="63">
        <f t="shared" ref="Y2880" si="13074">(N2880*T2880+O2880*S2880+P2880*T2883+Q2880*S2883)</f>
        <v>0</v>
      </c>
      <c r="Z2880" s="61">
        <f t="shared" ref="Z2880" si="13075">N2880*U2880+P2880*U2883-O2880*V2880-Q2880*V2883</f>
        <v>0</v>
      </c>
      <c r="AA2880" s="62">
        <f t="shared" ref="AA2880" si="13076">(N2880*V2880+O2880*U2880+P2880*V2883+Q2880*U2883)</f>
        <v>24.680175286644499</v>
      </c>
      <c r="AB2880" s="10"/>
      <c r="AC2880" s="64">
        <v>1</v>
      </c>
      <c r="AD2880" s="65">
        <v>0</v>
      </c>
      <c r="AE2880" s="23">
        <v>0</v>
      </c>
      <c r="AF2880" s="66">
        <v>0</v>
      </c>
      <c r="AH2880" s="59">
        <f t="shared" ref="AH2880" si="13077">X2880*AC2880+Z2880*AC2883-Y2880*AD2880-AA2880*AD2883</f>
        <v>3.4152408032769772</v>
      </c>
      <c r="AI2880" s="63">
        <f t="shared" ref="AI2880" si="13078">(X2880*AD2880+Y2880*AC2880+Z2880*AD2883+AA2880*AC2883)</f>
        <v>24.680175286644499</v>
      </c>
      <c r="AJ2880" s="61">
        <f t="shared" ref="AJ2880" si="13079">X2880*AE2880+Z2880*AE2883-Y2880*AF2880-AA2880*AF2883</f>
        <v>0</v>
      </c>
      <c r="AK2880" s="62">
        <f t="shared" ref="AK2880" si="13080">(X2880*AF2880+Y2880*AE2880+Z2880*AF2883+AA2880*AE2883)</f>
        <v>24.680175286644499</v>
      </c>
      <c r="AM2880" s="67">
        <f t="shared" ref="AM2880" si="13081">20*LOG(((1+$AD$8)/$AD$8)/((AH2880+AH2883)^2+(AI2880+AI2883)^2)^0.5)</f>
        <v>-22.004575182735337</v>
      </c>
      <c r="AO2880" s="110">
        <f t="shared" ref="AO2880" si="13082">((AH2880^2+AI2880^2)^0.5)/((AH2883^2+AI2883^2)^0.5)</f>
        <v>7.2376496139020334</v>
      </c>
      <c r="AP2880" s="18"/>
      <c r="AQ2880" s="68"/>
      <c r="AR2880" s="68"/>
      <c r="AS2880" s="68"/>
      <c r="AT2880" s="68"/>
    </row>
    <row r="2881" spans="2:46" ht="18.600000000000001" customHeight="1" thickBot="1">
      <c r="D2881" s="69"/>
      <c r="G2881" s="70"/>
      <c r="I2881" s="69"/>
      <c r="L2881" s="70"/>
      <c r="N2881" s="69"/>
      <c r="Q2881" s="70"/>
      <c r="S2881" s="69"/>
      <c r="V2881" s="70"/>
      <c r="X2881" s="69"/>
      <c r="AA2881" s="70"/>
      <c r="AC2881" s="64"/>
      <c r="AD2881" s="23"/>
      <c r="AE2881" s="23"/>
      <c r="AF2881" s="71"/>
      <c r="AH2881" s="69"/>
      <c r="AK2881" s="70"/>
      <c r="AO2881" s="111"/>
      <c r="AP2881" s="18"/>
      <c r="AQ2881" s="68"/>
      <c r="AR2881" s="68"/>
      <c r="AS2881" s="68"/>
      <c r="AT2881" s="68"/>
    </row>
    <row r="2882" spans="2:46" ht="18.600000000000001" customHeight="1" thickBot="1">
      <c r="D2882" s="265" t="s">
        <v>11</v>
      </c>
      <c r="E2882" s="266"/>
      <c r="F2882" s="267" t="s">
        <v>84</v>
      </c>
      <c r="G2882" s="268"/>
      <c r="H2882" s="263"/>
      <c r="I2882" s="265" t="s">
        <v>85</v>
      </c>
      <c r="J2882" s="266"/>
      <c r="K2882" s="267" t="s">
        <v>86</v>
      </c>
      <c r="L2882" s="268"/>
      <c r="N2882" s="269" t="s">
        <v>12</v>
      </c>
      <c r="O2882" s="270"/>
      <c r="P2882" s="271" t="s">
        <v>13</v>
      </c>
      <c r="Q2882" s="272"/>
      <c r="S2882" s="265" t="s">
        <v>87</v>
      </c>
      <c r="T2882" s="266"/>
      <c r="U2882" s="267" t="s">
        <v>88</v>
      </c>
      <c r="V2882" s="268"/>
      <c r="W2882" s="10"/>
      <c r="X2882" s="269" t="s">
        <v>89</v>
      </c>
      <c r="Y2882" s="270"/>
      <c r="Z2882" s="271" t="s">
        <v>90</v>
      </c>
      <c r="AA2882" s="272"/>
      <c r="AB2882" s="10"/>
      <c r="AC2882" s="265" t="s">
        <v>14</v>
      </c>
      <c r="AD2882" s="266"/>
      <c r="AE2882" s="267" t="s">
        <v>15</v>
      </c>
      <c r="AF2882" s="268"/>
      <c r="AG2882" s="10"/>
      <c r="AH2882" s="269" t="s">
        <v>91</v>
      </c>
      <c r="AI2882" s="270"/>
      <c r="AJ2882" s="271" t="s">
        <v>92</v>
      </c>
      <c r="AK2882" s="272"/>
      <c r="AM2882" s="76" t="s">
        <v>16</v>
      </c>
      <c r="AO2882" s="112" t="s">
        <v>38</v>
      </c>
      <c r="AP2882" s="18"/>
      <c r="AQ2882" s="68"/>
      <c r="AR2882" s="68"/>
      <c r="AS2882" s="68"/>
      <c r="AT2882" s="68"/>
    </row>
    <row r="2883" spans="2:46" ht="18.600000000000001" customHeight="1" thickTop="1" thickBot="1">
      <c r="D2883" s="59">
        <v>0</v>
      </c>
      <c r="E2883" s="63">
        <v>0</v>
      </c>
      <c r="F2883" s="61">
        <v>1</v>
      </c>
      <c r="G2883" s="62">
        <v>0</v>
      </c>
      <c r="I2883" s="59">
        <v>0</v>
      </c>
      <c r="J2883" s="63">
        <f t="shared" ref="J2883" si="13083">IF(0=(1-$J$8*$K$8*$B2880^2),10^14,$B2880*$K$8/(1-$J$8*$K$8*$B2880^2))</f>
        <v>-0.43208241515766904</v>
      </c>
      <c r="K2883" s="61">
        <v>1</v>
      </c>
      <c r="L2883" s="62">
        <v>0</v>
      </c>
      <c r="N2883" s="59">
        <f t="shared" ref="N2883" si="13084">D2883*I2880+F2883*I2883-E2883*J2880-G2883*J2883</f>
        <v>0</v>
      </c>
      <c r="O2883" s="63">
        <f t="shared" ref="O2883" si="13085">(D2883*J2880+E2883*I2880+F2883*J2883+G2883*I2883)</f>
        <v>-0.43208241515766904</v>
      </c>
      <c r="P2883" s="61">
        <f t="shared" ref="P2883" si="13086">D2883*K2880+F2883*K2883-E2883*L2880-G2883*L2883</f>
        <v>1</v>
      </c>
      <c r="Q2883" s="62">
        <f t="shared" ref="Q2883" si="13087">(D2883*L2880+E2883*K2880+F2883*L2883+G2883*K2883)</f>
        <v>0</v>
      </c>
      <c r="S2883" s="59">
        <v>0</v>
      </c>
      <c r="T2883" s="63">
        <v>0</v>
      </c>
      <c r="U2883" s="61">
        <v>1</v>
      </c>
      <c r="V2883" s="62">
        <v>0</v>
      </c>
      <c r="X2883" s="59">
        <f t="shared" ref="X2883" si="13088">N2883*S2880+P2883*S2883-O2883*T2880-Q2883*T2883</f>
        <v>0</v>
      </c>
      <c r="Y2883" s="63">
        <f t="shared" ref="Y2883" si="13089">(N2883*T2880+O2883*S2880+P2883*T2883+Q2883*S2883)</f>
        <v>-0.43208241515766904</v>
      </c>
      <c r="Z2883" s="61">
        <f t="shared" ref="Z2883" si="13090">N2883*U2880+P2883*U2883-O2883*V2880-Q2883*V2883</f>
        <v>3.4152408032769772</v>
      </c>
      <c r="AA2883" s="62">
        <f t="shared" ref="AA2883" si="13091">(N2883*V2880+O2883*U2880+P2883*V2883+Q2883*U2883)</f>
        <v>0</v>
      </c>
      <c r="AB2883" s="10"/>
      <c r="AC2883" s="46">
        <f t="shared" ref="AC2883" si="13092">1/$AD$8</f>
        <v>1</v>
      </c>
      <c r="AD2883" s="77">
        <v>0</v>
      </c>
      <c r="AE2883" s="78">
        <v>1</v>
      </c>
      <c r="AF2883" s="79">
        <v>0</v>
      </c>
      <c r="AH2883" s="59">
        <f t="shared" ref="AH2883" si="13093">X2883*AC2880+Z2883*AC2883-Y2883*AD2880-AA2883*AD2883</f>
        <v>3.4152408032769772</v>
      </c>
      <c r="AI2883" s="63">
        <f t="shared" ref="AI2883" si="13094">(X2883*AD2880+Y2883*AC2880+Z2883*AD2883+AA2883*AC2883)</f>
        <v>-0.43208241515766904</v>
      </c>
      <c r="AJ2883" s="61">
        <f t="shared" ref="AJ2883" si="13095">X2883*AE2880+Z2883*AE2883-Y2883*AF2880-AA2883*AF2883</f>
        <v>3.4152408032769772</v>
      </c>
      <c r="AK2883" s="62">
        <f t="shared" ref="AK2883" si="13096">(X2883*AF2880+Y2883*AE2880+Z2883*AF2883+AA2883*AE2883)</f>
        <v>0</v>
      </c>
      <c r="AM2883" s="80">
        <f t="shared" ref="AM2883" si="13097">(180/PI())*ATAN(-1*(AI2880+AI2883)/(AH2880+AH2883))</f>
        <v>-74.267923167958884</v>
      </c>
      <c r="AO2883" s="113">
        <f t="shared" ref="AO2883" si="13098">20*LOG(((1-(10^(AM2880/20)^2)*(1-((1-AO2880)/(1+AO2880))^2))^0.5))</f>
        <v>-1.1693978085012185E-2</v>
      </c>
      <c r="AP2883" s="18"/>
      <c r="AQ2883" s="68"/>
      <c r="AR2883" s="68"/>
      <c r="AS2883" s="68"/>
      <c r="AT2883" s="68"/>
    </row>
    <row r="2884" spans="2:46" ht="18.600000000000001" customHeight="1"/>
    <row r="2885" spans="2:46" ht="18.600000000000001" customHeight="1" thickBot="1">
      <c r="D2885" s="10" t="s">
        <v>63</v>
      </c>
      <c r="E2885" s="10"/>
      <c r="F2885" s="10"/>
      <c r="G2885" s="10"/>
      <c r="H2885" s="10"/>
      <c r="I2885" s="10" t="s">
        <v>64</v>
      </c>
      <c r="J2885" s="10"/>
      <c r="K2885" s="10"/>
      <c r="L2885" s="10"/>
      <c r="M2885" s="55"/>
      <c r="N2885" s="55"/>
      <c r="O2885" s="54" t="s">
        <v>65</v>
      </c>
      <c r="P2885" s="55"/>
      <c r="Q2885" s="55"/>
      <c r="R2885" s="55"/>
      <c r="S2885" s="10"/>
      <c r="T2885" s="10" t="s">
        <v>66</v>
      </c>
      <c r="U2885" s="55"/>
      <c r="V2885" s="55"/>
      <c r="W2885" s="55"/>
      <c r="X2885" s="55"/>
      <c r="Y2885" s="54" t="s">
        <v>67</v>
      </c>
      <c r="Z2885" s="55"/>
      <c r="AA2885" s="55"/>
      <c r="AB2885" s="55"/>
      <c r="AC2885" s="54" t="s">
        <v>68</v>
      </c>
      <c r="AD2885" s="10"/>
      <c r="AE2885" s="10"/>
      <c r="AF2885" s="10"/>
      <c r="AG2885" s="10"/>
      <c r="AH2885" s="55"/>
      <c r="AI2885" s="54" t="s">
        <v>69</v>
      </c>
      <c r="AJ2885" s="55"/>
      <c r="AK2885" s="55"/>
    </row>
    <row r="2886" spans="2:46" ht="18.600000000000001" customHeight="1" thickBot="1">
      <c r="B2886" s="52"/>
      <c r="D2886" s="273" t="s">
        <v>70</v>
      </c>
      <c r="E2886" s="274"/>
      <c r="F2886" s="275" t="s">
        <v>71</v>
      </c>
      <c r="G2886" s="276"/>
      <c r="H2886" s="263"/>
      <c r="I2886" s="273" t="s">
        <v>72</v>
      </c>
      <c r="J2886" s="274"/>
      <c r="K2886" s="275" t="s">
        <v>73</v>
      </c>
      <c r="L2886" s="276"/>
      <c r="M2886" s="55"/>
      <c r="N2886" s="269" t="s">
        <v>74</v>
      </c>
      <c r="O2886" s="270"/>
      <c r="P2886" s="271" t="s">
        <v>75</v>
      </c>
      <c r="Q2886" s="272"/>
      <c r="R2886" s="55"/>
      <c r="S2886" s="273" t="s">
        <v>76</v>
      </c>
      <c r="T2886" s="274"/>
      <c r="U2886" s="275" t="s">
        <v>77</v>
      </c>
      <c r="V2886" s="276"/>
      <c r="W2886" s="10"/>
      <c r="X2886" s="269" t="s">
        <v>78</v>
      </c>
      <c r="Y2886" s="270"/>
      <c r="Z2886" s="271" t="s">
        <v>79</v>
      </c>
      <c r="AA2886" s="272"/>
      <c r="AB2886" s="10"/>
      <c r="AC2886" s="273" t="s">
        <v>80</v>
      </c>
      <c r="AD2886" s="274"/>
      <c r="AE2886" s="275" t="s">
        <v>81</v>
      </c>
      <c r="AF2886" s="276"/>
      <c r="AG2886" s="10"/>
      <c r="AH2886" s="269" t="s">
        <v>82</v>
      </c>
      <c r="AI2886" s="270"/>
      <c r="AJ2886" s="271" t="s">
        <v>83</v>
      </c>
      <c r="AK2886" s="272"/>
      <c r="AM2886" s="57" t="s">
        <v>10</v>
      </c>
      <c r="AO2886" s="109" t="s">
        <v>37</v>
      </c>
      <c r="AP2886" s="18"/>
      <c r="AQ2886" s="68"/>
      <c r="AR2886" s="68"/>
      <c r="AS2886" s="68"/>
      <c r="AT2886" s="68"/>
    </row>
    <row r="2887" spans="2:46" ht="18" customHeight="1" thickTop="1" thickBot="1">
      <c r="B2887" s="81">
        <v>8.2599999999999696</v>
      </c>
      <c r="D2887" s="59">
        <v>1</v>
      </c>
      <c r="E2887" s="60">
        <v>0</v>
      </c>
      <c r="F2887" s="61">
        <v>0</v>
      </c>
      <c r="G2887" s="62">
        <f t="shared" ref="G2887" si="13099">$E$8*$B2887</f>
        <v>5.6033361999999798</v>
      </c>
      <c r="I2887" s="59">
        <v>1</v>
      </c>
      <c r="J2887" s="63">
        <v>0</v>
      </c>
      <c r="K2887" s="61">
        <v>0</v>
      </c>
      <c r="L2887" s="62">
        <v>0</v>
      </c>
      <c r="N2887" s="59">
        <f t="shared" ref="N2887" si="13100">D2887*I2887+F2887*I2890-E2887*J2887-G2887*J2890</f>
        <v>3.4144832603695998</v>
      </c>
      <c r="O2887" s="63">
        <f t="shared" ref="O2887" si="13101">(D2887*J2887+E2887*I2887+F2887*J2890+G2887*I2890)</f>
        <v>0</v>
      </c>
      <c r="P2887" s="61">
        <f t="shared" ref="P2887" si="13102">D2887*K2887+F2887*K2890-E2887*L2887-G2887*L2890</f>
        <v>0</v>
      </c>
      <c r="Q2887" s="62">
        <f t="shared" ref="Q2887" si="13103">(D2887*L2887+E2887*K2887+F2887*L2890+G2887*K2890)</f>
        <v>5.6033361999999798</v>
      </c>
      <c r="S2887" s="59">
        <v>1</v>
      </c>
      <c r="T2887" s="60">
        <v>0</v>
      </c>
      <c r="U2887" s="61">
        <v>0</v>
      </c>
      <c r="V2887" s="62">
        <f t="shared" ref="V2887" si="13104">$T$8*$B2887</f>
        <v>5.6033361999999798</v>
      </c>
      <c r="X2887" s="59">
        <f t="shared" ref="X2887" si="13105">N2887*S2887+P2887*S2890-O2887*T2887-Q2887*T2890</f>
        <v>3.4144832603695998</v>
      </c>
      <c r="Y2887" s="63">
        <f t="shared" ref="Y2887" si="13106">(N2887*T2887+O2887*S2887+P2887*T2890+Q2887*S2890)</f>
        <v>0</v>
      </c>
      <c r="Z2887" s="61">
        <f t="shared" ref="Z2887" si="13107">N2887*U2887+P2887*U2890-O2887*V2887-Q2887*V2890</f>
        <v>0</v>
      </c>
      <c r="AA2887" s="62">
        <f t="shared" ref="AA2887" si="13108">(N2887*V2887+O2887*U2887+P2887*V2890+Q2887*U2890)</f>
        <v>24.735833857122916</v>
      </c>
      <c r="AB2887" s="10"/>
      <c r="AC2887" s="64">
        <v>1</v>
      </c>
      <c r="AD2887" s="65">
        <v>0</v>
      </c>
      <c r="AE2887" s="23">
        <v>0</v>
      </c>
      <c r="AF2887" s="66">
        <v>0</v>
      </c>
      <c r="AH2887" s="59">
        <f t="shared" ref="AH2887" si="13109">X2887*AC2887+Z2887*AC2890-Y2887*AD2887-AA2887*AD2890</f>
        <v>3.4144832603695998</v>
      </c>
      <c r="AI2887" s="63">
        <f t="shared" ref="AI2887" si="13110">(X2887*AD2887+Y2887*AC2887+Z2887*AD2890+AA2887*AC2890)</f>
        <v>24.735833857122916</v>
      </c>
      <c r="AJ2887" s="61">
        <f t="shared" ref="AJ2887" si="13111">X2887*AE2887+Z2887*AE2890-Y2887*AF2887-AA2887*AF2890</f>
        <v>0</v>
      </c>
      <c r="AK2887" s="62">
        <f t="shared" ref="AK2887" si="13112">(X2887*AF2887+Y2887*AE2887+Z2887*AF2890+AA2887*AE2890)</f>
        <v>24.735833857122916</v>
      </c>
      <c r="AM2887" s="67">
        <f t="shared" ref="AM2887" si="13113">20*LOG(((1+$AD$8)/$AD$8)/((AH2887+AH2890)^2+(AI2887+AI2890)^2)^0.5)</f>
        <v>-22.02327909192676</v>
      </c>
      <c r="AO2887" s="110">
        <f t="shared" ref="AO2887" si="13114">((AH2887^2+AI2887^2)^0.5)/((AH2890^2+AI2890^2)^0.5)</f>
        <v>7.2555316644533576</v>
      </c>
      <c r="AP2887" s="18"/>
      <c r="AQ2887" s="68"/>
      <c r="AR2887" s="68"/>
      <c r="AS2887" s="68"/>
      <c r="AT2887" s="68"/>
    </row>
    <row r="2888" spans="2:46" ht="18.600000000000001" customHeight="1" thickBot="1">
      <c r="D2888" s="69"/>
      <c r="G2888" s="70"/>
      <c r="I2888" s="69"/>
      <c r="L2888" s="70"/>
      <c r="N2888" s="69"/>
      <c r="Q2888" s="70"/>
      <c r="S2888" s="69"/>
      <c r="V2888" s="70"/>
      <c r="X2888" s="69"/>
      <c r="AA2888" s="70"/>
      <c r="AC2888" s="64"/>
      <c r="AD2888" s="23"/>
      <c r="AE2888" s="23"/>
      <c r="AF2888" s="71"/>
      <c r="AH2888" s="69"/>
      <c r="AK2888" s="70"/>
      <c r="AO2888" s="111"/>
      <c r="AP2888" s="18"/>
      <c r="AQ2888" s="68"/>
      <c r="AR2888" s="68"/>
      <c r="AS2888" s="68"/>
      <c r="AT2888" s="68"/>
    </row>
    <row r="2889" spans="2:46" ht="18.600000000000001" customHeight="1" thickBot="1">
      <c r="D2889" s="265" t="s">
        <v>11</v>
      </c>
      <c r="E2889" s="266"/>
      <c r="F2889" s="267" t="s">
        <v>84</v>
      </c>
      <c r="G2889" s="268"/>
      <c r="H2889" s="263"/>
      <c r="I2889" s="265" t="s">
        <v>85</v>
      </c>
      <c r="J2889" s="266"/>
      <c r="K2889" s="267" t="s">
        <v>86</v>
      </c>
      <c r="L2889" s="268"/>
      <c r="N2889" s="269" t="s">
        <v>12</v>
      </c>
      <c r="O2889" s="270"/>
      <c r="P2889" s="271" t="s">
        <v>13</v>
      </c>
      <c r="Q2889" s="272"/>
      <c r="S2889" s="265" t="s">
        <v>87</v>
      </c>
      <c r="T2889" s="266"/>
      <c r="U2889" s="267" t="s">
        <v>88</v>
      </c>
      <c r="V2889" s="268"/>
      <c r="W2889" s="10"/>
      <c r="X2889" s="269" t="s">
        <v>89</v>
      </c>
      <c r="Y2889" s="270"/>
      <c r="Z2889" s="271" t="s">
        <v>90</v>
      </c>
      <c r="AA2889" s="272"/>
      <c r="AB2889" s="10"/>
      <c r="AC2889" s="265" t="s">
        <v>14</v>
      </c>
      <c r="AD2889" s="266"/>
      <c r="AE2889" s="267" t="s">
        <v>15</v>
      </c>
      <c r="AF2889" s="268"/>
      <c r="AG2889" s="10"/>
      <c r="AH2889" s="269" t="s">
        <v>91</v>
      </c>
      <c r="AI2889" s="270"/>
      <c r="AJ2889" s="271" t="s">
        <v>92</v>
      </c>
      <c r="AK2889" s="272"/>
      <c r="AM2889" s="76" t="s">
        <v>16</v>
      </c>
      <c r="AO2889" s="112" t="s">
        <v>38</v>
      </c>
      <c r="AP2889" s="18"/>
      <c r="AQ2889" s="68"/>
      <c r="AR2889" s="68"/>
      <c r="AS2889" s="68"/>
      <c r="AT2889" s="68"/>
    </row>
    <row r="2890" spans="2:46" ht="18.600000000000001" customHeight="1" thickTop="1" thickBot="1">
      <c r="D2890" s="59">
        <v>0</v>
      </c>
      <c r="E2890" s="63">
        <v>0</v>
      </c>
      <c r="F2890" s="61">
        <v>1</v>
      </c>
      <c r="G2890" s="62">
        <v>0</v>
      </c>
      <c r="I2890" s="59">
        <v>0</v>
      </c>
      <c r="J2890" s="63">
        <f t="shared" ref="J2890" si="13115">IF(0=(1-$J$8*$K$8*$B2887^2),10^14,$B2887*$K$8/(1-$J$8*$K$8*$B2887^2))</f>
        <v>-0.43090101578584711</v>
      </c>
      <c r="K2890" s="61">
        <v>1</v>
      </c>
      <c r="L2890" s="62">
        <v>0</v>
      </c>
      <c r="N2890" s="59">
        <f t="shared" ref="N2890" si="13116">D2890*I2887+F2890*I2890-E2890*J2887-G2890*J2890</f>
        <v>0</v>
      </c>
      <c r="O2890" s="63">
        <f t="shared" ref="O2890" si="13117">(D2890*J2887+E2890*I2887+F2890*J2890+G2890*I2890)</f>
        <v>-0.43090101578584711</v>
      </c>
      <c r="P2890" s="61">
        <f t="shared" ref="P2890" si="13118">D2890*K2887+F2890*K2890-E2890*L2887-G2890*L2890</f>
        <v>1</v>
      </c>
      <c r="Q2890" s="62">
        <f t="shared" ref="Q2890" si="13119">(D2890*L2887+E2890*K2887+F2890*L2890+G2890*K2890)</f>
        <v>0</v>
      </c>
      <c r="S2890" s="59">
        <v>0</v>
      </c>
      <c r="T2890" s="63">
        <v>0</v>
      </c>
      <c r="U2890" s="61">
        <v>1</v>
      </c>
      <c r="V2890" s="62">
        <v>0</v>
      </c>
      <c r="X2890" s="59">
        <f t="shared" ref="X2890" si="13120">N2890*S2887+P2890*S2890-O2890*T2887-Q2890*T2890</f>
        <v>0</v>
      </c>
      <c r="Y2890" s="63">
        <f t="shared" ref="Y2890" si="13121">(N2890*T2887+O2890*S2887+P2890*T2890+Q2890*S2890)</f>
        <v>-0.43090101578584711</v>
      </c>
      <c r="Z2890" s="61">
        <f t="shared" ref="Z2890" si="13122">N2890*U2887+P2890*U2890-O2890*V2887-Q2890*V2890</f>
        <v>3.4144832603695998</v>
      </c>
      <c r="AA2890" s="62">
        <f t="shared" ref="AA2890" si="13123">(N2890*V2887+O2890*U2887+P2890*V2890+Q2890*U2890)</f>
        <v>0</v>
      </c>
      <c r="AB2890" s="10"/>
      <c r="AC2890" s="46">
        <f t="shared" ref="AC2890" si="13124">1/$AD$8</f>
        <v>1</v>
      </c>
      <c r="AD2890" s="77">
        <v>0</v>
      </c>
      <c r="AE2890" s="78">
        <v>1</v>
      </c>
      <c r="AF2890" s="79">
        <v>0</v>
      </c>
      <c r="AH2890" s="59">
        <f t="shared" ref="AH2890" si="13125">X2890*AC2887+Z2890*AC2890-Y2890*AD2887-AA2890*AD2890</f>
        <v>3.4144832603695998</v>
      </c>
      <c r="AI2890" s="63">
        <f t="shared" ref="AI2890" si="13126">(X2890*AD2887+Y2890*AC2887+Z2890*AD2890+AA2890*AC2890)</f>
        <v>-0.43090101578584711</v>
      </c>
      <c r="AJ2890" s="61">
        <f t="shared" ref="AJ2890" si="13127">X2890*AE2887+Z2890*AE2890-Y2890*AF2887-AA2890*AF2890</f>
        <v>3.4144832603695998</v>
      </c>
      <c r="AK2890" s="62">
        <f t="shared" ref="AK2890" si="13128">(X2890*AF2887+Y2890*AE2887+Z2890*AF2890+AA2890*AE2890)</f>
        <v>0</v>
      </c>
      <c r="AM2890" s="80">
        <f t="shared" ref="AM2890" si="13129">(180/PI())*ATAN(-1*(AI2887+AI2890)/(AH2887+AH2890))</f>
        <v>-74.306209240035329</v>
      </c>
      <c r="AO2890" s="113">
        <f t="shared" ref="AO2890" si="13130">20*LOG(((1-(10^(AM2887/20)^2)*(1-((1-AO2887)/(1+AO2887))^2))^0.5))</f>
        <v>-1.1621883155603909E-2</v>
      </c>
      <c r="AP2890" s="18"/>
      <c r="AQ2890" s="68"/>
      <c r="AR2890" s="68"/>
      <c r="AS2890" s="68"/>
      <c r="AT2890" s="68"/>
    </row>
    <row r="2891" spans="2:46" ht="18.600000000000001" customHeight="1"/>
    <row r="2892" spans="2:46" ht="18.600000000000001" customHeight="1" thickBot="1">
      <c r="D2892" s="10" t="s">
        <v>63</v>
      </c>
      <c r="E2892" s="10"/>
      <c r="F2892" s="10"/>
      <c r="G2892" s="10"/>
      <c r="H2892" s="10"/>
      <c r="I2892" s="10" t="s">
        <v>64</v>
      </c>
      <c r="J2892" s="10"/>
      <c r="K2892" s="10"/>
      <c r="L2892" s="10"/>
      <c r="M2892" s="55"/>
      <c r="N2892" s="55"/>
      <c r="O2892" s="54" t="s">
        <v>65</v>
      </c>
      <c r="P2892" s="55"/>
      <c r="Q2892" s="55"/>
      <c r="R2892" s="55"/>
      <c r="S2892" s="10"/>
      <c r="T2892" s="10" t="s">
        <v>66</v>
      </c>
      <c r="U2892" s="55"/>
      <c r="V2892" s="55"/>
      <c r="W2892" s="55"/>
      <c r="X2892" s="55"/>
      <c r="Y2892" s="54" t="s">
        <v>67</v>
      </c>
      <c r="Z2892" s="55"/>
      <c r="AA2892" s="55"/>
      <c r="AB2892" s="55"/>
      <c r="AC2892" s="54" t="s">
        <v>68</v>
      </c>
      <c r="AD2892" s="10"/>
      <c r="AE2892" s="10"/>
      <c r="AF2892" s="10"/>
      <c r="AG2892" s="10"/>
      <c r="AH2892" s="55"/>
      <c r="AI2892" s="54" t="s">
        <v>69</v>
      </c>
      <c r="AJ2892" s="55"/>
      <c r="AK2892" s="55"/>
    </row>
    <row r="2893" spans="2:46" ht="18.600000000000001" customHeight="1" thickBot="1">
      <c r="B2893" s="52"/>
      <c r="D2893" s="273" t="s">
        <v>70</v>
      </c>
      <c r="E2893" s="274"/>
      <c r="F2893" s="275" t="s">
        <v>71</v>
      </c>
      <c r="G2893" s="276"/>
      <c r="H2893" s="263"/>
      <c r="I2893" s="273" t="s">
        <v>72</v>
      </c>
      <c r="J2893" s="274"/>
      <c r="K2893" s="275" t="s">
        <v>73</v>
      </c>
      <c r="L2893" s="276"/>
      <c r="M2893" s="55"/>
      <c r="N2893" s="269" t="s">
        <v>74</v>
      </c>
      <c r="O2893" s="270"/>
      <c r="P2893" s="271" t="s">
        <v>75</v>
      </c>
      <c r="Q2893" s="272"/>
      <c r="R2893" s="55"/>
      <c r="S2893" s="273" t="s">
        <v>76</v>
      </c>
      <c r="T2893" s="274"/>
      <c r="U2893" s="275" t="s">
        <v>77</v>
      </c>
      <c r="V2893" s="276"/>
      <c r="W2893" s="10"/>
      <c r="X2893" s="269" t="s">
        <v>78</v>
      </c>
      <c r="Y2893" s="270"/>
      <c r="Z2893" s="271" t="s">
        <v>79</v>
      </c>
      <c r="AA2893" s="272"/>
      <c r="AB2893" s="10"/>
      <c r="AC2893" s="273" t="s">
        <v>80</v>
      </c>
      <c r="AD2893" s="274"/>
      <c r="AE2893" s="275" t="s">
        <v>81</v>
      </c>
      <c r="AF2893" s="276"/>
      <c r="AG2893" s="10"/>
      <c r="AH2893" s="269" t="s">
        <v>82</v>
      </c>
      <c r="AI2893" s="270"/>
      <c r="AJ2893" s="271" t="s">
        <v>83</v>
      </c>
      <c r="AK2893" s="272"/>
      <c r="AM2893" s="57" t="s">
        <v>10</v>
      </c>
      <c r="AO2893" s="109" t="s">
        <v>37</v>
      </c>
      <c r="AP2893" s="18"/>
      <c r="AQ2893" s="68"/>
      <c r="AR2893" s="68"/>
      <c r="AS2893" s="68"/>
      <c r="AT2893" s="68"/>
    </row>
    <row r="2894" spans="2:46" ht="18.600000000000001" customHeight="1" thickTop="1" thickBot="1">
      <c r="B2894" s="81">
        <v>8.2799999999999692</v>
      </c>
      <c r="D2894" s="59">
        <v>1</v>
      </c>
      <c r="E2894" s="60">
        <v>0</v>
      </c>
      <c r="F2894" s="61">
        <v>0</v>
      </c>
      <c r="G2894" s="62">
        <f t="shared" ref="G2894" si="13131">$E$8*$B2894</f>
        <v>5.6169035999999792</v>
      </c>
      <c r="I2894" s="59">
        <v>1</v>
      </c>
      <c r="J2894" s="63">
        <v>0</v>
      </c>
      <c r="K2894" s="61">
        <v>0</v>
      </c>
      <c r="L2894" s="62">
        <v>0</v>
      </c>
      <c r="N2894" s="59">
        <f t="shared" ref="N2894" si="13132">D2894*I2894+F2894*I2897-E2894*J2894-G2894*J2897</f>
        <v>3.4137316701865141</v>
      </c>
      <c r="O2894" s="63">
        <f t="shared" ref="O2894" si="13133">(D2894*J2894+E2894*I2894+F2894*J2897+G2894*I2897)</f>
        <v>0</v>
      </c>
      <c r="P2894" s="61">
        <f t="shared" ref="P2894" si="13134">D2894*K2894+F2894*K2897-E2894*L2894-G2894*L2897</f>
        <v>0</v>
      </c>
      <c r="Q2894" s="62">
        <f t="shared" ref="Q2894" si="13135">(D2894*L2894+E2894*K2894+F2894*L2897+G2894*K2897)</f>
        <v>5.6169035999999792</v>
      </c>
      <c r="S2894" s="59">
        <v>1</v>
      </c>
      <c r="T2894" s="60">
        <v>0</v>
      </c>
      <c r="U2894" s="61">
        <v>0</v>
      </c>
      <c r="V2894" s="62">
        <f t="shared" ref="V2894" si="13136">$T$8*$B2894</f>
        <v>5.6169035999999792</v>
      </c>
      <c r="X2894" s="59">
        <f t="shared" ref="X2894" si="13137">N2894*S2894+P2894*S2897-O2894*T2894-Q2894*T2897</f>
        <v>3.4137316701865141</v>
      </c>
      <c r="Y2894" s="63">
        <f t="shared" ref="Y2894" si="13138">(N2894*T2894+O2894*S2894+P2894*T2897+Q2894*S2897)</f>
        <v>0</v>
      </c>
      <c r="Z2894" s="61">
        <f t="shared" ref="Z2894" si="13139">N2894*U2894+P2894*U2897-O2894*V2894-Q2894*V2897</f>
        <v>0</v>
      </c>
      <c r="AA2894" s="62">
        <f t="shared" ref="AA2894" si="13140">(N2894*V2894+O2894*U2894+P2894*V2897+Q2894*U2897)</f>
        <v>24.791505307704551</v>
      </c>
      <c r="AB2894" s="10"/>
      <c r="AC2894" s="64">
        <v>1</v>
      </c>
      <c r="AD2894" s="65">
        <v>0</v>
      </c>
      <c r="AE2894" s="23">
        <v>0</v>
      </c>
      <c r="AF2894" s="66">
        <v>0</v>
      </c>
      <c r="AH2894" s="59">
        <f t="shared" ref="AH2894" si="13141">X2894*AC2894+Z2894*AC2897-Y2894*AD2894-AA2894*AD2897</f>
        <v>3.4137316701865141</v>
      </c>
      <c r="AI2894" s="63">
        <f t="shared" ref="AI2894" si="13142">(X2894*AD2894+Y2894*AC2894+Z2894*AD2897+AA2894*AC2897)</f>
        <v>24.791505307704551</v>
      </c>
      <c r="AJ2894" s="61">
        <f t="shared" ref="AJ2894" si="13143">X2894*AE2894+Z2894*AE2897-Y2894*AF2894-AA2894*AF2897</f>
        <v>0</v>
      </c>
      <c r="AK2894" s="62">
        <f t="shared" ref="AK2894" si="13144">(X2894*AF2894+Y2894*AE2894+Z2894*AF2897+AA2894*AE2897)</f>
        <v>24.791505307704551</v>
      </c>
      <c r="AM2894" s="67">
        <f t="shared" ref="AM2894" si="13145">20*LOG(((1+$AD$8)/$AD$8)/((AH2894+AH2897)^2+(AI2894+AI2897)^2)^0.5)</f>
        <v>-22.041949788498627</v>
      </c>
      <c r="AO2894" s="110">
        <f t="shared" ref="AO2894" si="13146">((AH2894^2+AI2894^2)^0.5)/((AH2897^2+AI2897^2)^0.5)</f>
        <v>7.2734128401258973</v>
      </c>
      <c r="AP2894" s="18"/>
      <c r="AQ2894" s="68"/>
      <c r="AR2894" s="68"/>
      <c r="AS2894" s="68"/>
      <c r="AT2894" s="68"/>
    </row>
    <row r="2895" spans="2:46" ht="18.600000000000001" customHeight="1" thickBot="1">
      <c r="D2895" s="69"/>
      <c r="G2895" s="70"/>
      <c r="I2895" s="69"/>
      <c r="L2895" s="70"/>
      <c r="N2895" s="69"/>
      <c r="Q2895" s="70"/>
      <c r="S2895" s="69"/>
      <c r="V2895" s="70"/>
      <c r="X2895" s="69"/>
      <c r="AA2895" s="70"/>
      <c r="AC2895" s="64"/>
      <c r="AD2895" s="23"/>
      <c r="AE2895" s="23"/>
      <c r="AF2895" s="71"/>
      <c r="AH2895" s="69"/>
      <c r="AK2895" s="70"/>
      <c r="AO2895" s="111"/>
      <c r="AP2895" s="18"/>
      <c r="AQ2895" s="68"/>
      <c r="AR2895" s="68"/>
      <c r="AS2895" s="68"/>
      <c r="AT2895" s="68"/>
    </row>
    <row r="2896" spans="2:46" ht="18.600000000000001" customHeight="1" thickBot="1">
      <c r="D2896" s="265" t="s">
        <v>11</v>
      </c>
      <c r="E2896" s="266"/>
      <c r="F2896" s="267" t="s">
        <v>84</v>
      </c>
      <c r="G2896" s="268"/>
      <c r="H2896" s="263"/>
      <c r="I2896" s="265" t="s">
        <v>85</v>
      </c>
      <c r="J2896" s="266"/>
      <c r="K2896" s="267" t="s">
        <v>86</v>
      </c>
      <c r="L2896" s="268"/>
      <c r="N2896" s="269" t="s">
        <v>12</v>
      </c>
      <c r="O2896" s="270"/>
      <c r="P2896" s="271" t="s">
        <v>13</v>
      </c>
      <c r="Q2896" s="272"/>
      <c r="S2896" s="265" t="s">
        <v>87</v>
      </c>
      <c r="T2896" s="266"/>
      <c r="U2896" s="267" t="s">
        <v>88</v>
      </c>
      <c r="V2896" s="268"/>
      <c r="W2896" s="10"/>
      <c r="X2896" s="269" t="s">
        <v>89</v>
      </c>
      <c r="Y2896" s="270"/>
      <c r="Z2896" s="271" t="s">
        <v>90</v>
      </c>
      <c r="AA2896" s="272"/>
      <c r="AB2896" s="10"/>
      <c r="AC2896" s="265" t="s">
        <v>14</v>
      </c>
      <c r="AD2896" s="266"/>
      <c r="AE2896" s="267" t="s">
        <v>15</v>
      </c>
      <c r="AF2896" s="268"/>
      <c r="AG2896" s="10"/>
      <c r="AH2896" s="269" t="s">
        <v>91</v>
      </c>
      <c r="AI2896" s="270"/>
      <c r="AJ2896" s="271" t="s">
        <v>92</v>
      </c>
      <c r="AK2896" s="272"/>
      <c r="AM2896" s="76" t="s">
        <v>16</v>
      </c>
      <c r="AO2896" s="112" t="s">
        <v>38</v>
      </c>
      <c r="AP2896" s="18"/>
      <c r="AQ2896" s="68"/>
      <c r="AR2896" s="68"/>
      <c r="AS2896" s="68"/>
      <c r="AT2896" s="68"/>
    </row>
    <row r="2897" spans="2:46" ht="18.600000000000001" customHeight="1" thickTop="1" thickBot="1">
      <c r="D2897" s="59">
        <v>0</v>
      </c>
      <c r="E2897" s="63">
        <v>0</v>
      </c>
      <c r="F2897" s="61">
        <v>1</v>
      </c>
      <c r="G2897" s="62">
        <v>0</v>
      </c>
      <c r="I2897" s="59">
        <v>0</v>
      </c>
      <c r="J2897" s="63">
        <f t="shared" ref="J2897" si="13147">IF(0=(1-$J$8*$K$8*$B2894^2),10^14,$B2894*$K$8/(1-$J$8*$K$8*$B2894^2))</f>
        <v>-0.42972638344487929</v>
      </c>
      <c r="K2897" s="61">
        <v>1</v>
      </c>
      <c r="L2897" s="62">
        <v>0</v>
      </c>
      <c r="N2897" s="59">
        <f t="shared" ref="N2897" si="13148">D2897*I2894+F2897*I2897-E2897*J2894-G2897*J2897</f>
        <v>0</v>
      </c>
      <c r="O2897" s="63">
        <f t="shared" ref="O2897" si="13149">(D2897*J2894+E2897*I2894+F2897*J2897+G2897*I2897)</f>
        <v>-0.42972638344487929</v>
      </c>
      <c r="P2897" s="61">
        <f t="shared" ref="P2897" si="13150">D2897*K2894+F2897*K2897-E2897*L2894-G2897*L2897</f>
        <v>1</v>
      </c>
      <c r="Q2897" s="62">
        <f t="shared" ref="Q2897" si="13151">(D2897*L2894+E2897*K2894+F2897*L2897+G2897*K2897)</f>
        <v>0</v>
      </c>
      <c r="S2897" s="59">
        <v>0</v>
      </c>
      <c r="T2897" s="63">
        <v>0</v>
      </c>
      <c r="U2897" s="61">
        <v>1</v>
      </c>
      <c r="V2897" s="62">
        <v>0</v>
      </c>
      <c r="X2897" s="59">
        <f t="shared" ref="X2897" si="13152">N2897*S2894+P2897*S2897-O2897*T2894-Q2897*T2897</f>
        <v>0</v>
      </c>
      <c r="Y2897" s="63">
        <f t="shared" ref="Y2897" si="13153">(N2897*T2894+O2897*S2894+P2897*T2897+Q2897*S2897)</f>
        <v>-0.42972638344487929</v>
      </c>
      <c r="Z2897" s="61">
        <f t="shared" ref="Z2897" si="13154">N2897*U2894+P2897*U2897-O2897*V2894-Q2897*V2897</f>
        <v>3.4137316701865141</v>
      </c>
      <c r="AA2897" s="62">
        <f t="shared" ref="AA2897" si="13155">(N2897*V2894+O2897*U2894+P2897*V2897+Q2897*U2897)</f>
        <v>0</v>
      </c>
      <c r="AB2897" s="10"/>
      <c r="AC2897" s="46">
        <f t="shared" ref="AC2897" si="13156">1/$AD$8</f>
        <v>1</v>
      </c>
      <c r="AD2897" s="77">
        <v>0</v>
      </c>
      <c r="AE2897" s="78">
        <v>1</v>
      </c>
      <c r="AF2897" s="79">
        <v>0</v>
      </c>
      <c r="AH2897" s="59">
        <f t="shared" ref="AH2897" si="13157">X2897*AC2894+Z2897*AC2897-Y2897*AD2894-AA2897*AD2897</f>
        <v>3.4137316701865141</v>
      </c>
      <c r="AI2897" s="63">
        <f t="shared" ref="AI2897" si="13158">(X2897*AD2894+Y2897*AC2894+Z2897*AD2897+AA2897*AC2897)</f>
        <v>-0.42972638344487929</v>
      </c>
      <c r="AJ2897" s="61">
        <f t="shared" ref="AJ2897" si="13159">X2897*AE2894+Z2897*AE2897-Y2897*AF2894-AA2897*AF2897</f>
        <v>3.4137316701865141</v>
      </c>
      <c r="AK2897" s="62">
        <f t="shared" ref="AK2897" si="13160">(X2897*AF2894+Y2897*AE2894+Z2897*AF2897+AA2897*AE2897)</f>
        <v>0</v>
      </c>
      <c r="AM2897" s="80">
        <f t="shared" ref="AM2897" si="13161">(180/PI())*ATAN(-1*(AI2894+AI2897)/(AH2894+AH2897))</f>
        <v>-74.344308712939366</v>
      </c>
      <c r="AO2897" s="113">
        <f t="shared" ref="AO2897" si="13162">20*LOG(((1-(10^(AM2894/20)^2)*(1-((1-AO2894)/(1+AO2894))^2))^0.5))</f>
        <v>-1.1550361071114386E-2</v>
      </c>
      <c r="AP2897" s="18"/>
      <c r="AQ2897" s="68"/>
      <c r="AR2897" s="68"/>
      <c r="AS2897" s="68"/>
      <c r="AT2897" s="68"/>
    </row>
    <row r="2898" spans="2:46" ht="18.600000000000001" customHeight="1"/>
    <row r="2899" spans="2:46" ht="18.600000000000001" customHeight="1" thickBot="1">
      <c r="D2899" s="10" t="s">
        <v>63</v>
      </c>
      <c r="E2899" s="10"/>
      <c r="F2899" s="10"/>
      <c r="G2899" s="10"/>
      <c r="H2899" s="10"/>
      <c r="I2899" s="10" t="s">
        <v>64</v>
      </c>
      <c r="J2899" s="10"/>
      <c r="K2899" s="10"/>
      <c r="L2899" s="10"/>
      <c r="M2899" s="55"/>
      <c r="N2899" s="55"/>
      <c r="O2899" s="54" t="s">
        <v>65</v>
      </c>
      <c r="P2899" s="55"/>
      <c r="Q2899" s="55"/>
      <c r="R2899" s="55"/>
      <c r="S2899" s="10"/>
      <c r="T2899" s="10" t="s">
        <v>66</v>
      </c>
      <c r="U2899" s="55"/>
      <c r="V2899" s="55"/>
      <c r="W2899" s="55"/>
      <c r="X2899" s="55"/>
      <c r="Y2899" s="54" t="s">
        <v>67</v>
      </c>
      <c r="Z2899" s="55"/>
      <c r="AA2899" s="55"/>
      <c r="AB2899" s="55"/>
      <c r="AC2899" s="54" t="s">
        <v>68</v>
      </c>
      <c r="AD2899" s="10"/>
      <c r="AE2899" s="10"/>
      <c r="AF2899" s="10"/>
      <c r="AG2899" s="10"/>
      <c r="AH2899" s="55"/>
      <c r="AI2899" s="54" t="s">
        <v>69</v>
      </c>
      <c r="AJ2899" s="55"/>
      <c r="AK2899" s="55"/>
    </row>
    <row r="2900" spans="2:46" ht="18.600000000000001" customHeight="1" thickBot="1">
      <c r="B2900" s="52"/>
      <c r="D2900" s="273" t="s">
        <v>70</v>
      </c>
      <c r="E2900" s="274"/>
      <c r="F2900" s="275" t="s">
        <v>71</v>
      </c>
      <c r="G2900" s="276"/>
      <c r="H2900" s="263"/>
      <c r="I2900" s="273" t="s">
        <v>72</v>
      </c>
      <c r="J2900" s="274"/>
      <c r="K2900" s="275" t="s">
        <v>73</v>
      </c>
      <c r="L2900" s="276"/>
      <c r="M2900" s="55"/>
      <c r="N2900" s="269" t="s">
        <v>74</v>
      </c>
      <c r="O2900" s="270"/>
      <c r="P2900" s="271" t="s">
        <v>75</v>
      </c>
      <c r="Q2900" s="272"/>
      <c r="R2900" s="55"/>
      <c r="S2900" s="273" t="s">
        <v>76</v>
      </c>
      <c r="T2900" s="274"/>
      <c r="U2900" s="275" t="s">
        <v>77</v>
      </c>
      <c r="V2900" s="276"/>
      <c r="W2900" s="10"/>
      <c r="X2900" s="269" t="s">
        <v>78</v>
      </c>
      <c r="Y2900" s="270"/>
      <c r="Z2900" s="271" t="s">
        <v>79</v>
      </c>
      <c r="AA2900" s="272"/>
      <c r="AB2900" s="10"/>
      <c r="AC2900" s="273" t="s">
        <v>80</v>
      </c>
      <c r="AD2900" s="274"/>
      <c r="AE2900" s="275" t="s">
        <v>81</v>
      </c>
      <c r="AF2900" s="276"/>
      <c r="AG2900" s="10"/>
      <c r="AH2900" s="269" t="s">
        <v>82</v>
      </c>
      <c r="AI2900" s="270"/>
      <c r="AJ2900" s="271" t="s">
        <v>83</v>
      </c>
      <c r="AK2900" s="272"/>
      <c r="AM2900" s="57" t="s">
        <v>10</v>
      </c>
      <c r="AO2900" s="109" t="s">
        <v>37</v>
      </c>
      <c r="AP2900" s="18"/>
      <c r="AQ2900" s="68"/>
      <c r="AR2900" s="68"/>
      <c r="AS2900" s="68"/>
      <c r="AT2900" s="68"/>
    </row>
    <row r="2901" spans="2:46" ht="18.600000000000001" customHeight="1" thickTop="1" thickBot="1">
      <c r="B2901" s="81">
        <v>8.2999999999999705</v>
      </c>
      <c r="D2901" s="59">
        <v>1</v>
      </c>
      <c r="E2901" s="60">
        <v>0</v>
      </c>
      <c r="F2901" s="61">
        <v>0</v>
      </c>
      <c r="G2901" s="62">
        <f t="shared" ref="G2901" si="13163">$E$8*$B2901</f>
        <v>5.6304709999999805</v>
      </c>
      <c r="I2901" s="59">
        <v>1</v>
      </c>
      <c r="J2901" s="63">
        <v>0</v>
      </c>
      <c r="K2901" s="61">
        <v>0</v>
      </c>
      <c r="L2901" s="62">
        <v>0</v>
      </c>
      <c r="N2901" s="59">
        <f t="shared" ref="N2901" si="13164">D2901*I2901+F2901*I2904-E2901*J2901-G2901*J2904</f>
        <v>3.4129859693544669</v>
      </c>
      <c r="O2901" s="63">
        <f t="shared" ref="O2901" si="13165">(D2901*J2901+E2901*I2901+F2901*J2904+G2901*I2904)</f>
        <v>0</v>
      </c>
      <c r="P2901" s="61">
        <f t="shared" ref="P2901" si="13166">D2901*K2901+F2901*K2904-E2901*L2901-G2901*L2904</f>
        <v>0</v>
      </c>
      <c r="Q2901" s="62">
        <f t="shared" ref="Q2901" si="13167">(D2901*L2901+E2901*K2901+F2901*L2904+G2901*K2904)</f>
        <v>5.6304709999999805</v>
      </c>
      <c r="S2901" s="59">
        <v>1</v>
      </c>
      <c r="T2901" s="60">
        <v>0</v>
      </c>
      <c r="U2901" s="61">
        <v>0</v>
      </c>
      <c r="V2901" s="62">
        <f t="shared" ref="V2901" si="13168">$T$8*$B2901</f>
        <v>5.6304709999999805</v>
      </c>
      <c r="X2901" s="59">
        <f t="shared" ref="X2901" si="13169">N2901*S2901+P2901*S2904-O2901*T2901-Q2901*T2904</f>
        <v>3.4129859693544669</v>
      </c>
      <c r="Y2901" s="63">
        <f t="shared" ref="Y2901" si="13170">(N2901*T2901+O2901*S2901+P2901*T2904+Q2901*S2904)</f>
        <v>0</v>
      </c>
      <c r="Z2901" s="61">
        <f t="shared" ref="Z2901" si="13171">N2901*U2901+P2901*U2904-O2901*V2901-Q2901*V2904</f>
        <v>0</v>
      </c>
      <c r="AA2901" s="62">
        <f t="shared" ref="AA2901" si="13172">(N2901*V2901+O2901*U2901+P2901*V2904+Q2901*U2904)</f>
        <v>24.847189523857125</v>
      </c>
      <c r="AB2901" s="10"/>
      <c r="AC2901" s="64">
        <v>1</v>
      </c>
      <c r="AD2901" s="65">
        <v>0</v>
      </c>
      <c r="AE2901" s="23">
        <v>0</v>
      </c>
      <c r="AF2901" s="66">
        <v>0</v>
      </c>
      <c r="AH2901" s="59">
        <f t="shared" ref="AH2901" si="13173">X2901*AC2901+Z2901*AC2904-Y2901*AD2901-AA2901*AD2904</f>
        <v>3.4129859693544669</v>
      </c>
      <c r="AI2901" s="63">
        <f t="shared" ref="AI2901" si="13174">(X2901*AD2901+Y2901*AC2901+Z2901*AD2904+AA2901*AC2904)</f>
        <v>24.847189523857125</v>
      </c>
      <c r="AJ2901" s="61">
        <f t="shared" ref="AJ2901" si="13175">X2901*AE2901+Z2901*AE2904-Y2901*AF2901-AA2901*AF2904</f>
        <v>0</v>
      </c>
      <c r="AK2901" s="62">
        <f t="shared" ref="AK2901" si="13176">(X2901*AF2901+Y2901*AE2901+Z2901*AF2904+AA2901*AE2904)</f>
        <v>24.847189523857125</v>
      </c>
      <c r="AM2901" s="67">
        <f t="shared" ref="AM2901" si="13177">20*LOG(((1+$AD$8)/$AD$8)/((AH2901+AH2904)^2+(AI2901+AI2904)^2)^0.5)</f>
        <v>-22.060587338930468</v>
      </c>
      <c r="AO2901" s="110">
        <f t="shared" ref="AO2901" si="13178">((AH2901^2+AI2901^2)^0.5)/((AH2904^2+AI2904^2)^0.5)</f>
        <v>7.2912931480864174</v>
      </c>
      <c r="AP2901" s="18"/>
      <c r="AQ2901" s="68"/>
      <c r="AR2901" s="68"/>
      <c r="AS2901" s="68"/>
      <c r="AT2901" s="68"/>
    </row>
    <row r="2902" spans="2:46" ht="18.600000000000001" customHeight="1" thickBot="1">
      <c r="D2902" s="69"/>
      <c r="G2902" s="70"/>
      <c r="I2902" s="69"/>
      <c r="L2902" s="70"/>
      <c r="N2902" s="69"/>
      <c r="Q2902" s="70"/>
      <c r="S2902" s="69"/>
      <c r="V2902" s="70"/>
      <c r="X2902" s="69"/>
      <c r="AA2902" s="70"/>
      <c r="AC2902" s="64"/>
      <c r="AD2902" s="23"/>
      <c r="AE2902" s="23"/>
      <c r="AF2902" s="71"/>
      <c r="AH2902" s="69"/>
      <c r="AK2902" s="70"/>
      <c r="AO2902" s="111"/>
      <c r="AP2902" s="18"/>
      <c r="AQ2902" s="68"/>
      <c r="AR2902" s="68"/>
      <c r="AS2902" s="68"/>
      <c r="AT2902" s="68"/>
    </row>
    <row r="2903" spans="2:46" ht="18.600000000000001" customHeight="1" thickBot="1">
      <c r="D2903" s="265" t="s">
        <v>11</v>
      </c>
      <c r="E2903" s="266"/>
      <c r="F2903" s="267" t="s">
        <v>84</v>
      </c>
      <c r="G2903" s="268"/>
      <c r="H2903" s="263"/>
      <c r="I2903" s="265" t="s">
        <v>85</v>
      </c>
      <c r="J2903" s="266"/>
      <c r="K2903" s="267" t="s">
        <v>86</v>
      </c>
      <c r="L2903" s="268"/>
      <c r="N2903" s="269" t="s">
        <v>12</v>
      </c>
      <c r="O2903" s="270"/>
      <c r="P2903" s="271" t="s">
        <v>13</v>
      </c>
      <c r="Q2903" s="272"/>
      <c r="S2903" s="265" t="s">
        <v>87</v>
      </c>
      <c r="T2903" s="266"/>
      <c r="U2903" s="267" t="s">
        <v>88</v>
      </c>
      <c r="V2903" s="268"/>
      <c r="W2903" s="10"/>
      <c r="X2903" s="269" t="s">
        <v>89</v>
      </c>
      <c r="Y2903" s="270"/>
      <c r="Z2903" s="271" t="s">
        <v>90</v>
      </c>
      <c r="AA2903" s="272"/>
      <c r="AB2903" s="10"/>
      <c r="AC2903" s="265" t="s">
        <v>14</v>
      </c>
      <c r="AD2903" s="266"/>
      <c r="AE2903" s="267" t="s">
        <v>15</v>
      </c>
      <c r="AF2903" s="268"/>
      <c r="AG2903" s="10"/>
      <c r="AH2903" s="269" t="s">
        <v>91</v>
      </c>
      <c r="AI2903" s="270"/>
      <c r="AJ2903" s="271" t="s">
        <v>92</v>
      </c>
      <c r="AK2903" s="272"/>
      <c r="AM2903" s="76" t="s">
        <v>16</v>
      </c>
      <c r="AO2903" s="112" t="s">
        <v>38</v>
      </c>
      <c r="AP2903" s="18"/>
      <c r="AQ2903" s="68"/>
      <c r="AR2903" s="68"/>
      <c r="AS2903" s="68"/>
      <c r="AT2903" s="68"/>
    </row>
    <row r="2904" spans="2:46" ht="18.600000000000001" customHeight="1" thickTop="1" thickBot="1">
      <c r="D2904" s="59">
        <v>0</v>
      </c>
      <c r="E2904" s="63">
        <v>0</v>
      </c>
      <c r="F2904" s="61">
        <v>1</v>
      </c>
      <c r="G2904" s="62">
        <v>0</v>
      </c>
      <c r="I2904" s="59">
        <v>0</v>
      </c>
      <c r="J2904" s="63">
        <f t="shared" ref="J2904" si="13179">IF(0=(1-$J$8*$K$8*$B2901^2),10^14,$B2901*$K$8/(1-$J$8*$K$8*$B2901^2))</f>
        <v>-0.42855845796106135</v>
      </c>
      <c r="K2904" s="61">
        <v>1</v>
      </c>
      <c r="L2904" s="62">
        <v>0</v>
      </c>
      <c r="N2904" s="59">
        <f t="shared" ref="N2904" si="13180">D2904*I2901+F2904*I2904-E2904*J2901-G2904*J2904</f>
        <v>0</v>
      </c>
      <c r="O2904" s="63">
        <f t="shared" ref="O2904" si="13181">(D2904*J2901+E2904*I2901+F2904*J2904+G2904*I2904)</f>
        <v>-0.42855845796106135</v>
      </c>
      <c r="P2904" s="61">
        <f t="shared" ref="P2904" si="13182">D2904*K2901+F2904*K2904-E2904*L2901-G2904*L2904</f>
        <v>1</v>
      </c>
      <c r="Q2904" s="62">
        <f t="shared" ref="Q2904" si="13183">(D2904*L2901+E2904*K2901+F2904*L2904+G2904*K2904)</f>
        <v>0</v>
      </c>
      <c r="S2904" s="59">
        <v>0</v>
      </c>
      <c r="T2904" s="63">
        <v>0</v>
      </c>
      <c r="U2904" s="61">
        <v>1</v>
      </c>
      <c r="V2904" s="62">
        <v>0</v>
      </c>
      <c r="X2904" s="59">
        <f t="shared" ref="X2904" si="13184">N2904*S2901+P2904*S2904-O2904*T2901-Q2904*T2904</f>
        <v>0</v>
      </c>
      <c r="Y2904" s="63">
        <f t="shared" ref="Y2904" si="13185">(N2904*T2901+O2904*S2901+P2904*T2904+Q2904*S2904)</f>
        <v>-0.42855845796106135</v>
      </c>
      <c r="Z2904" s="61">
        <f t="shared" ref="Z2904" si="13186">N2904*U2901+P2904*U2904-O2904*V2901-Q2904*V2904</f>
        <v>3.4129859693544669</v>
      </c>
      <c r="AA2904" s="62">
        <f t="shared" ref="AA2904" si="13187">(N2904*V2901+O2904*U2901+P2904*V2904+Q2904*U2904)</f>
        <v>0</v>
      </c>
      <c r="AB2904" s="10"/>
      <c r="AC2904" s="46">
        <f t="shared" ref="AC2904" si="13188">1/$AD$8</f>
        <v>1</v>
      </c>
      <c r="AD2904" s="77">
        <v>0</v>
      </c>
      <c r="AE2904" s="78">
        <v>1</v>
      </c>
      <c r="AF2904" s="79">
        <v>0</v>
      </c>
      <c r="AH2904" s="59">
        <f t="shared" ref="AH2904" si="13189">X2904*AC2901+Z2904*AC2904-Y2904*AD2901-AA2904*AD2904</f>
        <v>3.4129859693544669</v>
      </c>
      <c r="AI2904" s="63">
        <f t="shared" ref="AI2904" si="13190">(X2904*AD2901+Y2904*AC2901+Z2904*AD2904+AA2904*AC2904)</f>
        <v>-0.42855845796106135</v>
      </c>
      <c r="AJ2904" s="61">
        <f t="shared" ref="AJ2904" si="13191">X2904*AE2901+Z2904*AE2904-Y2904*AF2901-AA2904*AF2904</f>
        <v>3.4129859693544669</v>
      </c>
      <c r="AK2904" s="62">
        <f t="shared" ref="AK2904" si="13192">(X2904*AF2901+Y2904*AE2901+Z2904*AF2904+AA2904*AE2904)</f>
        <v>0</v>
      </c>
      <c r="AM2904" s="80">
        <f t="shared" ref="AM2904" si="13193">(180/PI())*ATAN(-1*(AI2901+AI2904)/(AH2901+AH2904))</f>
        <v>-74.382222954265202</v>
      </c>
      <c r="AO2904" s="113">
        <f t="shared" ref="AO2904" si="13194">20*LOG(((1-(10^(AM2901/20)^2)*(1-((1-AO2901)/(1+AO2901))^2))^0.5))</f>
        <v>-1.1479406401597288E-2</v>
      </c>
      <c r="AP2904" s="18"/>
      <c r="AQ2904" s="68"/>
      <c r="AR2904" s="68"/>
      <c r="AS2904" s="68"/>
      <c r="AT2904" s="68"/>
    </row>
    <row r="2905" spans="2:46" ht="18.600000000000001" customHeight="1"/>
    <row r="2906" spans="2:46" ht="18.600000000000001" customHeight="1" thickBot="1">
      <c r="D2906" s="10" t="s">
        <v>63</v>
      </c>
      <c r="E2906" s="10"/>
      <c r="F2906" s="10"/>
      <c r="G2906" s="10"/>
      <c r="H2906" s="10"/>
      <c r="I2906" s="10" t="s">
        <v>64</v>
      </c>
      <c r="J2906" s="10"/>
      <c r="K2906" s="10"/>
      <c r="L2906" s="10"/>
      <c r="M2906" s="55"/>
      <c r="N2906" s="55"/>
      <c r="O2906" s="54" t="s">
        <v>65</v>
      </c>
      <c r="P2906" s="55"/>
      <c r="Q2906" s="55"/>
      <c r="R2906" s="55"/>
      <c r="S2906" s="10"/>
      <c r="T2906" s="10" t="s">
        <v>66</v>
      </c>
      <c r="U2906" s="55"/>
      <c r="V2906" s="55"/>
      <c r="W2906" s="55"/>
      <c r="X2906" s="55"/>
      <c r="Y2906" s="54" t="s">
        <v>67</v>
      </c>
      <c r="Z2906" s="55"/>
      <c r="AA2906" s="55"/>
      <c r="AB2906" s="55"/>
      <c r="AC2906" s="54" t="s">
        <v>68</v>
      </c>
      <c r="AD2906" s="10"/>
      <c r="AE2906" s="10"/>
      <c r="AF2906" s="10"/>
      <c r="AG2906" s="10"/>
      <c r="AH2906" s="55"/>
      <c r="AI2906" s="54" t="s">
        <v>69</v>
      </c>
      <c r="AJ2906" s="55"/>
      <c r="AK2906" s="55"/>
    </row>
    <row r="2907" spans="2:46" ht="18.600000000000001" customHeight="1" thickBot="1">
      <c r="B2907" s="52"/>
      <c r="D2907" s="273" t="s">
        <v>70</v>
      </c>
      <c r="E2907" s="274"/>
      <c r="F2907" s="275" t="s">
        <v>71</v>
      </c>
      <c r="G2907" s="276"/>
      <c r="H2907" s="263"/>
      <c r="I2907" s="273" t="s">
        <v>72</v>
      </c>
      <c r="J2907" s="274"/>
      <c r="K2907" s="275" t="s">
        <v>73</v>
      </c>
      <c r="L2907" s="276"/>
      <c r="M2907" s="55"/>
      <c r="N2907" s="269" t="s">
        <v>74</v>
      </c>
      <c r="O2907" s="270"/>
      <c r="P2907" s="271" t="s">
        <v>75</v>
      </c>
      <c r="Q2907" s="272"/>
      <c r="R2907" s="55"/>
      <c r="S2907" s="273" t="s">
        <v>76</v>
      </c>
      <c r="T2907" s="274"/>
      <c r="U2907" s="275" t="s">
        <v>77</v>
      </c>
      <c r="V2907" s="276"/>
      <c r="W2907" s="10"/>
      <c r="X2907" s="269" t="s">
        <v>78</v>
      </c>
      <c r="Y2907" s="270"/>
      <c r="Z2907" s="271" t="s">
        <v>79</v>
      </c>
      <c r="AA2907" s="272"/>
      <c r="AB2907" s="10"/>
      <c r="AC2907" s="273" t="s">
        <v>80</v>
      </c>
      <c r="AD2907" s="274"/>
      <c r="AE2907" s="275" t="s">
        <v>81</v>
      </c>
      <c r="AF2907" s="276"/>
      <c r="AG2907" s="10"/>
      <c r="AH2907" s="269" t="s">
        <v>82</v>
      </c>
      <c r="AI2907" s="270"/>
      <c r="AJ2907" s="271" t="s">
        <v>83</v>
      </c>
      <c r="AK2907" s="272"/>
      <c r="AM2907" s="57" t="s">
        <v>10</v>
      </c>
      <c r="AO2907" s="109" t="s">
        <v>37</v>
      </c>
      <c r="AP2907" s="18"/>
      <c r="AQ2907" s="68"/>
      <c r="AR2907" s="68"/>
      <c r="AS2907" s="68"/>
      <c r="AT2907" s="68"/>
    </row>
    <row r="2908" spans="2:46" ht="18.600000000000001" customHeight="1" thickTop="1" thickBot="1">
      <c r="B2908" s="81">
        <v>8.3199999999999701</v>
      </c>
      <c r="D2908" s="59">
        <v>1</v>
      </c>
      <c r="E2908" s="60">
        <v>0</v>
      </c>
      <c r="F2908" s="61">
        <v>0</v>
      </c>
      <c r="G2908" s="62">
        <f t="shared" ref="G2908" si="13195">$E$8*$B2908</f>
        <v>5.6440383999999799</v>
      </c>
      <c r="I2908" s="59">
        <v>1</v>
      </c>
      <c r="J2908" s="63">
        <v>0</v>
      </c>
      <c r="K2908" s="61">
        <v>0</v>
      </c>
      <c r="L2908" s="62">
        <v>0</v>
      </c>
      <c r="N2908" s="59">
        <f t="shared" ref="N2908" si="13196">D2908*I2908+F2908*I2911-E2908*J2908-G2908*J2911</f>
        <v>3.4122460953558074</v>
      </c>
      <c r="O2908" s="63">
        <f t="shared" ref="O2908" si="13197">(D2908*J2908+E2908*I2908+F2908*J2911+G2908*I2911)</f>
        <v>0</v>
      </c>
      <c r="P2908" s="61">
        <f t="shared" ref="P2908" si="13198">D2908*K2908+F2908*K2911-E2908*L2908-G2908*L2911</f>
        <v>0</v>
      </c>
      <c r="Q2908" s="62">
        <f t="shared" ref="Q2908" si="13199">(D2908*L2908+E2908*K2908+F2908*L2911+G2908*K2911)</f>
        <v>5.6440383999999799</v>
      </c>
      <c r="S2908" s="59">
        <v>1</v>
      </c>
      <c r="T2908" s="60">
        <v>0</v>
      </c>
      <c r="U2908" s="61">
        <v>0</v>
      </c>
      <c r="V2908" s="62">
        <f t="shared" ref="V2908" si="13200">$T$8*$B2908</f>
        <v>5.6440383999999799</v>
      </c>
      <c r="X2908" s="59">
        <f t="shared" ref="X2908" si="13201">N2908*S2908+P2908*S2911-O2908*T2908-Q2908*T2911</f>
        <v>3.4122460953558074</v>
      </c>
      <c r="Y2908" s="63">
        <f t="shared" ref="Y2908" si="13202">(N2908*T2908+O2908*S2908+P2908*T2911+Q2908*S2911)</f>
        <v>0</v>
      </c>
      <c r="Z2908" s="61">
        <f t="shared" ref="Z2908" si="13203">N2908*U2908+P2908*U2911-O2908*V2908-Q2908*V2911</f>
        <v>0</v>
      </c>
      <c r="AA2908" s="62">
        <f t="shared" ref="AA2908" si="13204">(N2908*V2908+O2908*U2908+P2908*V2911+Q2908*U2911)</f>
        <v>24.902886392438148</v>
      </c>
      <c r="AB2908" s="10"/>
      <c r="AC2908" s="64">
        <v>1</v>
      </c>
      <c r="AD2908" s="65">
        <v>0</v>
      </c>
      <c r="AE2908" s="23">
        <v>0</v>
      </c>
      <c r="AF2908" s="66">
        <v>0</v>
      </c>
      <c r="AH2908" s="59">
        <f t="shared" ref="AH2908" si="13205">X2908*AC2908+Z2908*AC2911-Y2908*AD2908-AA2908*AD2911</f>
        <v>3.4122460953558074</v>
      </c>
      <c r="AI2908" s="63">
        <f t="shared" ref="AI2908" si="13206">(X2908*AD2908+Y2908*AC2908+Z2908*AD2911+AA2908*AC2911)</f>
        <v>24.902886392438148</v>
      </c>
      <c r="AJ2908" s="61">
        <f t="shared" ref="AJ2908" si="13207">X2908*AE2908+Z2908*AE2911-Y2908*AF2908-AA2908*AF2911</f>
        <v>0</v>
      </c>
      <c r="AK2908" s="62">
        <f t="shared" ref="AK2908" si="13208">(X2908*AF2908+Y2908*AE2908+Z2908*AF2911+AA2908*AE2911)</f>
        <v>24.902886392438148</v>
      </c>
      <c r="AM2908" s="67">
        <f t="shared" ref="AM2908" si="13209">20*LOG(((1+$AD$8)/$AD$8)/((AH2908+AH2911)^2+(AI2908+AI2911)^2)^0.5)</f>
        <v>-22.079191810214425</v>
      </c>
      <c r="AO2908" s="110">
        <f t="shared" ref="AO2908" si="13210">((AH2908^2+AI2908^2)^0.5)/((AH2911^2+AI2911^2)^0.5)</f>
        <v>7.3091725954225026</v>
      </c>
      <c r="AP2908" s="18"/>
      <c r="AQ2908" s="68"/>
      <c r="AR2908" s="68"/>
      <c r="AS2908" s="68"/>
      <c r="AT2908" s="68"/>
    </row>
    <row r="2909" spans="2:46" ht="18.600000000000001" customHeight="1" thickBot="1">
      <c r="D2909" s="69"/>
      <c r="G2909" s="70"/>
      <c r="I2909" s="69"/>
      <c r="L2909" s="70"/>
      <c r="N2909" s="69"/>
      <c r="Q2909" s="70"/>
      <c r="S2909" s="69"/>
      <c r="V2909" s="70"/>
      <c r="X2909" s="69"/>
      <c r="AA2909" s="70"/>
      <c r="AC2909" s="64"/>
      <c r="AD2909" s="23"/>
      <c r="AE2909" s="23"/>
      <c r="AF2909" s="71"/>
      <c r="AH2909" s="69"/>
      <c r="AK2909" s="70"/>
      <c r="AO2909" s="111"/>
      <c r="AP2909" s="18"/>
      <c r="AQ2909" s="68"/>
      <c r="AR2909" s="68"/>
      <c r="AS2909" s="68"/>
      <c r="AT2909" s="68"/>
    </row>
    <row r="2910" spans="2:46" ht="18.600000000000001" customHeight="1" thickBot="1">
      <c r="D2910" s="265" t="s">
        <v>11</v>
      </c>
      <c r="E2910" s="266"/>
      <c r="F2910" s="267" t="s">
        <v>84</v>
      </c>
      <c r="G2910" s="268"/>
      <c r="H2910" s="263"/>
      <c r="I2910" s="265" t="s">
        <v>85</v>
      </c>
      <c r="J2910" s="266"/>
      <c r="K2910" s="267" t="s">
        <v>86</v>
      </c>
      <c r="L2910" s="268"/>
      <c r="N2910" s="269" t="s">
        <v>12</v>
      </c>
      <c r="O2910" s="270"/>
      <c r="P2910" s="271" t="s">
        <v>13</v>
      </c>
      <c r="Q2910" s="272"/>
      <c r="S2910" s="265" t="s">
        <v>87</v>
      </c>
      <c r="T2910" s="266"/>
      <c r="U2910" s="267" t="s">
        <v>88</v>
      </c>
      <c r="V2910" s="268"/>
      <c r="W2910" s="10"/>
      <c r="X2910" s="269" t="s">
        <v>89</v>
      </c>
      <c r="Y2910" s="270"/>
      <c r="Z2910" s="271" t="s">
        <v>90</v>
      </c>
      <c r="AA2910" s="272"/>
      <c r="AB2910" s="10"/>
      <c r="AC2910" s="265" t="s">
        <v>14</v>
      </c>
      <c r="AD2910" s="266"/>
      <c r="AE2910" s="267" t="s">
        <v>15</v>
      </c>
      <c r="AF2910" s="268"/>
      <c r="AG2910" s="10"/>
      <c r="AH2910" s="269" t="s">
        <v>91</v>
      </c>
      <c r="AI2910" s="270"/>
      <c r="AJ2910" s="271" t="s">
        <v>92</v>
      </c>
      <c r="AK2910" s="272"/>
      <c r="AM2910" s="76" t="s">
        <v>16</v>
      </c>
      <c r="AO2910" s="112" t="s">
        <v>38</v>
      </c>
      <c r="AP2910" s="18"/>
      <c r="AQ2910" s="68"/>
      <c r="AR2910" s="68"/>
      <c r="AS2910" s="68"/>
      <c r="AT2910" s="68"/>
    </row>
    <row r="2911" spans="2:46" ht="18.600000000000001" customHeight="1" thickTop="1" thickBot="1">
      <c r="D2911" s="59">
        <v>0</v>
      </c>
      <c r="E2911" s="63">
        <v>0</v>
      </c>
      <c r="F2911" s="61">
        <v>1</v>
      </c>
      <c r="G2911" s="62">
        <v>0</v>
      </c>
      <c r="I2911" s="59">
        <v>0</v>
      </c>
      <c r="J2911" s="63">
        <f t="shared" ref="J2911" si="13211">IF(0=(1-$J$8*$K$8*$B2908^2),10^14,$B2908*$K$8/(1-$J$8*$K$8*$B2908^2))</f>
        <v>-0.42739717989087672</v>
      </c>
      <c r="K2911" s="61">
        <v>1</v>
      </c>
      <c r="L2911" s="62">
        <v>0</v>
      </c>
      <c r="N2911" s="59">
        <f t="shared" ref="N2911" si="13212">D2911*I2908+F2911*I2911-E2911*J2908-G2911*J2911</f>
        <v>0</v>
      </c>
      <c r="O2911" s="63">
        <f t="shared" ref="O2911" si="13213">(D2911*J2908+E2911*I2908+F2911*J2911+G2911*I2911)</f>
        <v>-0.42739717989087672</v>
      </c>
      <c r="P2911" s="61">
        <f t="shared" ref="P2911" si="13214">D2911*K2908+F2911*K2911-E2911*L2908-G2911*L2911</f>
        <v>1</v>
      </c>
      <c r="Q2911" s="62">
        <f t="shared" ref="Q2911" si="13215">(D2911*L2908+E2911*K2908+F2911*L2911+G2911*K2911)</f>
        <v>0</v>
      </c>
      <c r="S2911" s="59">
        <v>0</v>
      </c>
      <c r="T2911" s="63">
        <v>0</v>
      </c>
      <c r="U2911" s="61">
        <v>1</v>
      </c>
      <c r="V2911" s="62">
        <v>0</v>
      </c>
      <c r="X2911" s="59">
        <f t="shared" ref="X2911" si="13216">N2911*S2908+P2911*S2911-O2911*T2908-Q2911*T2911</f>
        <v>0</v>
      </c>
      <c r="Y2911" s="63">
        <f t="shared" ref="Y2911" si="13217">(N2911*T2908+O2911*S2908+P2911*T2911+Q2911*S2911)</f>
        <v>-0.42739717989087672</v>
      </c>
      <c r="Z2911" s="61">
        <f t="shared" ref="Z2911" si="13218">N2911*U2908+P2911*U2911-O2911*V2908-Q2911*V2911</f>
        <v>3.4122460953558074</v>
      </c>
      <c r="AA2911" s="62">
        <f t="shared" ref="AA2911" si="13219">(N2911*V2908+O2911*U2908+P2911*V2911+Q2911*U2911)</f>
        <v>0</v>
      </c>
      <c r="AB2911" s="10"/>
      <c r="AC2911" s="46">
        <f t="shared" ref="AC2911" si="13220">1/$AD$8</f>
        <v>1</v>
      </c>
      <c r="AD2911" s="77">
        <v>0</v>
      </c>
      <c r="AE2911" s="78">
        <v>1</v>
      </c>
      <c r="AF2911" s="79">
        <v>0</v>
      </c>
      <c r="AH2911" s="59">
        <f t="shared" ref="AH2911" si="13221">X2911*AC2908+Z2911*AC2911-Y2911*AD2908-AA2911*AD2911</f>
        <v>3.4122460953558074</v>
      </c>
      <c r="AI2911" s="63">
        <f t="shared" ref="AI2911" si="13222">(X2911*AD2908+Y2911*AC2908+Z2911*AD2911+AA2911*AC2911)</f>
        <v>-0.42739717989087672</v>
      </c>
      <c r="AJ2911" s="61">
        <f t="shared" ref="AJ2911" si="13223">X2911*AE2908+Z2911*AE2911-Y2911*AF2908-AA2911*AF2911</f>
        <v>3.4122460953558074</v>
      </c>
      <c r="AK2911" s="62">
        <f t="shared" ref="AK2911" si="13224">(X2911*AF2908+Y2911*AE2908+Z2911*AF2911+AA2911*AE2911)</f>
        <v>0</v>
      </c>
      <c r="AM2911" s="80">
        <f t="shared" ref="AM2911" si="13225">(180/PI())*ATAN(-1*(AI2908+AI2911)/(AH2908+AH2911))</f>
        <v>-74.419953318191418</v>
      </c>
      <c r="AO2911" s="113">
        <f t="shared" ref="AO2911" si="13226">20*LOG(((1-(10^(AM2908/20)^2)*(1-((1-AO2908)/(1+AO2908))^2))^0.5))</f>
        <v>-1.1409013774647443E-2</v>
      </c>
      <c r="AP2911" s="18"/>
      <c r="AQ2911" s="68"/>
      <c r="AR2911" s="68"/>
      <c r="AS2911" s="68"/>
      <c r="AT2911" s="68"/>
    </row>
    <row r="2912" spans="2:46" ht="18.600000000000001" customHeight="1"/>
    <row r="2913" spans="2:46" ht="18.600000000000001" customHeight="1" thickBot="1">
      <c r="D2913" s="10" t="s">
        <v>63</v>
      </c>
      <c r="E2913" s="10"/>
      <c r="F2913" s="10"/>
      <c r="G2913" s="10"/>
      <c r="H2913" s="10"/>
      <c r="I2913" s="10" t="s">
        <v>64</v>
      </c>
      <c r="J2913" s="10"/>
      <c r="K2913" s="10"/>
      <c r="L2913" s="10"/>
      <c r="M2913" s="55"/>
      <c r="N2913" s="55"/>
      <c r="O2913" s="54" t="s">
        <v>65</v>
      </c>
      <c r="P2913" s="55"/>
      <c r="Q2913" s="55"/>
      <c r="R2913" s="55"/>
      <c r="S2913" s="10"/>
      <c r="T2913" s="10" t="s">
        <v>66</v>
      </c>
      <c r="U2913" s="55"/>
      <c r="V2913" s="55"/>
      <c r="W2913" s="55"/>
      <c r="X2913" s="55"/>
      <c r="Y2913" s="54" t="s">
        <v>67</v>
      </c>
      <c r="Z2913" s="55"/>
      <c r="AA2913" s="55"/>
      <c r="AB2913" s="55"/>
      <c r="AC2913" s="54" t="s">
        <v>68</v>
      </c>
      <c r="AD2913" s="10"/>
      <c r="AE2913" s="10"/>
      <c r="AF2913" s="10"/>
      <c r="AG2913" s="10"/>
      <c r="AH2913" s="55"/>
      <c r="AI2913" s="54" t="s">
        <v>69</v>
      </c>
      <c r="AJ2913" s="55"/>
      <c r="AK2913" s="55"/>
    </row>
    <row r="2914" spans="2:46" ht="18.600000000000001" customHeight="1" thickBot="1">
      <c r="B2914" s="52"/>
      <c r="D2914" s="273" t="s">
        <v>70</v>
      </c>
      <c r="E2914" s="274"/>
      <c r="F2914" s="275" t="s">
        <v>71</v>
      </c>
      <c r="G2914" s="276"/>
      <c r="H2914" s="263"/>
      <c r="I2914" s="273" t="s">
        <v>72</v>
      </c>
      <c r="J2914" s="274"/>
      <c r="K2914" s="275" t="s">
        <v>73</v>
      </c>
      <c r="L2914" s="276"/>
      <c r="M2914" s="55"/>
      <c r="N2914" s="269" t="s">
        <v>74</v>
      </c>
      <c r="O2914" s="270"/>
      <c r="P2914" s="271" t="s">
        <v>75</v>
      </c>
      <c r="Q2914" s="272"/>
      <c r="R2914" s="55"/>
      <c r="S2914" s="273" t="s">
        <v>76</v>
      </c>
      <c r="T2914" s="274"/>
      <c r="U2914" s="275" t="s">
        <v>77</v>
      </c>
      <c r="V2914" s="276"/>
      <c r="W2914" s="10"/>
      <c r="X2914" s="269" t="s">
        <v>78</v>
      </c>
      <c r="Y2914" s="270"/>
      <c r="Z2914" s="271" t="s">
        <v>79</v>
      </c>
      <c r="AA2914" s="272"/>
      <c r="AB2914" s="10"/>
      <c r="AC2914" s="273" t="s">
        <v>80</v>
      </c>
      <c r="AD2914" s="274"/>
      <c r="AE2914" s="275" t="s">
        <v>81</v>
      </c>
      <c r="AF2914" s="276"/>
      <c r="AG2914" s="10"/>
      <c r="AH2914" s="269" t="s">
        <v>82</v>
      </c>
      <c r="AI2914" s="270"/>
      <c r="AJ2914" s="271" t="s">
        <v>83</v>
      </c>
      <c r="AK2914" s="272"/>
      <c r="AM2914" s="57" t="s">
        <v>10</v>
      </c>
      <c r="AO2914" s="109" t="s">
        <v>37</v>
      </c>
      <c r="AP2914" s="18"/>
      <c r="AQ2914" s="68"/>
      <c r="AR2914" s="68"/>
      <c r="AS2914" s="68"/>
      <c r="AT2914" s="68"/>
    </row>
    <row r="2915" spans="2:46" ht="18.600000000000001" customHeight="1" thickTop="1" thickBot="1">
      <c r="B2915" s="81">
        <v>8.3399999999999697</v>
      </c>
      <c r="D2915" s="59">
        <v>1</v>
      </c>
      <c r="E2915" s="60">
        <v>0</v>
      </c>
      <c r="F2915" s="61">
        <v>0</v>
      </c>
      <c r="G2915" s="62">
        <f t="shared" ref="G2915" si="13227">$E$8*$B2915</f>
        <v>5.6576057999999794</v>
      </c>
      <c r="I2915" s="59">
        <v>1</v>
      </c>
      <c r="J2915" s="63">
        <v>0</v>
      </c>
      <c r="K2915" s="61">
        <v>0</v>
      </c>
      <c r="L2915" s="62">
        <v>0</v>
      </c>
      <c r="N2915" s="59">
        <f t="shared" ref="N2915" si="13228">D2915*I2915+F2915*I2918-E2915*J2915-G2915*J2918</f>
        <v>3.4115119865144474</v>
      </c>
      <c r="O2915" s="63">
        <f t="shared" ref="O2915" si="13229">(D2915*J2915+E2915*I2915+F2915*J2918+G2915*I2918)</f>
        <v>0</v>
      </c>
      <c r="P2915" s="61">
        <f t="shared" ref="P2915" si="13230">D2915*K2915+F2915*K2918-E2915*L2915-G2915*L2918</f>
        <v>0</v>
      </c>
      <c r="Q2915" s="62">
        <f t="shared" ref="Q2915" si="13231">(D2915*L2915+E2915*K2915+F2915*L2918+G2915*K2918)</f>
        <v>5.6576057999999794</v>
      </c>
      <c r="S2915" s="59">
        <v>1</v>
      </c>
      <c r="T2915" s="60">
        <v>0</v>
      </c>
      <c r="U2915" s="61">
        <v>0</v>
      </c>
      <c r="V2915" s="62">
        <f t="shared" ref="V2915" si="13232">$T$8*$B2915</f>
        <v>5.6576057999999794</v>
      </c>
      <c r="X2915" s="59">
        <f t="shared" ref="X2915" si="13233">N2915*S2915+P2915*S2918-O2915*T2915-Q2915*T2918</f>
        <v>3.4115119865144474</v>
      </c>
      <c r="Y2915" s="63">
        <f t="shared" ref="Y2915" si="13234">(N2915*T2915+O2915*S2915+P2915*T2918+Q2915*S2918)</f>
        <v>0</v>
      </c>
      <c r="Z2915" s="61">
        <f t="shared" ref="Z2915" si="13235">N2915*U2915+P2915*U2918-O2915*V2915-Q2915*V2918</f>
        <v>0</v>
      </c>
      <c r="AA2915" s="62">
        <f t="shared" ref="AA2915" si="13236">(N2915*V2915+O2915*U2915+P2915*V2918+Q2915*U2918)</f>
        <v>24.958595801673567</v>
      </c>
      <c r="AB2915" s="10"/>
      <c r="AC2915" s="64">
        <v>1</v>
      </c>
      <c r="AD2915" s="65">
        <v>0</v>
      </c>
      <c r="AE2915" s="23">
        <v>0</v>
      </c>
      <c r="AF2915" s="66">
        <v>0</v>
      </c>
      <c r="AH2915" s="59">
        <f t="shared" ref="AH2915" si="13237">X2915*AC2915+Z2915*AC2918-Y2915*AD2915-AA2915*AD2918</f>
        <v>3.4115119865144474</v>
      </c>
      <c r="AI2915" s="63">
        <f t="shared" ref="AI2915" si="13238">(X2915*AD2915+Y2915*AC2915+Z2915*AD2918+AA2915*AC2918)</f>
        <v>24.958595801673567</v>
      </c>
      <c r="AJ2915" s="61">
        <f t="shared" ref="AJ2915" si="13239">X2915*AE2915+Z2915*AE2918-Y2915*AF2915-AA2915*AF2918</f>
        <v>0</v>
      </c>
      <c r="AK2915" s="62">
        <f t="shared" ref="AK2915" si="13240">(X2915*AF2915+Y2915*AE2915+Z2915*AF2918+AA2915*AE2918)</f>
        <v>24.958595801673567</v>
      </c>
      <c r="AM2915" s="67">
        <f t="shared" ref="AM2915" si="13241">20*LOG(((1+$AD$8)/$AD$8)/((AH2915+AH2918)^2+(AI2915+AI2918)^2)^0.5)</f>
        <v>-22.097763269836996</v>
      </c>
      <c r="AO2915" s="110">
        <f t="shared" ref="AO2915" si="13242">((AH2915^2+AI2915^2)^0.5)/((AH2918^2+AI2918^2)^0.5)</f>
        <v>7.3270511891436758</v>
      </c>
      <c r="AP2915" s="18"/>
      <c r="AQ2915" s="68"/>
      <c r="AR2915" s="68"/>
      <c r="AS2915" s="68"/>
      <c r="AT2915" s="68"/>
    </row>
    <row r="2916" spans="2:46" ht="18.600000000000001" customHeight="1" thickBot="1">
      <c r="D2916" s="69"/>
      <c r="G2916" s="70"/>
      <c r="I2916" s="69"/>
      <c r="L2916" s="70"/>
      <c r="N2916" s="69"/>
      <c r="Q2916" s="70"/>
      <c r="S2916" s="69"/>
      <c r="V2916" s="70"/>
      <c r="X2916" s="69"/>
      <c r="AA2916" s="70"/>
      <c r="AC2916" s="64"/>
      <c r="AD2916" s="23"/>
      <c r="AE2916" s="23"/>
      <c r="AF2916" s="71"/>
      <c r="AH2916" s="69"/>
      <c r="AK2916" s="70"/>
      <c r="AO2916" s="111"/>
      <c r="AP2916" s="18"/>
      <c r="AQ2916" s="68"/>
      <c r="AR2916" s="68"/>
      <c r="AS2916" s="68"/>
      <c r="AT2916" s="68"/>
    </row>
    <row r="2917" spans="2:46" ht="18.600000000000001" customHeight="1" thickBot="1">
      <c r="D2917" s="265" t="s">
        <v>11</v>
      </c>
      <c r="E2917" s="266"/>
      <c r="F2917" s="267" t="s">
        <v>84</v>
      </c>
      <c r="G2917" s="268"/>
      <c r="H2917" s="263"/>
      <c r="I2917" s="265" t="s">
        <v>85</v>
      </c>
      <c r="J2917" s="266"/>
      <c r="K2917" s="267" t="s">
        <v>86</v>
      </c>
      <c r="L2917" s="268"/>
      <c r="N2917" s="269" t="s">
        <v>12</v>
      </c>
      <c r="O2917" s="270"/>
      <c r="P2917" s="271" t="s">
        <v>13</v>
      </c>
      <c r="Q2917" s="272"/>
      <c r="S2917" s="265" t="s">
        <v>87</v>
      </c>
      <c r="T2917" s="266"/>
      <c r="U2917" s="267" t="s">
        <v>88</v>
      </c>
      <c r="V2917" s="268"/>
      <c r="W2917" s="10"/>
      <c r="X2917" s="269" t="s">
        <v>89</v>
      </c>
      <c r="Y2917" s="270"/>
      <c r="Z2917" s="271" t="s">
        <v>90</v>
      </c>
      <c r="AA2917" s="272"/>
      <c r="AB2917" s="10"/>
      <c r="AC2917" s="265" t="s">
        <v>14</v>
      </c>
      <c r="AD2917" s="266"/>
      <c r="AE2917" s="267" t="s">
        <v>15</v>
      </c>
      <c r="AF2917" s="268"/>
      <c r="AG2917" s="10"/>
      <c r="AH2917" s="269" t="s">
        <v>91</v>
      </c>
      <c r="AI2917" s="270"/>
      <c r="AJ2917" s="271" t="s">
        <v>92</v>
      </c>
      <c r="AK2917" s="272"/>
      <c r="AM2917" s="76" t="s">
        <v>16</v>
      </c>
      <c r="AO2917" s="112" t="s">
        <v>38</v>
      </c>
      <c r="AP2917" s="18"/>
      <c r="AQ2917" s="68"/>
      <c r="AR2917" s="68"/>
      <c r="AS2917" s="68"/>
      <c r="AT2917" s="68"/>
    </row>
    <row r="2918" spans="2:46" ht="18.600000000000001" customHeight="1" thickTop="1" thickBot="1">
      <c r="D2918" s="59">
        <v>0</v>
      </c>
      <c r="E2918" s="63">
        <v>0</v>
      </c>
      <c r="F2918" s="61">
        <v>1</v>
      </c>
      <c r="G2918" s="62">
        <v>0</v>
      </c>
      <c r="I2918" s="59">
        <v>0</v>
      </c>
      <c r="J2918" s="63">
        <f t="shared" ref="J2918" si="13243">IF(0=(1-$J$8*$K$8*$B2915^2),10^14,$B2915*$K$8/(1-$J$8*$K$8*$B2915^2))</f>
        <v>-0.42624249050975876</v>
      </c>
      <c r="K2918" s="61">
        <v>1</v>
      </c>
      <c r="L2918" s="62">
        <v>0</v>
      </c>
      <c r="N2918" s="59">
        <f t="shared" ref="N2918" si="13244">D2918*I2915+F2918*I2918-E2918*J2915-G2918*J2918</f>
        <v>0</v>
      </c>
      <c r="O2918" s="63">
        <f t="shared" ref="O2918" si="13245">(D2918*J2915+E2918*I2915+F2918*J2918+G2918*I2918)</f>
        <v>-0.42624249050975876</v>
      </c>
      <c r="P2918" s="61">
        <f t="shared" ref="P2918" si="13246">D2918*K2915+F2918*K2918-E2918*L2915-G2918*L2918</f>
        <v>1</v>
      </c>
      <c r="Q2918" s="62">
        <f t="shared" ref="Q2918" si="13247">(D2918*L2915+E2918*K2915+F2918*L2918+G2918*K2918)</f>
        <v>0</v>
      </c>
      <c r="S2918" s="59">
        <v>0</v>
      </c>
      <c r="T2918" s="63">
        <v>0</v>
      </c>
      <c r="U2918" s="61">
        <v>1</v>
      </c>
      <c r="V2918" s="62">
        <v>0</v>
      </c>
      <c r="X2918" s="59">
        <f t="shared" ref="X2918" si="13248">N2918*S2915+P2918*S2918-O2918*T2915-Q2918*T2918</f>
        <v>0</v>
      </c>
      <c r="Y2918" s="63">
        <f t="shared" ref="Y2918" si="13249">(N2918*T2915+O2918*S2915+P2918*T2918+Q2918*S2918)</f>
        <v>-0.42624249050975876</v>
      </c>
      <c r="Z2918" s="61">
        <f t="shared" ref="Z2918" si="13250">N2918*U2915+P2918*U2918-O2918*V2915-Q2918*V2918</f>
        <v>3.4115119865144474</v>
      </c>
      <c r="AA2918" s="62">
        <f t="shared" ref="AA2918" si="13251">(N2918*V2915+O2918*U2915+P2918*V2918+Q2918*U2918)</f>
        <v>0</v>
      </c>
      <c r="AB2918" s="10"/>
      <c r="AC2918" s="46">
        <f t="shared" ref="AC2918" si="13252">1/$AD$8</f>
        <v>1</v>
      </c>
      <c r="AD2918" s="77">
        <v>0</v>
      </c>
      <c r="AE2918" s="78">
        <v>1</v>
      </c>
      <c r="AF2918" s="79">
        <v>0</v>
      </c>
      <c r="AH2918" s="59">
        <f t="shared" ref="AH2918" si="13253">X2918*AC2915+Z2918*AC2918-Y2918*AD2915-AA2918*AD2918</f>
        <v>3.4115119865144474</v>
      </c>
      <c r="AI2918" s="63">
        <f t="shared" ref="AI2918" si="13254">(X2918*AD2915+Y2918*AC2915+Z2918*AD2918+AA2918*AC2918)</f>
        <v>-0.42624249050975876</v>
      </c>
      <c r="AJ2918" s="61">
        <f t="shared" ref="AJ2918" si="13255">X2918*AE2915+Z2918*AE2918-Y2918*AF2915-AA2918*AF2918</f>
        <v>3.4115119865144474</v>
      </c>
      <c r="AK2918" s="62">
        <f t="shared" ref="AK2918" si="13256">(X2918*AF2915+Y2918*AE2915+Z2918*AF2918+AA2918*AE2918)</f>
        <v>0</v>
      </c>
      <c r="AM2918" s="80">
        <f t="shared" ref="AM2918" si="13257">(180/PI())*ATAN(-1*(AI2915+AI2918)/(AH2915+AH2918))</f>
        <v>-74.457501145646361</v>
      </c>
      <c r="AO2918" s="113">
        <f t="shared" ref="AO2918" si="13258">20*LOG(((1-(10^(AM2915/20)^2)*(1-((1-AO2915)/(1+AO2915))^2))^0.5))</f>
        <v>-1.1339177874769322E-2</v>
      </c>
      <c r="AP2918" s="18"/>
      <c r="AQ2918" s="68"/>
      <c r="AR2918" s="68"/>
      <c r="AS2918" s="68"/>
      <c r="AT2918" s="68"/>
    </row>
    <row r="2919" spans="2:46" ht="18.600000000000001" customHeight="1"/>
    <row r="2920" spans="2:46" ht="18.600000000000001" customHeight="1" thickBot="1">
      <c r="D2920" s="10" t="s">
        <v>63</v>
      </c>
      <c r="E2920" s="10"/>
      <c r="F2920" s="10"/>
      <c r="G2920" s="10"/>
      <c r="H2920" s="10"/>
      <c r="I2920" s="10" t="s">
        <v>64</v>
      </c>
      <c r="J2920" s="10"/>
      <c r="K2920" s="10"/>
      <c r="L2920" s="10"/>
      <c r="M2920" s="55"/>
      <c r="N2920" s="55"/>
      <c r="O2920" s="54" t="s">
        <v>65</v>
      </c>
      <c r="P2920" s="55"/>
      <c r="Q2920" s="55"/>
      <c r="R2920" s="55"/>
      <c r="S2920" s="10"/>
      <c r="T2920" s="10" t="s">
        <v>66</v>
      </c>
      <c r="U2920" s="55"/>
      <c r="V2920" s="55"/>
      <c r="W2920" s="55"/>
      <c r="X2920" s="55"/>
      <c r="Y2920" s="54" t="s">
        <v>67</v>
      </c>
      <c r="Z2920" s="55"/>
      <c r="AA2920" s="55"/>
      <c r="AB2920" s="55"/>
      <c r="AC2920" s="54" t="s">
        <v>68</v>
      </c>
      <c r="AD2920" s="10"/>
      <c r="AE2920" s="10"/>
      <c r="AF2920" s="10"/>
      <c r="AG2920" s="10"/>
      <c r="AH2920" s="55"/>
      <c r="AI2920" s="54" t="s">
        <v>69</v>
      </c>
      <c r="AJ2920" s="55"/>
      <c r="AK2920" s="55"/>
    </row>
    <row r="2921" spans="2:46" ht="18.600000000000001" customHeight="1" thickBot="1">
      <c r="B2921" s="52"/>
      <c r="D2921" s="273" t="s">
        <v>70</v>
      </c>
      <c r="E2921" s="274"/>
      <c r="F2921" s="275" t="s">
        <v>71</v>
      </c>
      <c r="G2921" s="276"/>
      <c r="H2921" s="263"/>
      <c r="I2921" s="273" t="s">
        <v>72</v>
      </c>
      <c r="J2921" s="274"/>
      <c r="K2921" s="275" t="s">
        <v>73</v>
      </c>
      <c r="L2921" s="276"/>
      <c r="M2921" s="55"/>
      <c r="N2921" s="269" t="s">
        <v>74</v>
      </c>
      <c r="O2921" s="270"/>
      <c r="P2921" s="271" t="s">
        <v>75</v>
      </c>
      <c r="Q2921" s="272"/>
      <c r="R2921" s="55"/>
      <c r="S2921" s="273" t="s">
        <v>76</v>
      </c>
      <c r="T2921" s="274"/>
      <c r="U2921" s="275" t="s">
        <v>77</v>
      </c>
      <c r="V2921" s="276"/>
      <c r="W2921" s="10"/>
      <c r="X2921" s="269" t="s">
        <v>78</v>
      </c>
      <c r="Y2921" s="270"/>
      <c r="Z2921" s="271" t="s">
        <v>79</v>
      </c>
      <c r="AA2921" s="272"/>
      <c r="AB2921" s="10"/>
      <c r="AC2921" s="273" t="s">
        <v>80</v>
      </c>
      <c r="AD2921" s="274"/>
      <c r="AE2921" s="275" t="s">
        <v>81</v>
      </c>
      <c r="AF2921" s="276"/>
      <c r="AG2921" s="10"/>
      <c r="AH2921" s="269" t="s">
        <v>82</v>
      </c>
      <c r="AI2921" s="270"/>
      <c r="AJ2921" s="271" t="s">
        <v>83</v>
      </c>
      <c r="AK2921" s="272"/>
      <c r="AM2921" s="57" t="s">
        <v>10</v>
      </c>
      <c r="AO2921" s="109" t="s">
        <v>37</v>
      </c>
      <c r="AP2921" s="18"/>
      <c r="AQ2921" s="68"/>
      <c r="AR2921" s="68"/>
      <c r="AS2921" s="68"/>
      <c r="AT2921" s="68"/>
    </row>
    <row r="2922" spans="2:46" ht="18.600000000000001" customHeight="1" thickTop="1" thickBot="1">
      <c r="B2922" s="81">
        <v>8.3599999999999692</v>
      </c>
      <c r="D2922" s="59">
        <v>1</v>
      </c>
      <c r="E2922" s="60">
        <v>0</v>
      </c>
      <c r="F2922" s="61">
        <v>0</v>
      </c>
      <c r="G2922" s="62">
        <f t="shared" ref="G2922" si="13259">$E$8*$B2922</f>
        <v>5.6711731999999797</v>
      </c>
      <c r="I2922" s="59">
        <v>1</v>
      </c>
      <c r="J2922" s="63">
        <v>0</v>
      </c>
      <c r="K2922" s="61">
        <v>0</v>
      </c>
      <c r="L2922" s="62">
        <v>0</v>
      </c>
      <c r="N2922" s="59">
        <f t="shared" ref="N2922" si="13260">D2922*I2922+F2922*I2925-E2922*J2922-G2922*J2925</f>
        <v>3.4107835819820949</v>
      </c>
      <c r="O2922" s="63">
        <f t="shared" ref="O2922" si="13261">(D2922*J2922+E2922*I2922+F2922*J2925+G2922*I2925)</f>
        <v>0</v>
      </c>
      <c r="P2922" s="61">
        <f t="shared" ref="P2922" si="13262">D2922*K2922+F2922*K2925-E2922*L2922-G2922*L2925</f>
        <v>0</v>
      </c>
      <c r="Q2922" s="62">
        <f t="shared" ref="Q2922" si="13263">(D2922*L2922+E2922*K2922+F2922*L2925+G2922*K2925)</f>
        <v>5.6711731999999797</v>
      </c>
      <c r="S2922" s="59">
        <v>1</v>
      </c>
      <c r="T2922" s="60">
        <v>0</v>
      </c>
      <c r="U2922" s="61">
        <v>0</v>
      </c>
      <c r="V2922" s="62">
        <f t="shared" ref="V2922" si="13264">$T$8*$B2922</f>
        <v>5.6711731999999797</v>
      </c>
      <c r="X2922" s="59">
        <f t="shared" ref="X2922" si="13265">N2922*S2922+P2922*S2925-O2922*T2922-Q2922*T2925</f>
        <v>3.4107835819820949</v>
      </c>
      <c r="Y2922" s="63">
        <f t="shared" ref="Y2922" si="13266">(N2922*T2922+O2922*S2922+P2922*T2925+Q2922*S2925)</f>
        <v>0</v>
      </c>
      <c r="Z2922" s="61">
        <f t="shared" ref="Z2922" si="13267">N2922*U2922+P2922*U2925-O2922*V2922-Q2922*V2925</f>
        <v>0</v>
      </c>
      <c r="AA2922" s="62">
        <f t="shared" ref="AA2922" si="13268">(N2922*V2922+O2922*U2922+P2922*V2925+Q2922*U2925)</f>
        <v>25.01431764113677</v>
      </c>
      <c r="AB2922" s="10"/>
      <c r="AC2922" s="64">
        <v>1</v>
      </c>
      <c r="AD2922" s="65">
        <v>0</v>
      </c>
      <c r="AE2922" s="23">
        <v>0</v>
      </c>
      <c r="AF2922" s="66">
        <v>0</v>
      </c>
      <c r="AH2922" s="59">
        <f t="shared" ref="AH2922" si="13269">X2922*AC2922+Z2922*AC2925-Y2922*AD2922-AA2922*AD2925</f>
        <v>3.4107835819820949</v>
      </c>
      <c r="AI2922" s="63">
        <f t="shared" ref="AI2922" si="13270">(X2922*AD2922+Y2922*AC2922+Z2922*AD2925+AA2922*AC2925)</f>
        <v>25.01431764113677</v>
      </c>
      <c r="AJ2922" s="61">
        <f t="shared" ref="AJ2922" si="13271">X2922*AE2922+Z2922*AE2925-Y2922*AF2922-AA2922*AF2925</f>
        <v>0</v>
      </c>
      <c r="AK2922" s="62">
        <f t="shared" ref="AK2922" si="13272">(X2922*AF2922+Y2922*AE2922+Z2922*AF2925+AA2922*AE2925)</f>
        <v>25.01431764113677</v>
      </c>
      <c r="AM2922" s="67">
        <f t="shared" ref="AM2922" si="13273">20*LOG(((1+$AD$8)/$AD$8)/((AH2922+AH2925)^2+(AI2922+AI2925)^2)^0.5)</f>
        <v>-22.116301785761138</v>
      </c>
      <c r="AO2922" s="110">
        <f t="shared" ref="AO2922" si="13274">((AH2922^2+AI2922^2)^0.5)/((AH2925^2+AI2925^2)^0.5)</f>
        <v>7.3449289361824697</v>
      </c>
      <c r="AP2922" s="18"/>
      <c r="AQ2922" s="68"/>
      <c r="AR2922" s="68"/>
      <c r="AS2922" s="68"/>
      <c r="AT2922" s="68"/>
    </row>
    <row r="2923" spans="2:46" ht="18.600000000000001" customHeight="1" thickBot="1">
      <c r="D2923" s="69"/>
      <c r="G2923" s="70"/>
      <c r="I2923" s="69"/>
      <c r="L2923" s="70"/>
      <c r="N2923" s="69"/>
      <c r="Q2923" s="70"/>
      <c r="S2923" s="69"/>
      <c r="V2923" s="70"/>
      <c r="X2923" s="69"/>
      <c r="AA2923" s="70"/>
      <c r="AC2923" s="64"/>
      <c r="AD2923" s="23"/>
      <c r="AE2923" s="23"/>
      <c r="AF2923" s="71"/>
      <c r="AH2923" s="69"/>
      <c r="AK2923" s="70"/>
      <c r="AO2923" s="111"/>
      <c r="AP2923" s="18"/>
      <c r="AQ2923" s="68"/>
      <c r="AR2923" s="68"/>
      <c r="AS2923" s="68"/>
      <c r="AT2923" s="68"/>
    </row>
    <row r="2924" spans="2:46" ht="18.600000000000001" customHeight="1" thickBot="1">
      <c r="D2924" s="265" t="s">
        <v>11</v>
      </c>
      <c r="E2924" s="266"/>
      <c r="F2924" s="267" t="s">
        <v>84</v>
      </c>
      <c r="G2924" s="268"/>
      <c r="H2924" s="263"/>
      <c r="I2924" s="265" t="s">
        <v>85</v>
      </c>
      <c r="J2924" s="266"/>
      <c r="K2924" s="267" t="s">
        <v>86</v>
      </c>
      <c r="L2924" s="268"/>
      <c r="N2924" s="269" t="s">
        <v>12</v>
      </c>
      <c r="O2924" s="270"/>
      <c r="P2924" s="271" t="s">
        <v>13</v>
      </c>
      <c r="Q2924" s="272"/>
      <c r="S2924" s="265" t="s">
        <v>87</v>
      </c>
      <c r="T2924" s="266"/>
      <c r="U2924" s="267" t="s">
        <v>88</v>
      </c>
      <c r="V2924" s="268"/>
      <c r="W2924" s="10"/>
      <c r="X2924" s="269" t="s">
        <v>89</v>
      </c>
      <c r="Y2924" s="270"/>
      <c r="Z2924" s="271" t="s">
        <v>90</v>
      </c>
      <c r="AA2924" s="272"/>
      <c r="AB2924" s="10"/>
      <c r="AC2924" s="265" t="s">
        <v>14</v>
      </c>
      <c r="AD2924" s="266"/>
      <c r="AE2924" s="267" t="s">
        <v>15</v>
      </c>
      <c r="AF2924" s="268"/>
      <c r="AG2924" s="10"/>
      <c r="AH2924" s="269" t="s">
        <v>91</v>
      </c>
      <c r="AI2924" s="270"/>
      <c r="AJ2924" s="271" t="s">
        <v>92</v>
      </c>
      <c r="AK2924" s="272"/>
      <c r="AM2924" s="76" t="s">
        <v>16</v>
      </c>
      <c r="AO2924" s="112" t="s">
        <v>38</v>
      </c>
      <c r="AP2924" s="18"/>
      <c r="AQ2924" s="68"/>
      <c r="AR2924" s="68"/>
      <c r="AS2924" s="68"/>
      <c r="AT2924" s="68"/>
    </row>
    <row r="2925" spans="2:46" ht="18.600000000000001" customHeight="1" thickTop="1" thickBot="1">
      <c r="D2925" s="59">
        <v>0</v>
      </c>
      <c r="E2925" s="63">
        <v>0</v>
      </c>
      <c r="F2925" s="61">
        <v>1</v>
      </c>
      <c r="G2925" s="62">
        <v>0</v>
      </c>
      <c r="I2925" s="59">
        <v>0</v>
      </c>
      <c r="J2925" s="63">
        <f t="shared" ref="J2925" si="13275">IF(0=(1-$J$8*$K$8*$B2922^2),10^14,$B2922*$K$8/(1-$J$8*$K$8*$B2922^2))</f>
        <v>-0.42509433180106432</v>
      </c>
      <c r="K2925" s="61">
        <v>1</v>
      </c>
      <c r="L2925" s="62">
        <v>0</v>
      </c>
      <c r="N2925" s="59">
        <f t="shared" ref="N2925" si="13276">D2925*I2922+F2925*I2925-E2925*J2922-G2925*J2925</f>
        <v>0</v>
      </c>
      <c r="O2925" s="63">
        <f t="shared" ref="O2925" si="13277">(D2925*J2922+E2925*I2922+F2925*J2925+G2925*I2925)</f>
        <v>-0.42509433180106432</v>
      </c>
      <c r="P2925" s="61">
        <f t="shared" ref="P2925" si="13278">D2925*K2922+F2925*K2925-E2925*L2922-G2925*L2925</f>
        <v>1</v>
      </c>
      <c r="Q2925" s="62">
        <f t="shared" ref="Q2925" si="13279">(D2925*L2922+E2925*K2922+F2925*L2925+G2925*K2925)</f>
        <v>0</v>
      </c>
      <c r="S2925" s="59">
        <v>0</v>
      </c>
      <c r="T2925" s="63">
        <v>0</v>
      </c>
      <c r="U2925" s="61">
        <v>1</v>
      </c>
      <c r="V2925" s="62">
        <v>0</v>
      </c>
      <c r="X2925" s="59">
        <f t="shared" ref="X2925" si="13280">N2925*S2922+P2925*S2925-O2925*T2922-Q2925*T2925</f>
        <v>0</v>
      </c>
      <c r="Y2925" s="63">
        <f t="shared" ref="Y2925" si="13281">(N2925*T2922+O2925*S2922+P2925*T2925+Q2925*S2925)</f>
        <v>-0.42509433180106432</v>
      </c>
      <c r="Z2925" s="61">
        <f t="shared" ref="Z2925" si="13282">N2925*U2922+P2925*U2925-O2925*V2922-Q2925*V2925</f>
        <v>3.4107835819820949</v>
      </c>
      <c r="AA2925" s="62">
        <f t="shared" ref="AA2925" si="13283">(N2925*V2922+O2925*U2922+P2925*V2925+Q2925*U2925)</f>
        <v>0</v>
      </c>
      <c r="AB2925" s="10"/>
      <c r="AC2925" s="46">
        <f t="shared" ref="AC2925" si="13284">1/$AD$8</f>
        <v>1</v>
      </c>
      <c r="AD2925" s="77">
        <v>0</v>
      </c>
      <c r="AE2925" s="78">
        <v>1</v>
      </c>
      <c r="AF2925" s="79">
        <v>0</v>
      </c>
      <c r="AH2925" s="59">
        <f t="shared" ref="AH2925" si="13285">X2925*AC2922+Z2925*AC2925-Y2925*AD2922-AA2925*AD2925</f>
        <v>3.4107835819820949</v>
      </c>
      <c r="AI2925" s="63">
        <f t="shared" ref="AI2925" si="13286">(X2925*AD2922+Y2925*AC2922+Z2925*AD2925+AA2925*AC2925)</f>
        <v>-0.42509433180106432</v>
      </c>
      <c r="AJ2925" s="61">
        <f t="shared" ref="AJ2925" si="13287">X2925*AE2922+Z2925*AE2925-Y2925*AF2922-AA2925*AF2925</f>
        <v>3.4107835819820949</v>
      </c>
      <c r="AK2925" s="62">
        <f t="shared" ref="AK2925" si="13288">(X2925*AF2922+Y2925*AE2922+Z2925*AF2925+AA2925*AE2925)</f>
        <v>0</v>
      </c>
      <c r="AM2925" s="80">
        <f t="shared" ref="AM2925" si="13289">(180/PI())*ATAN(-1*(AI2922+AI2925)/(AH2922+AH2925))</f>
        <v>-74.494867764470996</v>
      </c>
      <c r="AO2925" s="113">
        <f t="shared" ref="AO2925" si="13290">20*LOG(((1-(10^(AM2922/20)^2)*(1-((1-AO2922)/(1+AO2922))^2))^0.5))</f>
        <v>-1.1269893442757181E-2</v>
      </c>
      <c r="AP2925" s="18"/>
      <c r="AQ2925" s="68"/>
      <c r="AR2925" s="68"/>
      <c r="AS2925" s="68"/>
      <c r="AT2925" s="68"/>
    </row>
    <row r="2926" spans="2:46" ht="18.600000000000001" customHeight="1"/>
    <row r="2927" spans="2:46" ht="18.600000000000001" customHeight="1" thickBot="1">
      <c r="D2927" s="10" t="s">
        <v>63</v>
      </c>
      <c r="E2927" s="10"/>
      <c r="F2927" s="10"/>
      <c r="G2927" s="10"/>
      <c r="H2927" s="10"/>
      <c r="I2927" s="10" t="s">
        <v>64</v>
      </c>
      <c r="J2927" s="10"/>
      <c r="K2927" s="10"/>
      <c r="L2927" s="10"/>
      <c r="M2927" s="55"/>
      <c r="N2927" s="55"/>
      <c r="O2927" s="54" t="s">
        <v>65</v>
      </c>
      <c r="P2927" s="55"/>
      <c r="Q2927" s="55"/>
      <c r="R2927" s="55"/>
      <c r="S2927" s="10"/>
      <c r="T2927" s="10" t="s">
        <v>66</v>
      </c>
      <c r="U2927" s="55"/>
      <c r="V2927" s="55"/>
      <c r="W2927" s="55"/>
      <c r="X2927" s="55"/>
      <c r="Y2927" s="54" t="s">
        <v>67</v>
      </c>
      <c r="Z2927" s="55"/>
      <c r="AA2927" s="55"/>
      <c r="AB2927" s="55"/>
      <c r="AC2927" s="54" t="s">
        <v>68</v>
      </c>
      <c r="AD2927" s="10"/>
      <c r="AE2927" s="10"/>
      <c r="AF2927" s="10"/>
      <c r="AG2927" s="10"/>
      <c r="AH2927" s="55"/>
      <c r="AI2927" s="54" t="s">
        <v>69</v>
      </c>
      <c r="AJ2927" s="55"/>
      <c r="AK2927" s="55"/>
    </row>
    <row r="2928" spans="2:46" ht="18.600000000000001" customHeight="1" thickBot="1">
      <c r="B2928" s="52"/>
      <c r="D2928" s="273" t="s">
        <v>70</v>
      </c>
      <c r="E2928" s="274"/>
      <c r="F2928" s="275" t="s">
        <v>71</v>
      </c>
      <c r="G2928" s="276"/>
      <c r="H2928" s="263"/>
      <c r="I2928" s="273" t="s">
        <v>72</v>
      </c>
      <c r="J2928" s="274"/>
      <c r="K2928" s="275" t="s">
        <v>73</v>
      </c>
      <c r="L2928" s="276"/>
      <c r="M2928" s="55"/>
      <c r="N2928" s="269" t="s">
        <v>74</v>
      </c>
      <c r="O2928" s="270"/>
      <c r="P2928" s="271" t="s">
        <v>75</v>
      </c>
      <c r="Q2928" s="272"/>
      <c r="R2928" s="55"/>
      <c r="S2928" s="273" t="s">
        <v>76</v>
      </c>
      <c r="T2928" s="274"/>
      <c r="U2928" s="275" t="s">
        <v>77</v>
      </c>
      <c r="V2928" s="276"/>
      <c r="W2928" s="10"/>
      <c r="X2928" s="269" t="s">
        <v>78</v>
      </c>
      <c r="Y2928" s="270"/>
      <c r="Z2928" s="271" t="s">
        <v>79</v>
      </c>
      <c r="AA2928" s="272"/>
      <c r="AB2928" s="10"/>
      <c r="AC2928" s="273" t="s">
        <v>80</v>
      </c>
      <c r="AD2928" s="274"/>
      <c r="AE2928" s="275" t="s">
        <v>81</v>
      </c>
      <c r="AF2928" s="276"/>
      <c r="AG2928" s="10"/>
      <c r="AH2928" s="269" t="s">
        <v>82</v>
      </c>
      <c r="AI2928" s="270"/>
      <c r="AJ2928" s="271" t="s">
        <v>83</v>
      </c>
      <c r="AK2928" s="272"/>
      <c r="AM2928" s="57" t="s">
        <v>10</v>
      </c>
      <c r="AO2928" s="109" t="s">
        <v>37</v>
      </c>
      <c r="AP2928" s="18"/>
      <c r="AQ2928" s="68"/>
      <c r="AR2928" s="68"/>
      <c r="AS2928" s="68"/>
      <c r="AT2928" s="68"/>
    </row>
    <row r="2929" spans="2:46" ht="18.600000000000001" customHeight="1" thickTop="1" thickBot="1">
      <c r="B2929" s="81">
        <v>8.3799999999999706</v>
      </c>
      <c r="D2929" s="59">
        <v>1</v>
      </c>
      <c r="E2929" s="60">
        <v>0</v>
      </c>
      <c r="F2929" s="61">
        <v>0</v>
      </c>
      <c r="G2929" s="62">
        <f t="shared" ref="G2929" si="13291">$E$8*$B2929</f>
        <v>5.68474059999998</v>
      </c>
      <c r="I2929" s="59">
        <v>1</v>
      </c>
      <c r="J2929" s="63">
        <v>0</v>
      </c>
      <c r="K2929" s="61">
        <v>0</v>
      </c>
      <c r="L2929" s="62">
        <v>0</v>
      </c>
      <c r="N2929" s="59">
        <f t="shared" ref="N2929" si="13292">D2929*I2929+F2929*I2932-E2929*J2929-G2929*J2932</f>
        <v>3.4100608217247501</v>
      </c>
      <c r="O2929" s="63">
        <f t="shared" ref="O2929" si="13293">(D2929*J2929+E2929*I2929+F2929*J2932+G2929*I2932)</f>
        <v>0</v>
      </c>
      <c r="P2929" s="61">
        <f t="shared" ref="P2929" si="13294">D2929*K2929+F2929*K2932-E2929*L2929-G2929*L2932</f>
        <v>0</v>
      </c>
      <c r="Q2929" s="62">
        <f t="shared" ref="Q2929" si="13295">(D2929*L2929+E2929*K2929+F2929*L2932+G2929*K2932)</f>
        <v>5.68474059999998</v>
      </c>
      <c r="S2929" s="59">
        <v>1</v>
      </c>
      <c r="T2929" s="60">
        <v>0</v>
      </c>
      <c r="U2929" s="61">
        <v>0</v>
      </c>
      <c r="V2929" s="62">
        <f t="shared" ref="V2929" si="13296">$T$8*$B2929</f>
        <v>5.68474059999998</v>
      </c>
      <c r="X2929" s="59">
        <f t="shared" ref="X2929" si="13297">N2929*S2929+P2929*S2932-O2929*T2929-Q2929*T2932</f>
        <v>3.4100608217247501</v>
      </c>
      <c r="Y2929" s="63">
        <f t="shared" ref="Y2929" si="13298">(N2929*T2929+O2929*S2929+P2929*T2932+Q2929*S2932)</f>
        <v>0</v>
      </c>
      <c r="Z2929" s="61">
        <f t="shared" ref="Z2929" si="13299">N2929*U2929+P2929*U2932-O2929*V2929-Q2929*V2932</f>
        <v>0</v>
      </c>
      <c r="AA2929" s="62">
        <f t="shared" ref="AA2929" si="13300">(N2929*V2929+O2929*U2929+P2929*V2932+Q2929*U2932)</f>
        <v>25.07005180172796</v>
      </c>
      <c r="AB2929" s="10"/>
      <c r="AC2929" s="64">
        <v>1</v>
      </c>
      <c r="AD2929" s="65">
        <v>0</v>
      </c>
      <c r="AE2929" s="23">
        <v>0</v>
      </c>
      <c r="AF2929" s="66">
        <v>0</v>
      </c>
      <c r="AH2929" s="59">
        <f t="shared" ref="AH2929" si="13301">X2929*AC2929+Z2929*AC2932-Y2929*AD2929-AA2929*AD2932</f>
        <v>3.4100608217247501</v>
      </c>
      <c r="AI2929" s="63">
        <f t="shared" ref="AI2929" si="13302">(X2929*AD2929+Y2929*AC2929+Z2929*AD2932+AA2929*AC2932)</f>
        <v>25.07005180172796</v>
      </c>
      <c r="AJ2929" s="61">
        <f t="shared" ref="AJ2929" si="13303">X2929*AE2929+Z2929*AE2932-Y2929*AF2929-AA2929*AF2932</f>
        <v>0</v>
      </c>
      <c r="AK2929" s="62">
        <f t="shared" ref="AK2929" si="13304">(X2929*AF2929+Y2929*AE2929+Z2929*AF2932+AA2929*AE2932)</f>
        <v>25.07005180172796</v>
      </c>
      <c r="AM2929" s="67">
        <f t="shared" ref="AM2929" si="13305">20*LOG(((1+$AD$8)/$AD$8)/((AH2929+AH2932)^2+(AI2929+AI2932)^2)^0.5)</f>
        <v>-22.134807426408916</v>
      </c>
      <c r="AO2929" s="110">
        <f t="shared" ref="AO2929" si="13306">((AH2929^2+AI2929^2)^0.5)/((AH2932^2+AI2932^2)^0.5)</f>
        <v>7.3628058433954839</v>
      </c>
      <c r="AP2929" s="18"/>
      <c r="AQ2929" s="68"/>
      <c r="AR2929" s="68"/>
      <c r="AS2929" s="68"/>
      <c r="AT2929" s="68"/>
    </row>
    <row r="2930" spans="2:46" ht="18.600000000000001" customHeight="1" thickBot="1">
      <c r="D2930" s="69"/>
      <c r="G2930" s="70"/>
      <c r="I2930" s="69"/>
      <c r="L2930" s="70"/>
      <c r="N2930" s="69"/>
      <c r="Q2930" s="70"/>
      <c r="S2930" s="69"/>
      <c r="V2930" s="70"/>
      <c r="X2930" s="69"/>
      <c r="AA2930" s="70"/>
      <c r="AC2930" s="64"/>
      <c r="AD2930" s="23"/>
      <c r="AE2930" s="23"/>
      <c r="AF2930" s="71"/>
      <c r="AH2930" s="69"/>
      <c r="AK2930" s="70"/>
      <c r="AO2930" s="111"/>
      <c r="AP2930" s="18"/>
      <c r="AQ2930" s="68"/>
      <c r="AR2930" s="68"/>
      <c r="AS2930" s="68"/>
      <c r="AT2930" s="68"/>
    </row>
    <row r="2931" spans="2:46" ht="18.600000000000001" customHeight="1" thickBot="1">
      <c r="D2931" s="265" t="s">
        <v>11</v>
      </c>
      <c r="E2931" s="266"/>
      <c r="F2931" s="267" t="s">
        <v>84</v>
      </c>
      <c r="G2931" s="268"/>
      <c r="H2931" s="263"/>
      <c r="I2931" s="265" t="s">
        <v>85</v>
      </c>
      <c r="J2931" s="266"/>
      <c r="K2931" s="267" t="s">
        <v>86</v>
      </c>
      <c r="L2931" s="268"/>
      <c r="N2931" s="269" t="s">
        <v>12</v>
      </c>
      <c r="O2931" s="270"/>
      <c r="P2931" s="271" t="s">
        <v>13</v>
      </c>
      <c r="Q2931" s="272"/>
      <c r="S2931" s="265" t="s">
        <v>87</v>
      </c>
      <c r="T2931" s="266"/>
      <c r="U2931" s="267" t="s">
        <v>88</v>
      </c>
      <c r="V2931" s="268"/>
      <c r="W2931" s="10"/>
      <c r="X2931" s="269" t="s">
        <v>89</v>
      </c>
      <c r="Y2931" s="270"/>
      <c r="Z2931" s="271" t="s">
        <v>90</v>
      </c>
      <c r="AA2931" s="272"/>
      <c r="AB2931" s="10"/>
      <c r="AC2931" s="265" t="s">
        <v>14</v>
      </c>
      <c r="AD2931" s="266"/>
      <c r="AE2931" s="267" t="s">
        <v>15</v>
      </c>
      <c r="AF2931" s="268"/>
      <c r="AG2931" s="10"/>
      <c r="AH2931" s="269" t="s">
        <v>91</v>
      </c>
      <c r="AI2931" s="270"/>
      <c r="AJ2931" s="271" t="s">
        <v>92</v>
      </c>
      <c r="AK2931" s="272"/>
      <c r="AM2931" s="76" t="s">
        <v>16</v>
      </c>
      <c r="AO2931" s="112" t="s">
        <v>38</v>
      </c>
      <c r="AP2931" s="18"/>
      <c r="AQ2931" s="68"/>
      <c r="AR2931" s="68"/>
      <c r="AS2931" s="68"/>
      <c r="AT2931" s="68"/>
    </row>
    <row r="2932" spans="2:46" ht="18.600000000000001" customHeight="1" thickTop="1" thickBot="1">
      <c r="D2932" s="59">
        <v>0</v>
      </c>
      <c r="E2932" s="63">
        <v>0</v>
      </c>
      <c r="F2932" s="61">
        <v>1</v>
      </c>
      <c r="G2932" s="62">
        <v>0</v>
      </c>
      <c r="I2932" s="59">
        <v>0</v>
      </c>
      <c r="J2932" s="63">
        <f t="shared" ref="J2932" si="13307">IF(0=(1-$J$8*$K$8*$B2929^2),10^14,$B2929*$K$8/(1-$J$8*$K$8*$B2929^2))</f>
        <v>-0.42395264644525005</v>
      </c>
      <c r="K2932" s="61">
        <v>1</v>
      </c>
      <c r="L2932" s="62">
        <v>0</v>
      </c>
      <c r="N2932" s="59">
        <f t="shared" ref="N2932" si="13308">D2932*I2929+F2932*I2932-E2932*J2929-G2932*J2932</f>
        <v>0</v>
      </c>
      <c r="O2932" s="63">
        <f t="shared" ref="O2932" si="13309">(D2932*J2929+E2932*I2929+F2932*J2932+G2932*I2932)</f>
        <v>-0.42395264644525005</v>
      </c>
      <c r="P2932" s="61">
        <f t="shared" ref="P2932" si="13310">D2932*K2929+F2932*K2932-E2932*L2929-G2932*L2932</f>
        <v>1</v>
      </c>
      <c r="Q2932" s="62">
        <f t="shared" ref="Q2932" si="13311">(D2932*L2929+E2932*K2929+F2932*L2932+G2932*K2932)</f>
        <v>0</v>
      </c>
      <c r="S2932" s="59">
        <v>0</v>
      </c>
      <c r="T2932" s="63">
        <v>0</v>
      </c>
      <c r="U2932" s="61">
        <v>1</v>
      </c>
      <c r="V2932" s="62">
        <v>0</v>
      </c>
      <c r="X2932" s="59">
        <f t="shared" ref="X2932" si="13312">N2932*S2929+P2932*S2932-O2932*T2929-Q2932*T2932</f>
        <v>0</v>
      </c>
      <c r="Y2932" s="63">
        <f t="shared" ref="Y2932" si="13313">(N2932*T2929+O2932*S2929+P2932*T2932+Q2932*S2932)</f>
        <v>-0.42395264644525005</v>
      </c>
      <c r="Z2932" s="61">
        <f t="shared" ref="Z2932" si="13314">N2932*U2929+P2932*U2932-O2932*V2929-Q2932*V2932</f>
        <v>3.4100608217247501</v>
      </c>
      <c r="AA2932" s="62">
        <f t="shared" ref="AA2932" si="13315">(N2932*V2929+O2932*U2929+P2932*V2932+Q2932*U2932)</f>
        <v>0</v>
      </c>
      <c r="AB2932" s="10"/>
      <c r="AC2932" s="46">
        <f t="shared" ref="AC2932" si="13316">1/$AD$8</f>
        <v>1</v>
      </c>
      <c r="AD2932" s="77">
        <v>0</v>
      </c>
      <c r="AE2932" s="78">
        <v>1</v>
      </c>
      <c r="AF2932" s="79">
        <v>0</v>
      </c>
      <c r="AH2932" s="59">
        <f t="shared" ref="AH2932" si="13317">X2932*AC2929+Z2932*AC2932-Y2932*AD2929-AA2932*AD2932</f>
        <v>3.4100608217247501</v>
      </c>
      <c r="AI2932" s="63">
        <f t="shared" ref="AI2932" si="13318">(X2932*AD2929+Y2932*AC2929+Z2932*AD2932+AA2932*AC2932)</f>
        <v>-0.42395264644525005</v>
      </c>
      <c r="AJ2932" s="61">
        <f t="shared" ref="AJ2932" si="13319">X2932*AE2929+Z2932*AE2932-Y2932*AF2929-AA2932*AF2932</f>
        <v>3.4100608217247501</v>
      </c>
      <c r="AK2932" s="62">
        <f t="shared" ref="AK2932" si="13320">(X2932*AF2929+Y2932*AE2929+Z2932*AF2932+AA2932*AE2932)</f>
        <v>0</v>
      </c>
      <c r="AM2932" s="80">
        <f t="shared" ref="AM2932" si="13321">(180/PI())*ATAN(-1*(AI2929+AI2932)/(AH2929+AH2932))</f>
        <v>-74.532054489579451</v>
      </c>
      <c r="AO2932" s="113">
        <f t="shared" ref="AO2932" si="13322">20*LOG(((1-(10^(AM2929/20)^2)*(1-((1-AO2929)/(1+AO2929))^2))^0.5))</f>
        <v>-1.120115527508116E-2</v>
      </c>
      <c r="AP2932" s="18"/>
      <c r="AQ2932" s="68"/>
      <c r="AR2932" s="68"/>
      <c r="AS2932" s="68"/>
      <c r="AT2932" s="68"/>
    </row>
    <row r="2933" spans="2:46" ht="18.600000000000001" customHeight="1"/>
    <row r="2934" spans="2:46" ht="18.600000000000001" customHeight="1" thickBot="1">
      <c r="D2934" s="10" t="s">
        <v>63</v>
      </c>
      <c r="E2934" s="10"/>
      <c r="F2934" s="10"/>
      <c r="G2934" s="10"/>
      <c r="H2934" s="10"/>
      <c r="I2934" s="10" t="s">
        <v>64</v>
      </c>
      <c r="J2934" s="10"/>
      <c r="K2934" s="10"/>
      <c r="L2934" s="10"/>
      <c r="M2934" s="55"/>
      <c r="N2934" s="55"/>
      <c r="O2934" s="54" t="s">
        <v>65</v>
      </c>
      <c r="P2934" s="55"/>
      <c r="Q2934" s="55"/>
      <c r="R2934" s="55"/>
      <c r="S2934" s="10"/>
      <c r="T2934" s="10" t="s">
        <v>66</v>
      </c>
      <c r="U2934" s="55"/>
      <c r="V2934" s="55"/>
      <c r="W2934" s="55"/>
      <c r="X2934" s="55"/>
      <c r="Y2934" s="54" t="s">
        <v>67</v>
      </c>
      <c r="Z2934" s="55"/>
      <c r="AA2934" s="55"/>
      <c r="AB2934" s="55"/>
      <c r="AC2934" s="54" t="s">
        <v>68</v>
      </c>
      <c r="AD2934" s="10"/>
      <c r="AE2934" s="10"/>
      <c r="AF2934" s="10"/>
      <c r="AG2934" s="10"/>
      <c r="AH2934" s="55"/>
      <c r="AI2934" s="54" t="s">
        <v>69</v>
      </c>
      <c r="AJ2934" s="55"/>
      <c r="AK2934" s="55"/>
    </row>
    <row r="2935" spans="2:46" ht="18.600000000000001" customHeight="1" thickBot="1">
      <c r="B2935" s="52"/>
      <c r="D2935" s="273" t="s">
        <v>70</v>
      </c>
      <c r="E2935" s="274"/>
      <c r="F2935" s="275" t="s">
        <v>71</v>
      </c>
      <c r="G2935" s="276"/>
      <c r="H2935" s="263"/>
      <c r="I2935" s="273" t="s">
        <v>72</v>
      </c>
      <c r="J2935" s="274"/>
      <c r="K2935" s="275" t="s">
        <v>73</v>
      </c>
      <c r="L2935" s="276"/>
      <c r="M2935" s="55"/>
      <c r="N2935" s="269" t="s">
        <v>74</v>
      </c>
      <c r="O2935" s="270"/>
      <c r="P2935" s="271" t="s">
        <v>75</v>
      </c>
      <c r="Q2935" s="272"/>
      <c r="R2935" s="55"/>
      <c r="S2935" s="273" t="s">
        <v>76</v>
      </c>
      <c r="T2935" s="274"/>
      <c r="U2935" s="275" t="s">
        <v>77</v>
      </c>
      <c r="V2935" s="276"/>
      <c r="W2935" s="10"/>
      <c r="X2935" s="269" t="s">
        <v>78</v>
      </c>
      <c r="Y2935" s="270"/>
      <c r="Z2935" s="271" t="s">
        <v>79</v>
      </c>
      <c r="AA2935" s="272"/>
      <c r="AB2935" s="10"/>
      <c r="AC2935" s="273" t="s">
        <v>80</v>
      </c>
      <c r="AD2935" s="274"/>
      <c r="AE2935" s="275" t="s">
        <v>81</v>
      </c>
      <c r="AF2935" s="276"/>
      <c r="AG2935" s="10"/>
      <c r="AH2935" s="269" t="s">
        <v>82</v>
      </c>
      <c r="AI2935" s="270"/>
      <c r="AJ2935" s="271" t="s">
        <v>83</v>
      </c>
      <c r="AK2935" s="272"/>
      <c r="AM2935" s="57" t="s">
        <v>10</v>
      </c>
      <c r="AO2935" s="109" t="s">
        <v>37</v>
      </c>
      <c r="AP2935" s="18"/>
      <c r="AQ2935" s="68"/>
      <c r="AR2935" s="68"/>
      <c r="AS2935" s="68"/>
      <c r="AT2935" s="68"/>
    </row>
    <row r="2936" spans="2:46" ht="18.600000000000001" customHeight="1" thickTop="1" thickBot="1">
      <c r="B2936" s="81">
        <v>8.3999999999999595</v>
      </c>
      <c r="D2936" s="59">
        <v>1</v>
      </c>
      <c r="E2936" s="60">
        <v>0</v>
      </c>
      <c r="F2936" s="61">
        <v>0</v>
      </c>
      <c r="G2936" s="62">
        <f t="shared" ref="G2936" si="13323">$E$8*$B2936</f>
        <v>5.6983079999999724</v>
      </c>
      <c r="I2936" s="59">
        <v>1</v>
      </c>
      <c r="J2936" s="63">
        <v>0</v>
      </c>
      <c r="K2936" s="61">
        <v>0</v>
      </c>
      <c r="L2936" s="62">
        <v>0</v>
      </c>
      <c r="N2936" s="59">
        <f t="shared" ref="N2936" si="13324">D2936*I2936+F2936*I2939-E2936*J2936-G2936*J2939</f>
        <v>3.4093436465094644</v>
      </c>
      <c r="O2936" s="63">
        <f t="shared" ref="O2936" si="13325">(D2936*J2936+E2936*I2936+F2936*J2939+G2936*I2939)</f>
        <v>0</v>
      </c>
      <c r="P2936" s="61">
        <f t="shared" ref="P2936" si="13326">D2936*K2936+F2936*K2939-E2936*L2936-G2936*L2939</f>
        <v>0</v>
      </c>
      <c r="Q2936" s="62">
        <f t="shared" ref="Q2936" si="13327">(D2936*L2936+E2936*K2936+F2936*L2939+G2936*K2939)</f>
        <v>5.6983079999999724</v>
      </c>
      <c r="S2936" s="59">
        <v>1</v>
      </c>
      <c r="T2936" s="60">
        <v>0</v>
      </c>
      <c r="U2936" s="61">
        <v>0</v>
      </c>
      <c r="V2936" s="62">
        <f t="shared" ref="V2936" si="13328">$T$8*$B2936</f>
        <v>5.6983079999999724</v>
      </c>
      <c r="X2936" s="59">
        <f t="shared" ref="X2936" si="13329">N2936*S2936+P2936*S2939-O2936*T2936-Q2936*T2939</f>
        <v>3.4093436465094644</v>
      </c>
      <c r="Y2936" s="63">
        <f t="shared" ref="Y2936" si="13330">(N2936*T2936+O2936*S2936+P2936*T2939+Q2936*S2939)</f>
        <v>0</v>
      </c>
      <c r="Z2936" s="61">
        <f t="shared" ref="Z2936" si="13331">N2936*U2936+P2936*U2939-O2936*V2936-Q2936*V2939</f>
        <v>0</v>
      </c>
      <c r="AA2936" s="62">
        <f t="shared" ref="AA2936" si="13332">(N2936*V2936+O2936*U2936+P2936*V2939+Q2936*U2939)</f>
        <v>25.12579817565393</v>
      </c>
      <c r="AB2936" s="10"/>
      <c r="AC2936" s="64">
        <v>1</v>
      </c>
      <c r="AD2936" s="65">
        <v>0</v>
      </c>
      <c r="AE2936" s="23">
        <v>0</v>
      </c>
      <c r="AF2936" s="66">
        <v>0</v>
      </c>
      <c r="AH2936" s="59">
        <f t="shared" ref="AH2936" si="13333">X2936*AC2936+Z2936*AC2939-Y2936*AD2936-AA2936*AD2939</f>
        <v>3.4093436465094644</v>
      </c>
      <c r="AI2936" s="63">
        <f t="shared" ref="AI2936" si="13334">(X2936*AD2936+Y2936*AC2936+Z2936*AD2939+AA2936*AC2939)</f>
        <v>25.12579817565393</v>
      </c>
      <c r="AJ2936" s="61">
        <f t="shared" ref="AJ2936" si="13335">X2936*AE2936+Z2936*AE2939-Y2936*AF2936-AA2936*AF2939</f>
        <v>0</v>
      </c>
      <c r="AK2936" s="62">
        <f t="shared" ref="AK2936" si="13336">(X2936*AF2936+Y2936*AE2936+Z2936*AF2939+AA2936*AE2939)</f>
        <v>25.12579817565393</v>
      </c>
      <c r="AM2936" s="67">
        <f t="shared" ref="AM2936" si="13337">20*LOG(((1+$AD$8)/$AD$8)/((AH2936+AH2939)^2+(AI2936+AI2939)^2)^0.5)</f>
        <v>-22.153280260644461</v>
      </c>
      <c r="AO2936" s="110">
        <f t="shared" ref="AO2936" si="13338">((AH2936^2+AI2936^2)^0.5)/((AH2939^2+AI2939^2)^0.5)</f>
        <v>7.3806819175644351</v>
      </c>
      <c r="AP2936" s="18"/>
      <c r="AQ2936" s="68"/>
      <c r="AR2936" s="68"/>
      <c r="AS2936" s="68"/>
      <c r="AT2936" s="68"/>
    </row>
    <row r="2937" spans="2:46" ht="18.600000000000001" customHeight="1" thickBot="1">
      <c r="D2937" s="69"/>
      <c r="G2937" s="70"/>
      <c r="I2937" s="69"/>
      <c r="L2937" s="70"/>
      <c r="N2937" s="69"/>
      <c r="Q2937" s="70"/>
      <c r="S2937" s="69"/>
      <c r="V2937" s="70"/>
      <c r="X2937" s="69"/>
      <c r="AA2937" s="70"/>
      <c r="AC2937" s="64"/>
      <c r="AD2937" s="23"/>
      <c r="AE2937" s="23"/>
      <c r="AF2937" s="71"/>
      <c r="AH2937" s="69"/>
      <c r="AK2937" s="70"/>
      <c r="AO2937" s="111"/>
      <c r="AP2937" s="18"/>
      <c r="AQ2937" s="68"/>
      <c r="AR2937" s="68"/>
      <c r="AS2937" s="68"/>
      <c r="AT2937" s="68"/>
    </row>
    <row r="2938" spans="2:46" ht="18.600000000000001" customHeight="1" thickBot="1">
      <c r="D2938" s="265" t="s">
        <v>11</v>
      </c>
      <c r="E2938" s="266"/>
      <c r="F2938" s="267" t="s">
        <v>84</v>
      </c>
      <c r="G2938" s="268"/>
      <c r="H2938" s="263"/>
      <c r="I2938" s="265" t="s">
        <v>85</v>
      </c>
      <c r="J2938" s="266"/>
      <c r="K2938" s="267" t="s">
        <v>86</v>
      </c>
      <c r="L2938" s="268"/>
      <c r="N2938" s="269" t="s">
        <v>12</v>
      </c>
      <c r="O2938" s="270"/>
      <c r="P2938" s="271" t="s">
        <v>13</v>
      </c>
      <c r="Q2938" s="272"/>
      <c r="S2938" s="265" t="s">
        <v>87</v>
      </c>
      <c r="T2938" s="266"/>
      <c r="U2938" s="267" t="s">
        <v>88</v>
      </c>
      <c r="V2938" s="268"/>
      <c r="W2938" s="10"/>
      <c r="X2938" s="269" t="s">
        <v>89</v>
      </c>
      <c r="Y2938" s="270"/>
      <c r="Z2938" s="271" t="s">
        <v>90</v>
      </c>
      <c r="AA2938" s="272"/>
      <c r="AB2938" s="10"/>
      <c r="AC2938" s="265" t="s">
        <v>14</v>
      </c>
      <c r="AD2938" s="266"/>
      <c r="AE2938" s="267" t="s">
        <v>15</v>
      </c>
      <c r="AF2938" s="268"/>
      <c r="AG2938" s="10"/>
      <c r="AH2938" s="269" t="s">
        <v>91</v>
      </c>
      <c r="AI2938" s="270"/>
      <c r="AJ2938" s="271" t="s">
        <v>92</v>
      </c>
      <c r="AK2938" s="272"/>
      <c r="AM2938" s="76" t="s">
        <v>16</v>
      </c>
      <c r="AO2938" s="112" t="s">
        <v>38</v>
      </c>
      <c r="AP2938" s="18"/>
      <c r="AQ2938" s="68"/>
      <c r="AR2938" s="68"/>
      <c r="AS2938" s="68"/>
      <c r="AT2938" s="68"/>
    </row>
    <row r="2939" spans="2:46" ht="18.600000000000001" customHeight="1" thickTop="1" thickBot="1">
      <c r="D2939" s="59">
        <v>0</v>
      </c>
      <c r="E2939" s="63">
        <v>0</v>
      </c>
      <c r="F2939" s="61">
        <v>1</v>
      </c>
      <c r="G2939" s="62">
        <v>0</v>
      </c>
      <c r="I2939" s="59">
        <v>0</v>
      </c>
      <c r="J2939" s="63">
        <f t="shared" ref="J2939" si="13339">IF(0=(1-$J$8*$K$8*$B2936^2),10^14,$B2936*$K$8/(1-$J$8*$K$8*$B2936^2))</f>
        <v>-0.42281737780925077</v>
      </c>
      <c r="K2939" s="61">
        <v>1</v>
      </c>
      <c r="L2939" s="62">
        <v>0</v>
      </c>
      <c r="N2939" s="59">
        <f t="shared" ref="N2939" si="13340">D2939*I2936+F2939*I2939-E2939*J2936-G2939*J2939</f>
        <v>0</v>
      </c>
      <c r="O2939" s="63">
        <f t="shared" ref="O2939" si="13341">(D2939*J2936+E2939*I2936+F2939*J2939+G2939*I2939)</f>
        <v>-0.42281737780925077</v>
      </c>
      <c r="P2939" s="61">
        <f t="shared" ref="P2939" si="13342">D2939*K2936+F2939*K2939-E2939*L2936-G2939*L2939</f>
        <v>1</v>
      </c>
      <c r="Q2939" s="62">
        <f t="shared" ref="Q2939" si="13343">(D2939*L2936+E2939*K2936+F2939*L2939+G2939*K2939)</f>
        <v>0</v>
      </c>
      <c r="S2939" s="59">
        <v>0</v>
      </c>
      <c r="T2939" s="63">
        <v>0</v>
      </c>
      <c r="U2939" s="61">
        <v>1</v>
      </c>
      <c r="V2939" s="62">
        <v>0</v>
      </c>
      <c r="X2939" s="59">
        <f t="shared" ref="X2939" si="13344">N2939*S2936+P2939*S2939-O2939*T2936-Q2939*T2939</f>
        <v>0</v>
      </c>
      <c r="Y2939" s="63">
        <f t="shared" ref="Y2939" si="13345">(N2939*T2936+O2939*S2936+P2939*T2939+Q2939*S2939)</f>
        <v>-0.42281737780925077</v>
      </c>
      <c r="Z2939" s="61">
        <f t="shared" ref="Z2939" si="13346">N2939*U2936+P2939*U2939-O2939*V2936-Q2939*V2939</f>
        <v>3.4093436465094644</v>
      </c>
      <c r="AA2939" s="62">
        <f t="shared" ref="AA2939" si="13347">(N2939*V2936+O2939*U2936+P2939*V2939+Q2939*U2939)</f>
        <v>0</v>
      </c>
      <c r="AB2939" s="10"/>
      <c r="AC2939" s="46">
        <f t="shared" ref="AC2939" si="13348">1/$AD$8</f>
        <v>1</v>
      </c>
      <c r="AD2939" s="77">
        <v>0</v>
      </c>
      <c r="AE2939" s="78">
        <v>1</v>
      </c>
      <c r="AF2939" s="79">
        <v>0</v>
      </c>
      <c r="AH2939" s="59">
        <f t="shared" ref="AH2939" si="13349">X2939*AC2936+Z2939*AC2939-Y2939*AD2936-AA2939*AD2939</f>
        <v>3.4093436465094644</v>
      </c>
      <c r="AI2939" s="63">
        <f t="shared" ref="AI2939" si="13350">(X2939*AD2936+Y2939*AC2936+Z2939*AD2939+AA2939*AC2939)</f>
        <v>-0.42281737780925077</v>
      </c>
      <c r="AJ2939" s="61">
        <f t="shared" ref="AJ2939" si="13351">X2939*AE2936+Z2939*AE2939-Y2939*AF2936-AA2939*AF2939</f>
        <v>3.4093436465094644</v>
      </c>
      <c r="AK2939" s="62">
        <f t="shared" ref="AK2939" si="13352">(X2939*AF2936+Y2939*AE2936+Z2939*AF2939+AA2939*AE2939)</f>
        <v>0</v>
      </c>
      <c r="AM2939" s="80">
        <f t="shared" ref="AM2939" si="13353">(180/PI())*ATAN(-1*(AI2936+AI2939)/(AH2936+AH2939))</f>
        <v>-74.569062623117048</v>
      </c>
      <c r="AO2939" s="113">
        <f t="shared" ref="AO2939" si="13354">20*LOG(((1-(10^(AM2936/20)^2)*(1-((1-AO2936)/(1+AO2936))^2))^0.5))</f>
        <v>-1.1132958223273471E-2</v>
      </c>
      <c r="AP2939" s="18"/>
      <c r="AQ2939" s="68"/>
      <c r="AR2939" s="68"/>
      <c r="AS2939" s="68"/>
      <c r="AT2939" s="68"/>
    </row>
    <row r="2940" spans="2:46" ht="18.600000000000001" customHeight="1"/>
    <row r="2941" spans="2:46" ht="18.600000000000001" customHeight="1" thickBot="1">
      <c r="D2941" s="10" t="s">
        <v>63</v>
      </c>
      <c r="E2941" s="10"/>
      <c r="F2941" s="10"/>
      <c r="G2941" s="10"/>
      <c r="H2941" s="10"/>
      <c r="I2941" s="10" t="s">
        <v>64</v>
      </c>
      <c r="J2941" s="10"/>
      <c r="K2941" s="10"/>
      <c r="L2941" s="10"/>
      <c r="M2941" s="55"/>
      <c r="N2941" s="55"/>
      <c r="O2941" s="54" t="s">
        <v>65</v>
      </c>
      <c r="P2941" s="55"/>
      <c r="Q2941" s="55"/>
      <c r="R2941" s="55"/>
      <c r="S2941" s="10"/>
      <c r="T2941" s="10" t="s">
        <v>66</v>
      </c>
      <c r="U2941" s="55"/>
      <c r="V2941" s="55"/>
      <c r="W2941" s="55"/>
      <c r="X2941" s="55"/>
      <c r="Y2941" s="54" t="s">
        <v>67</v>
      </c>
      <c r="Z2941" s="55"/>
      <c r="AA2941" s="55"/>
      <c r="AB2941" s="55"/>
      <c r="AC2941" s="54" t="s">
        <v>68</v>
      </c>
      <c r="AD2941" s="10"/>
      <c r="AE2941" s="10"/>
      <c r="AF2941" s="10"/>
      <c r="AG2941" s="10"/>
      <c r="AH2941" s="55"/>
      <c r="AI2941" s="54" t="s">
        <v>69</v>
      </c>
      <c r="AJ2941" s="55"/>
      <c r="AK2941" s="55"/>
    </row>
    <row r="2942" spans="2:46" ht="18.600000000000001" customHeight="1" thickBot="1">
      <c r="B2942" s="52"/>
      <c r="D2942" s="273" t="s">
        <v>70</v>
      </c>
      <c r="E2942" s="274"/>
      <c r="F2942" s="275" t="s">
        <v>71</v>
      </c>
      <c r="G2942" s="276"/>
      <c r="H2942" s="263"/>
      <c r="I2942" s="273" t="s">
        <v>72</v>
      </c>
      <c r="J2942" s="274"/>
      <c r="K2942" s="275" t="s">
        <v>73</v>
      </c>
      <c r="L2942" s="276"/>
      <c r="M2942" s="55"/>
      <c r="N2942" s="269" t="s">
        <v>74</v>
      </c>
      <c r="O2942" s="270"/>
      <c r="P2942" s="271" t="s">
        <v>75</v>
      </c>
      <c r="Q2942" s="272"/>
      <c r="R2942" s="55"/>
      <c r="S2942" s="273" t="s">
        <v>76</v>
      </c>
      <c r="T2942" s="274"/>
      <c r="U2942" s="275" t="s">
        <v>77</v>
      </c>
      <c r="V2942" s="276"/>
      <c r="W2942" s="10"/>
      <c r="X2942" s="269" t="s">
        <v>78</v>
      </c>
      <c r="Y2942" s="270"/>
      <c r="Z2942" s="271" t="s">
        <v>79</v>
      </c>
      <c r="AA2942" s="272"/>
      <c r="AB2942" s="10"/>
      <c r="AC2942" s="273" t="s">
        <v>80</v>
      </c>
      <c r="AD2942" s="274"/>
      <c r="AE2942" s="275" t="s">
        <v>81</v>
      </c>
      <c r="AF2942" s="276"/>
      <c r="AG2942" s="10"/>
      <c r="AH2942" s="269" t="s">
        <v>82</v>
      </c>
      <c r="AI2942" s="270"/>
      <c r="AJ2942" s="271" t="s">
        <v>83</v>
      </c>
      <c r="AK2942" s="272"/>
      <c r="AM2942" s="57" t="s">
        <v>10</v>
      </c>
      <c r="AO2942" s="109" t="s">
        <v>37</v>
      </c>
      <c r="AP2942" s="18"/>
      <c r="AQ2942" s="68"/>
      <c r="AR2942" s="68"/>
      <c r="AS2942" s="68"/>
      <c r="AT2942" s="68"/>
    </row>
    <row r="2943" spans="2:46" ht="18.600000000000001" customHeight="1" thickTop="1" thickBot="1">
      <c r="B2943" s="81">
        <v>8.4199999999999608</v>
      </c>
      <c r="D2943" s="59">
        <v>1</v>
      </c>
      <c r="E2943" s="60">
        <v>0</v>
      </c>
      <c r="F2943" s="61">
        <v>0</v>
      </c>
      <c r="G2943" s="62">
        <f t="shared" ref="G2943" si="13355">$E$8*$B2943</f>
        <v>5.7118753999999736</v>
      </c>
      <c r="I2943" s="59">
        <v>1</v>
      </c>
      <c r="J2943" s="63">
        <v>0</v>
      </c>
      <c r="K2943" s="61">
        <v>0</v>
      </c>
      <c r="L2943" s="62">
        <v>0</v>
      </c>
      <c r="N2943" s="59">
        <f t="shared" ref="N2943" si="13356">D2943*I2943+F2943*I2946-E2943*J2943-G2943*J2946</f>
        <v>3.4086319978913524</v>
      </c>
      <c r="O2943" s="63">
        <f t="shared" ref="O2943" si="13357">(D2943*J2943+E2943*I2943+F2943*J2946+G2943*I2946)</f>
        <v>0</v>
      </c>
      <c r="P2943" s="61">
        <f t="shared" ref="P2943" si="13358">D2943*K2943+F2943*K2946-E2943*L2943-G2943*L2946</f>
        <v>0</v>
      </c>
      <c r="Q2943" s="62">
        <f t="shared" ref="Q2943" si="13359">(D2943*L2943+E2943*K2943+F2943*L2946+G2943*K2946)</f>
        <v>5.7118753999999736</v>
      </c>
      <c r="S2943" s="59">
        <v>1</v>
      </c>
      <c r="T2943" s="60">
        <v>0</v>
      </c>
      <c r="U2943" s="61">
        <v>0</v>
      </c>
      <c r="V2943" s="62">
        <f t="shared" ref="V2943" si="13360">$T$8*$B2943</f>
        <v>5.7118753999999736</v>
      </c>
      <c r="X2943" s="59">
        <f t="shared" ref="X2943" si="13361">N2943*S2943+P2943*S2946-O2943*T2943-Q2943*T2946</f>
        <v>3.4086319978913524</v>
      </c>
      <c r="Y2943" s="63">
        <f t="shared" ref="Y2943" si="13362">(N2943*T2943+O2943*S2943+P2943*T2946+Q2943*S2946)</f>
        <v>0</v>
      </c>
      <c r="Z2943" s="61">
        <f t="shared" ref="Z2943" si="13363">N2943*U2943+P2943*U2946-O2943*V2943-Q2943*V2946</f>
        <v>0</v>
      </c>
      <c r="AA2943" s="62">
        <f t="shared" ref="AA2943" si="13364">(N2943*V2943+O2943*U2943+P2943*V2946+Q2943*U2946)</f>
        <v>25.181556656408354</v>
      </c>
      <c r="AB2943" s="10"/>
      <c r="AC2943" s="64">
        <v>1</v>
      </c>
      <c r="AD2943" s="65">
        <v>0</v>
      </c>
      <c r="AE2943" s="23">
        <v>0</v>
      </c>
      <c r="AF2943" s="66">
        <v>0</v>
      </c>
      <c r="AH2943" s="59">
        <f t="shared" ref="AH2943" si="13365">X2943*AC2943+Z2943*AC2946-Y2943*AD2943-AA2943*AD2946</f>
        <v>3.4086319978913524</v>
      </c>
      <c r="AI2943" s="63">
        <f t="shared" ref="AI2943" si="13366">(X2943*AD2943+Y2943*AC2943+Z2943*AD2946+AA2943*AC2946)</f>
        <v>25.181556656408354</v>
      </c>
      <c r="AJ2943" s="61">
        <f t="shared" ref="AJ2943" si="13367">X2943*AE2943+Z2943*AE2946-Y2943*AF2943-AA2943*AF2946</f>
        <v>0</v>
      </c>
      <c r="AK2943" s="62">
        <f t="shared" ref="AK2943" si="13368">(X2943*AF2943+Y2943*AE2943+Z2943*AF2946+AA2943*AE2946)</f>
        <v>25.181556656408354</v>
      </c>
      <c r="AM2943" s="67">
        <f t="shared" ref="AM2943" si="13369">20*LOG(((1+$AD$8)/$AD$8)/((AH2943+AH2946)^2+(AI2943+AI2946)^2)^0.5)</f>
        <v>-22.171720357757444</v>
      </c>
      <c r="AO2943" s="110">
        <f t="shared" ref="AO2943" si="13370">((AH2943^2+AI2943^2)^0.5)/((AH2946^2+AI2946^2)^0.5)</f>
        <v>7.3985571653972144</v>
      </c>
      <c r="AP2943" s="18"/>
      <c r="AQ2943" s="68"/>
      <c r="AR2943" s="68"/>
      <c r="AS2943" s="68"/>
      <c r="AT2943" s="68"/>
    </row>
    <row r="2944" spans="2:46" ht="18.600000000000001" customHeight="1" thickBot="1">
      <c r="D2944" s="69"/>
      <c r="G2944" s="70"/>
      <c r="I2944" s="69"/>
      <c r="L2944" s="70"/>
      <c r="N2944" s="69"/>
      <c r="Q2944" s="70"/>
      <c r="S2944" s="69"/>
      <c r="V2944" s="70"/>
      <c r="X2944" s="69"/>
      <c r="AA2944" s="70"/>
      <c r="AC2944" s="64"/>
      <c r="AD2944" s="23"/>
      <c r="AE2944" s="23"/>
      <c r="AF2944" s="71"/>
      <c r="AH2944" s="69"/>
      <c r="AK2944" s="70"/>
      <c r="AO2944" s="111"/>
      <c r="AP2944" s="18"/>
      <c r="AQ2944" s="68"/>
      <c r="AR2944" s="68"/>
      <c r="AS2944" s="68"/>
      <c r="AT2944" s="68"/>
    </row>
    <row r="2945" spans="2:46" ht="18.600000000000001" customHeight="1" thickBot="1">
      <c r="D2945" s="265" t="s">
        <v>11</v>
      </c>
      <c r="E2945" s="266"/>
      <c r="F2945" s="267" t="s">
        <v>84</v>
      </c>
      <c r="G2945" s="268"/>
      <c r="H2945" s="263"/>
      <c r="I2945" s="265" t="s">
        <v>85</v>
      </c>
      <c r="J2945" s="266"/>
      <c r="K2945" s="267" t="s">
        <v>86</v>
      </c>
      <c r="L2945" s="268"/>
      <c r="N2945" s="269" t="s">
        <v>12</v>
      </c>
      <c r="O2945" s="270"/>
      <c r="P2945" s="271" t="s">
        <v>13</v>
      </c>
      <c r="Q2945" s="272"/>
      <c r="S2945" s="265" t="s">
        <v>87</v>
      </c>
      <c r="T2945" s="266"/>
      <c r="U2945" s="267" t="s">
        <v>88</v>
      </c>
      <c r="V2945" s="268"/>
      <c r="W2945" s="10"/>
      <c r="X2945" s="269" t="s">
        <v>89</v>
      </c>
      <c r="Y2945" s="270"/>
      <c r="Z2945" s="271" t="s">
        <v>90</v>
      </c>
      <c r="AA2945" s="272"/>
      <c r="AB2945" s="10"/>
      <c r="AC2945" s="265" t="s">
        <v>14</v>
      </c>
      <c r="AD2945" s="266"/>
      <c r="AE2945" s="267" t="s">
        <v>15</v>
      </c>
      <c r="AF2945" s="268"/>
      <c r="AG2945" s="10"/>
      <c r="AH2945" s="269" t="s">
        <v>91</v>
      </c>
      <c r="AI2945" s="270"/>
      <c r="AJ2945" s="271" t="s">
        <v>92</v>
      </c>
      <c r="AK2945" s="272"/>
      <c r="AM2945" s="76" t="s">
        <v>16</v>
      </c>
      <c r="AO2945" s="112" t="s">
        <v>38</v>
      </c>
      <c r="AP2945" s="18"/>
      <c r="AQ2945" s="68"/>
      <c r="AR2945" s="68"/>
      <c r="AS2945" s="68"/>
      <c r="AT2945" s="68"/>
    </row>
    <row r="2946" spans="2:46" ht="18.600000000000001" customHeight="1" thickTop="1" thickBot="1">
      <c r="D2946" s="59">
        <v>0</v>
      </c>
      <c r="E2946" s="63">
        <v>0</v>
      </c>
      <c r="F2946" s="61">
        <v>1</v>
      </c>
      <c r="G2946" s="62">
        <v>0</v>
      </c>
      <c r="I2946" s="59">
        <v>0</v>
      </c>
      <c r="J2946" s="63">
        <f t="shared" ref="J2946" si="13371">IF(0=(1-$J$8*$K$8*$B2943^2),10^14,$B2943*$K$8/(1-$J$8*$K$8*$B2943^2))</f>
        <v>-0.42168846993604997</v>
      </c>
      <c r="K2946" s="61">
        <v>1</v>
      </c>
      <c r="L2946" s="62">
        <v>0</v>
      </c>
      <c r="N2946" s="59">
        <f t="shared" ref="N2946" si="13372">D2946*I2943+F2946*I2946-E2946*J2943-G2946*J2946</f>
        <v>0</v>
      </c>
      <c r="O2946" s="63">
        <f t="shared" ref="O2946" si="13373">(D2946*J2943+E2946*I2943+F2946*J2946+G2946*I2946)</f>
        <v>-0.42168846993604997</v>
      </c>
      <c r="P2946" s="61">
        <f t="shared" ref="P2946" si="13374">D2946*K2943+F2946*K2946-E2946*L2943-G2946*L2946</f>
        <v>1</v>
      </c>
      <c r="Q2946" s="62">
        <f t="shared" ref="Q2946" si="13375">(D2946*L2943+E2946*K2943+F2946*L2946+G2946*K2946)</f>
        <v>0</v>
      </c>
      <c r="S2946" s="59">
        <v>0</v>
      </c>
      <c r="T2946" s="63">
        <v>0</v>
      </c>
      <c r="U2946" s="61">
        <v>1</v>
      </c>
      <c r="V2946" s="62">
        <v>0</v>
      </c>
      <c r="X2946" s="59">
        <f t="shared" ref="X2946" si="13376">N2946*S2943+P2946*S2946-O2946*T2943-Q2946*T2946</f>
        <v>0</v>
      </c>
      <c r="Y2946" s="63">
        <f t="shared" ref="Y2946" si="13377">(N2946*T2943+O2946*S2943+P2946*T2946+Q2946*S2946)</f>
        <v>-0.42168846993604997</v>
      </c>
      <c r="Z2946" s="61">
        <f t="shared" ref="Z2946" si="13378">N2946*U2943+P2946*U2946-O2946*V2943-Q2946*V2946</f>
        <v>3.4086319978913524</v>
      </c>
      <c r="AA2946" s="62">
        <f t="shared" ref="AA2946" si="13379">(N2946*V2943+O2946*U2943+P2946*V2946+Q2946*U2946)</f>
        <v>0</v>
      </c>
      <c r="AB2946" s="10"/>
      <c r="AC2946" s="46">
        <f t="shared" ref="AC2946" si="13380">1/$AD$8</f>
        <v>1</v>
      </c>
      <c r="AD2946" s="77">
        <v>0</v>
      </c>
      <c r="AE2946" s="78">
        <v>1</v>
      </c>
      <c r="AF2946" s="79">
        <v>0</v>
      </c>
      <c r="AH2946" s="59">
        <f t="shared" ref="AH2946" si="13381">X2946*AC2943+Z2946*AC2946-Y2946*AD2943-AA2946*AD2946</f>
        <v>3.4086319978913524</v>
      </c>
      <c r="AI2946" s="63">
        <f t="shared" ref="AI2946" si="13382">(X2946*AD2943+Y2946*AC2943+Z2946*AD2946+AA2946*AC2946)</f>
        <v>-0.42168846993604997</v>
      </c>
      <c r="AJ2946" s="61">
        <f t="shared" ref="AJ2946" si="13383">X2946*AE2943+Z2946*AE2946-Y2946*AF2943-AA2946*AF2946</f>
        <v>3.4086319978913524</v>
      </c>
      <c r="AK2946" s="62">
        <f t="shared" ref="AK2946" si="13384">(X2946*AF2943+Y2946*AE2943+Z2946*AF2946+AA2946*AE2946)</f>
        <v>0</v>
      </c>
      <c r="AM2946" s="80">
        <f t="shared" ref="AM2946" si="13385">(180/PI())*ATAN(-1*(AI2943+AI2946)/(AH2943+AH2946))</f>
        <v>-74.60589345461625</v>
      </c>
      <c r="AO2946" s="113">
        <f t="shared" ref="AO2946" si="13386">20*LOG(((1-(10^(AM2943/20)^2)*(1-((1-AO2943)/(1+AO2943))^2))^0.5))</f>
        <v>-1.1065297193329181E-2</v>
      </c>
      <c r="AP2946" s="18"/>
      <c r="AQ2946" s="68"/>
      <c r="AR2946" s="68"/>
      <c r="AS2946" s="68"/>
      <c r="AT2946" s="68"/>
    </row>
    <row r="2947" spans="2:46" ht="18.600000000000001" customHeight="1"/>
    <row r="2948" spans="2:46" ht="18.600000000000001" customHeight="1" thickBot="1">
      <c r="D2948" s="10" t="s">
        <v>63</v>
      </c>
      <c r="E2948" s="10"/>
      <c r="F2948" s="10"/>
      <c r="G2948" s="10"/>
      <c r="H2948" s="10"/>
      <c r="I2948" s="10" t="s">
        <v>64</v>
      </c>
      <c r="J2948" s="10"/>
      <c r="K2948" s="10"/>
      <c r="L2948" s="10"/>
      <c r="M2948" s="55"/>
      <c r="N2948" s="55"/>
      <c r="O2948" s="54" t="s">
        <v>65</v>
      </c>
      <c r="P2948" s="55"/>
      <c r="Q2948" s="55"/>
      <c r="R2948" s="55"/>
      <c r="S2948" s="10"/>
      <c r="T2948" s="10" t="s">
        <v>66</v>
      </c>
      <c r="U2948" s="55"/>
      <c r="V2948" s="55"/>
      <c r="W2948" s="55"/>
      <c r="X2948" s="55"/>
      <c r="Y2948" s="54" t="s">
        <v>67</v>
      </c>
      <c r="Z2948" s="55"/>
      <c r="AA2948" s="55"/>
      <c r="AB2948" s="55"/>
      <c r="AC2948" s="54" t="s">
        <v>68</v>
      </c>
      <c r="AD2948" s="10"/>
      <c r="AE2948" s="10"/>
      <c r="AF2948" s="10"/>
      <c r="AG2948" s="10"/>
      <c r="AH2948" s="55"/>
      <c r="AI2948" s="54" t="s">
        <v>69</v>
      </c>
      <c r="AJ2948" s="55"/>
      <c r="AK2948" s="55"/>
    </row>
    <row r="2949" spans="2:46" ht="18.600000000000001" customHeight="1" thickBot="1">
      <c r="B2949" s="52"/>
      <c r="D2949" s="273" t="s">
        <v>70</v>
      </c>
      <c r="E2949" s="274"/>
      <c r="F2949" s="275" t="s">
        <v>71</v>
      </c>
      <c r="G2949" s="276"/>
      <c r="H2949" s="263"/>
      <c r="I2949" s="273" t="s">
        <v>72</v>
      </c>
      <c r="J2949" s="274"/>
      <c r="K2949" s="275" t="s">
        <v>73</v>
      </c>
      <c r="L2949" s="276"/>
      <c r="M2949" s="55"/>
      <c r="N2949" s="269" t="s">
        <v>74</v>
      </c>
      <c r="O2949" s="270"/>
      <c r="P2949" s="271" t="s">
        <v>75</v>
      </c>
      <c r="Q2949" s="272"/>
      <c r="R2949" s="55"/>
      <c r="S2949" s="273" t="s">
        <v>76</v>
      </c>
      <c r="T2949" s="274"/>
      <c r="U2949" s="275" t="s">
        <v>77</v>
      </c>
      <c r="V2949" s="276"/>
      <c r="W2949" s="10"/>
      <c r="X2949" s="269" t="s">
        <v>78</v>
      </c>
      <c r="Y2949" s="270"/>
      <c r="Z2949" s="271" t="s">
        <v>79</v>
      </c>
      <c r="AA2949" s="272"/>
      <c r="AB2949" s="10"/>
      <c r="AC2949" s="273" t="s">
        <v>80</v>
      </c>
      <c r="AD2949" s="274"/>
      <c r="AE2949" s="275" t="s">
        <v>81</v>
      </c>
      <c r="AF2949" s="276"/>
      <c r="AG2949" s="10"/>
      <c r="AH2949" s="269" t="s">
        <v>82</v>
      </c>
      <c r="AI2949" s="270"/>
      <c r="AJ2949" s="271" t="s">
        <v>83</v>
      </c>
      <c r="AK2949" s="272"/>
      <c r="AM2949" s="57" t="s">
        <v>10</v>
      </c>
      <c r="AO2949" s="109" t="s">
        <v>37</v>
      </c>
      <c r="AP2949" s="18"/>
      <c r="AQ2949" s="68"/>
      <c r="AR2949" s="68"/>
      <c r="AS2949" s="68"/>
      <c r="AT2949" s="68"/>
    </row>
    <row r="2950" spans="2:46" ht="18.600000000000001" customHeight="1" thickTop="1" thickBot="1">
      <c r="B2950" s="81">
        <v>8.4399999999999604</v>
      </c>
      <c r="D2950" s="59">
        <v>1</v>
      </c>
      <c r="E2950" s="60">
        <v>0</v>
      </c>
      <c r="F2950" s="61">
        <v>0</v>
      </c>
      <c r="G2950" s="62">
        <f t="shared" ref="G2950" si="13387">$E$8*$B2950</f>
        <v>5.7254427999999731</v>
      </c>
      <c r="I2950" s="59">
        <v>1</v>
      </c>
      <c r="J2950" s="63">
        <v>0</v>
      </c>
      <c r="K2950" s="61">
        <v>0</v>
      </c>
      <c r="L2950" s="62">
        <v>0</v>
      </c>
      <c r="N2950" s="59">
        <f t="shared" ref="N2950" si="13388">D2950*I2950+F2950*I2953-E2950*J2950-G2950*J2953</f>
        <v>3.4079258182008512</v>
      </c>
      <c r="O2950" s="63">
        <f t="shared" ref="O2950" si="13389">(D2950*J2950+E2950*I2950+F2950*J2953+G2950*I2953)</f>
        <v>0</v>
      </c>
      <c r="P2950" s="61">
        <f t="shared" ref="P2950" si="13390">D2950*K2950+F2950*K2953-E2950*L2950-G2950*L2953</f>
        <v>0</v>
      </c>
      <c r="Q2950" s="62">
        <f t="shared" ref="Q2950" si="13391">(D2950*L2950+E2950*K2950+F2950*L2953+G2950*K2953)</f>
        <v>5.7254427999999731</v>
      </c>
      <c r="S2950" s="59">
        <v>1</v>
      </c>
      <c r="T2950" s="60">
        <v>0</v>
      </c>
      <c r="U2950" s="61">
        <v>0</v>
      </c>
      <c r="V2950" s="62">
        <f t="shared" ref="V2950" si="13392">$T$8*$B2950</f>
        <v>5.7254427999999731</v>
      </c>
      <c r="X2950" s="59">
        <f t="shared" ref="X2950" si="13393">N2950*S2950+P2950*S2953-O2950*T2950-Q2950*T2953</f>
        <v>3.4079258182008512</v>
      </c>
      <c r="Y2950" s="63">
        <f t="shared" ref="Y2950" si="13394">(N2950*T2950+O2950*S2950+P2950*T2953+Q2950*S2953)</f>
        <v>0</v>
      </c>
      <c r="Z2950" s="61">
        <f t="shared" ref="Z2950" si="13395">N2950*U2950+P2950*U2953-O2950*V2950-Q2950*V2953</f>
        <v>0</v>
      </c>
      <c r="AA2950" s="62">
        <f t="shared" ref="AA2950" si="13396">(N2950*V2950+O2950*U2950+P2950*V2953+Q2950*U2953)</f>
        <v>25.23732713875205</v>
      </c>
      <c r="AB2950" s="10"/>
      <c r="AC2950" s="64">
        <v>1</v>
      </c>
      <c r="AD2950" s="65">
        <v>0</v>
      </c>
      <c r="AE2950" s="23">
        <v>0</v>
      </c>
      <c r="AF2950" s="66">
        <v>0</v>
      </c>
      <c r="AH2950" s="59">
        <f t="shared" ref="AH2950" si="13397">X2950*AC2950+Z2950*AC2953-Y2950*AD2950-AA2950*AD2953</f>
        <v>3.4079258182008512</v>
      </c>
      <c r="AI2950" s="63">
        <f t="shared" ref="AI2950" si="13398">(X2950*AD2950+Y2950*AC2950+Z2950*AD2953+AA2950*AC2953)</f>
        <v>25.23732713875205</v>
      </c>
      <c r="AJ2950" s="61">
        <f t="shared" ref="AJ2950" si="13399">X2950*AE2950+Z2950*AE2953-Y2950*AF2950-AA2950*AF2953</f>
        <v>0</v>
      </c>
      <c r="AK2950" s="62">
        <f t="shared" ref="AK2950" si="13400">(X2950*AF2950+Y2950*AE2950+Z2950*AF2953+AA2950*AE2953)</f>
        <v>25.23732713875205</v>
      </c>
      <c r="AM2950" s="67">
        <f t="shared" ref="AM2950" si="13401">20*LOG(((1+$AD$8)/$AD$8)/((AH2950+AH2953)^2+(AI2950+AI2953)^2)^0.5)</f>
        <v>-22.190127787446791</v>
      </c>
      <c r="AO2950" s="110">
        <f t="shared" ref="AO2950" si="13402">((AH2950^2+AI2950^2)^0.5)/((AH2953^2+AI2953^2)^0.5)</f>
        <v>7.4164315935288299</v>
      </c>
      <c r="AP2950" s="18"/>
      <c r="AQ2950" s="68"/>
      <c r="AR2950" s="68"/>
      <c r="AS2950" s="68"/>
      <c r="AT2950" s="68"/>
    </row>
    <row r="2951" spans="2:46" ht="18.600000000000001" customHeight="1" thickBot="1">
      <c r="D2951" s="69"/>
      <c r="G2951" s="70"/>
      <c r="I2951" s="69"/>
      <c r="L2951" s="70"/>
      <c r="N2951" s="69"/>
      <c r="Q2951" s="70"/>
      <c r="S2951" s="69"/>
      <c r="V2951" s="70"/>
      <c r="X2951" s="69"/>
      <c r="AA2951" s="70"/>
      <c r="AC2951" s="64"/>
      <c r="AD2951" s="23"/>
      <c r="AE2951" s="23"/>
      <c r="AF2951" s="71"/>
      <c r="AH2951" s="69"/>
      <c r="AK2951" s="70"/>
      <c r="AO2951" s="111"/>
      <c r="AP2951" s="18"/>
      <c r="AQ2951" s="68"/>
      <c r="AR2951" s="68"/>
      <c r="AS2951" s="68"/>
      <c r="AT2951" s="68"/>
    </row>
    <row r="2952" spans="2:46" ht="18.600000000000001" customHeight="1" thickBot="1">
      <c r="D2952" s="265" t="s">
        <v>11</v>
      </c>
      <c r="E2952" s="266"/>
      <c r="F2952" s="267" t="s">
        <v>84</v>
      </c>
      <c r="G2952" s="268"/>
      <c r="H2952" s="263"/>
      <c r="I2952" s="265" t="s">
        <v>85</v>
      </c>
      <c r="J2952" s="266"/>
      <c r="K2952" s="267" t="s">
        <v>86</v>
      </c>
      <c r="L2952" s="268"/>
      <c r="N2952" s="269" t="s">
        <v>12</v>
      </c>
      <c r="O2952" s="270"/>
      <c r="P2952" s="271" t="s">
        <v>13</v>
      </c>
      <c r="Q2952" s="272"/>
      <c r="S2952" s="265" t="s">
        <v>87</v>
      </c>
      <c r="T2952" s="266"/>
      <c r="U2952" s="267" t="s">
        <v>88</v>
      </c>
      <c r="V2952" s="268"/>
      <c r="W2952" s="10"/>
      <c r="X2952" s="269" t="s">
        <v>89</v>
      </c>
      <c r="Y2952" s="270"/>
      <c r="Z2952" s="271" t="s">
        <v>90</v>
      </c>
      <c r="AA2952" s="272"/>
      <c r="AB2952" s="10"/>
      <c r="AC2952" s="265" t="s">
        <v>14</v>
      </c>
      <c r="AD2952" s="266"/>
      <c r="AE2952" s="267" t="s">
        <v>15</v>
      </c>
      <c r="AF2952" s="268"/>
      <c r="AG2952" s="10"/>
      <c r="AH2952" s="269" t="s">
        <v>91</v>
      </c>
      <c r="AI2952" s="270"/>
      <c r="AJ2952" s="271" t="s">
        <v>92</v>
      </c>
      <c r="AK2952" s="272"/>
      <c r="AM2952" s="76" t="s">
        <v>16</v>
      </c>
      <c r="AO2952" s="112" t="s">
        <v>38</v>
      </c>
      <c r="AP2952" s="18"/>
      <c r="AQ2952" s="68"/>
      <c r="AR2952" s="68"/>
      <c r="AS2952" s="68"/>
      <c r="AT2952" s="68"/>
    </row>
    <row r="2953" spans="2:46" ht="18.600000000000001" customHeight="1" thickTop="1" thickBot="1">
      <c r="D2953" s="59">
        <v>0</v>
      </c>
      <c r="E2953" s="63">
        <v>0</v>
      </c>
      <c r="F2953" s="61">
        <v>1</v>
      </c>
      <c r="G2953" s="62">
        <v>0</v>
      </c>
      <c r="I2953" s="59">
        <v>0</v>
      </c>
      <c r="J2953" s="63">
        <f t="shared" ref="J2953" si="13403">IF(0=(1-$J$8*$K$8*$B2950^2),10^14,$B2950*$K$8/(1-$J$8*$K$8*$B2950^2))</f>
        <v>-0.42056586753444858</v>
      </c>
      <c r="K2953" s="61">
        <v>1</v>
      </c>
      <c r="L2953" s="62">
        <v>0</v>
      </c>
      <c r="N2953" s="59">
        <f t="shared" ref="N2953" si="13404">D2953*I2950+F2953*I2953-E2953*J2950-G2953*J2953</f>
        <v>0</v>
      </c>
      <c r="O2953" s="63">
        <f t="shared" ref="O2953" si="13405">(D2953*J2950+E2953*I2950+F2953*J2953+G2953*I2953)</f>
        <v>-0.42056586753444858</v>
      </c>
      <c r="P2953" s="61">
        <f t="shared" ref="P2953" si="13406">D2953*K2950+F2953*K2953-E2953*L2950-G2953*L2953</f>
        <v>1</v>
      </c>
      <c r="Q2953" s="62">
        <f t="shared" ref="Q2953" si="13407">(D2953*L2950+E2953*K2950+F2953*L2953+G2953*K2953)</f>
        <v>0</v>
      </c>
      <c r="S2953" s="59">
        <v>0</v>
      </c>
      <c r="T2953" s="63">
        <v>0</v>
      </c>
      <c r="U2953" s="61">
        <v>1</v>
      </c>
      <c r="V2953" s="62">
        <v>0</v>
      </c>
      <c r="X2953" s="59">
        <f t="shared" ref="X2953" si="13408">N2953*S2950+P2953*S2953-O2953*T2950-Q2953*T2953</f>
        <v>0</v>
      </c>
      <c r="Y2953" s="63">
        <f t="shared" ref="Y2953" si="13409">(N2953*T2950+O2953*S2950+P2953*T2953+Q2953*S2953)</f>
        <v>-0.42056586753444858</v>
      </c>
      <c r="Z2953" s="61">
        <f t="shared" ref="Z2953" si="13410">N2953*U2950+P2953*U2953-O2953*V2950-Q2953*V2953</f>
        <v>3.4079258182008512</v>
      </c>
      <c r="AA2953" s="62">
        <f t="shared" ref="AA2953" si="13411">(N2953*V2950+O2953*U2950+P2953*V2953+Q2953*U2953)</f>
        <v>0</v>
      </c>
      <c r="AB2953" s="10"/>
      <c r="AC2953" s="46">
        <f t="shared" ref="AC2953" si="13412">1/$AD$8</f>
        <v>1</v>
      </c>
      <c r="AD2953" s="77">
        <v>0</v>
      </c>
      <c r="AE2953" s="78">
        <v>1</v>
      </c>
      <c r="AF2953" s="79">
        <v>0</v>
      </c>
      <c r="AH2953" s="59">
        <f t="shared" ref="AH2953" si="13413">X2953*AC2950+Z2953*AC2953-Y2953*AD2950-AA2953*AD2953</f>
        <v>3.4079258182008512</v>
      </c>
      <c r="AI2953" s="63">
        <f t="shared" ref="AI2953" si="13414">(X2953*AD2950+Y2953*AC2950+Z2953*AD2953+AA2953*AC2953)</f>
        <v>-0.42056586753444858</v>
      </c>
      <c r="AJ2953" s="61">
        <f t="shared" ref="AJ2953" si="13415">X2953*AE2950+Z2953*AE2953-Y2953*AF2950-AA2953*AF2953</f>
        <v>3.4079258182008512</v>
      </c>
      <c r="AK2953" s="62">
        <f t="shared" ref="AK2953" si="13416">(X2953*AF2950+Y2953*AE2950+Z2953*AF2953+AA2953*AE2953)</f>
        <v>0</v>
      </c>
      <c r="AM2953" s="80">
        <f t="shared" ref="AM2953" si="13417">(180/PI())*ATAN(-1*(AI2950+AI2953)/(AH2950+AH2953))</f>
        <v>-74.642548261149955</v>
      </c>
      <c r="AO2953" s="113">
        <f t="shared" ref="AO2953" si="13418">20*LOG(((1-(10^(AM2950/20)^2)*(1-((1-AO2950)/(1+AO2950))^2))^0.5))</f>
        <v>-1.0998167145101325E-2</v>
      </c>
      <c r="AP2953" s="18"/>
      <c r="AQ2953" s="68"/>
      <c r="AR2953" s="68"/>
      <c r="AS2953" s="68"/>
      <c r="AT2953" s="68"/>
    </row>
    <row r="2954" spans="2:46" ht="18.600000000000001" customHeight="1"/>
    <row r="2955" spans="2:46" ht="18.600000000000001" customHeight="1" thickBot="1">
      <c r="D2955" s="10" t="s">
        <v>63</v>
      </c>
      <c r="E2955" s="10"/>
      <c r="F2955" s="10"/>
      <c r="G2955" s="10"/>
      <c r="H2955" s="10"/>
      <c r="I2955" s="10" t="s">
        <v>64</v>
      </c>
      <c r="J2955" s="10"/>
      <c r="K2955" s="10"/>
      <c r="L2955" s="10"/>
      <c r="M2955" s="55"/>
      <c r="N2955" s="55"/>
      <c r="O2955" s="54" t="s">
        <v>65</v>
      </c>
      <c r="P2955" s="55"/>
      <c r="Q2955" s="55"/>
      <c r="R2955" s="55"/>
      <c r="S2955" s="10"/>
      <c r="T2955" s="10" t="s">
        <v>66</v>
      </c>
      <c r="U2955" s="55"/>
      <c r="V2955" s="55"/>
      <c r="W2955" s="55"/>
      <c r="X2955" s="55"/>
      <c r="Y2955" s="54" t="s">
        <v>67</v>
      </c>
      <c r="Z2955" s="55"/>
      <c r="AA2955" s="55"/>
      <c r="AB2955" s="55"/>
      <c r="AC2955" s="54" t="s">
        <v>68</v>
      </c>
      <c r="AD2955" s="10"/>
      <c r="AE2955" s="10"/>
      <c r="AF2955" s="10"/>
      <c r="AG2955" s="10"/>
      <c r="AH2955" s="55"/>
      <c r="AI2955" s="54" t="s">
        <v>69</v>
      </c>
      <c r="AJ2955" s="55"/>
      <c r="AK2955" s="55"/>
    </row>
    <row r="2956" spans="2:46" ht="18.600000000000001" customHeight="1" thickBot="1">
      <c r="B2956" s="52"/>
      <c r="D2956" s="273" t="s">
        <v>70</v>
      </c>
      <c r="E2956" s="274"/>
      <c r="F2956" s="275" t="s">
        <v>71</v>
      </c>
      <c r="G2956" s="276"/>
      <c r="H2956" s="263"/>
      <c r="I2956" s="273" t="s">
        <v>72</v>
      </c>
      <c r="J2956" s="274"/>
      <c r="K2956" s="275" t="s">
        <v>73</v>
      </c>
      <c r="L2956" s="276"/>
      <c r="M2956" s="55"/>
      <c r="N2956" s="269" t="s">
        <v>74</v>
      </c>
      <c r="O2956" s="270"/>
      <c r="P2956" s="271" t="s">
        <v>75</v>
      </c>
      <c r="Q2956" s="272"/>
      <c r="R2956" s="55"/>
      <c r="S2956" s="273" t="s">
        <v>76</v>
      </c>
      <c r="T2956" s="274"/>
      <c r="U2956" s="275" t="s">
        <v>77</v>
      </c>
      <c r="V2956" s="276"/>
      <c r="W2956" s="10"/>
      <c r="X2956" s="269" t="s">
        <v>78</v>
      </c>
      <c r="Y2956" s="270"/>
      <c r="Z2956" s="271" t="s">
        <v>79</v>
      </c>
      <c r="AA2956" s="272"/>
      <c r="AB2956" s="10"/>
      <c r="AC2956" s="273" t="s">
        <v>80</v>
      </c>
      <c r="AD2956" s="274"/>
      <c r="AE2956" s="275" t="s">
        <v>81</v>
      </c>
      <c r="AF2956" s="276"/>
      <c r="AG2956" s="10"/>
      <c r="AH2956" s="269" t="s">
        <v>82</v>
      </c>
      <c r="AI2956" s="270"/>
      <c r="AJ2956" s="271" t="s">
        <v>83</v>
      </c>
      <c r="AK2956" s="272"/>
      <c r="AM2956" s="57" t="s">
        <v>10</v>
      </c>
      <c r="AO2956" s="109" t="s">
        <v>37</v>
      </c>
      <c r="AP2956" s="18"/>
      <c r="AQ2956" s="68"/>
      <c r="AR2956" s="68"/>
      <c r="AS2956" s="68"/>
      <c r="AT2956" s="68"/>
    </row>
    <row r="2957" spans="2:46" ht="18.600000000000001" customHeight="1" thickTop="1" thickBot="1">
      <c r="B2957" s="81">
        <v>8.45999999999996</v>
      </c>
      <c r="D2957" s="59">
        <v>1</v>
      </c>
      <c r="E2957" s="60">
        <v>0</v>
      </c>
      <c r="F2957" s="61">
        <v>0</v>
      </c>
      <c r="G2957" s="62">
        <f t="shared" ref="G2957" si="13419">$E$8*$B2957</f>
        <v>5.7390101999999734</v>
      </c>
      <c r="I2957" s="59">
        <v>1</v>
      </c>
      <c r="J2957" s="63">
        <v>0</v>
      </c>
      <c r="K2957" s="61">
        <v>0</v>
      </c>
      <c r="L2957" s="62">
        <v>0</v>
      </c>
      <c r="N2957" s="59">
        <f t="shared" ref="N2957" si="13420">D2957*I2957+F2957*I2960-E2957*J2957-G2957*J2960</f>
        <v>3.4072250505312245</v>
      </c>
      <c r="O2957" s="63">
        <f t="shared" ref="O2957" si="13421">(D2957*J2957+E2957*I2957+F2957*J2960+G2957*I2960)</f>
        <v>0</v>
      </c>
      <c r="P2957" s="61">
        <f t="shared" ref="P2957" si="13422">D2957*K2957+F2957*K2960-E2957*L2957-G2957*L2960</f>
        <v>0</v>
      </c>
      <c r="Q2957" s="62">
        <f t="shared" ref="Q2957" si="13423">(D2957*L2957+E2957*K2957+F2957*L2960+G2957*K2960)</f>
        <v>5.7390101999999734</v>
      </c>
      <c r="S2957" s="59">
        <v>1</v>
      </c>
      <c r="T2957" s="60">
        <v>0</v>
      </c>
      <c r="U2957" s="61">
        <v>0</v>
      </c>
      <c r="V2957" s="62">
        <f t="shared" ref="V2957" si="13424">$T$8*$B2957</f>
        <v>5.7390101999999734</v>
      </c>
      <c r="X2957" s="59">
        <f t="shared" ref="X2957" si="13425">N2957*S2957+P2957*S2960-O2957*T2957-Q2957*T2960</f>
        <v>3.4072250505312245</v>
      </c>
      <c r="Y2957" s="63">
        <f t="shared" ref="Y2957" si="13426">(N2957*T2957+O2957*S2957+P2957*T2960+Q2957*S2960)</f>
        <v>0</v>
      </c>
      <c r="Z2957" s="61">
        <f t="shared" ref="Z2957" si="13427">N2957*U2957+P2957*U2960-O2957*V2957-Q2957*V2960</f>
        <v>0</v>
      </c>
      <c r="AA2957" s="62">
        <f t="shared" ref="AA2957" si="13428">(N2957*V2957+O2957*U2957+P2957*V2960+Q2957*U2960)</f>
        <v>25.293109518694095</v>
      </c>
      <c r="AB2957" s="10"/>
      <c r="AC2957" s="64">
        <v>1</v>
      </c>
      <c r="AD2957" s="65">
        <v>0</v>
      </c>
      <c r="AE2957" s="23">
        <v>0</v>
      </c>
      <c r="AF2957" s="66">
        <v>0</v>
      </c>
      <c r="AH2957" s="59">
        <f t="shared" ref="AH2957" si="13429">X2957*AC2957+Z2957*AC2960-Y2957*AD2957-AA2957*AD2960</f>
        <v>3.4072250505312245</v>
      </c>
      <c r="AI2957" s="63">
        <f t="shared" ref="AI2957" si="13430">(X2957*AD2957+Y2957*AC2957+Z2957*AD2960+AA2957*AC2960)</f>
        <v>25.293109518694095</v>
      </c>
      <c r="AJ2957" s="61">
        <f t="shared" ref="AJ2957" si="13431">X2957*AE2957+Z2957*AE2960-Y2957*AF2957-AA2957*AF2960</f>
        <v>0</v>
      </c>
      <c r="AK2957" s="62">
        <f t="shared" ref="AK2957" si="13432">(X2957*AF2957+Y2957*AE2957+Z2957*AF2960+AA2957*AE2960)</f>
        <v>25.293109518694095</v>
      </c>
      <c r="AM2957" s="67">
        <f t="shared" ref="AM2957" si="13433">20*LOG(((1+$AD$8)/$AD$8)/((AH2957+AH2960)^2+(AI2957+AI2960)^2)^0.5)</f>
        <v>-22.208502619804978</v>
      </c>
      <c r="AO2957" s="110">
        <f t="shared" ref="AO2957" si="13434">((AH2957^2+AI2957^2)^0.5)/((AH2960^2+AI2960^2)^0.5)</f>
        <v>7.4343052085224741</v>
      </c>
      <c r="AP2957" s="18"/>
      <c r="AQ2957" s="68"/>
      <c r="AR2957" s="68"/>
      <c r="AS2957" s="68"/>
      <c r="AT2957" s="68"/>
    </row>
    <row r="2958" spans="2:46" ht="18.600000000000001" customHeight="1" thickBot="1">
      <c r="D2958" s="69"/>
      <c r="G2958" s="70"/>
      <c r="I2958" s="69"/>
      <c r="L2958" s="70"/>
      <c r="N2958" s="69"/>
      <c r="Q2958" s="70"/>
      <c r="S2958" s="69"/>
      <c r="V2958" s="70"/>
      <c r="X2958" s="69"/>
      <c r="AA2958" s="70"/>
      <c r="AC2958" s="64"/>
      <c r="AD2958" s="23"/>
      <c r="AE2958" s="23"/>
      <c r="AF2958" s="71"/>
      <c r="AH2958" s="69"/>
      <c r="AK2958" s="70"/>
      <c r="AO2958" s="111"/>
      <c r="AP2958" s="18"/>
      <c r="AQ2958" s="68"/>
      <c r="AR2958" s="68"/>
      <c r="AS2958" s="68"/>
      <c r="AT2958" s="68"/>
    </row>
    <row r="2959" spans="2:46" ht="18.600000000000001" customHeight="1" thickBot="1">
      <c r="D2959" s="265" t="s">
        <v>11</v>
      </c>
      <c r="E2959" s="266"/>
      <c r="F2959" s="267" t="s">
        <v>84</v>
      </c>
      <c r="G2959" s="268"/>
      <c r="H2959" s="263"/>
      <c r="I2959" s="265" t="s">
        <v>85</v>
      </c>
      <c r="J2959" s="266"/>
      <c r="K2959" s="267" t="s">
        <v>86</v>
      </c>
      <c r="L2959" s="268"/>
      <c r="N2959" s="269" t="s">
        <v>12</v>
      </c>
      <c r="O2959" s="270"/>
      <c r="P2959" s="271" t="s">
        <v>13</v>
      </c>
      <c r="Q2959" s="272"/>
      <c r="S2959" s="265" t="s">
        <v>87</v>
      </c>
      <c r="T2959" s="266"/>
      <c r="U2959" s="267" t="s">
        <v>88</v>
      </c>
      <c r="V2959" s="268"/>
      <c r="W2959" s="10"/>
      <c r="X2959" s="269" t="s">
        <v>89</v>
      </c>
      <c r="Y2959" s="270"/>
      <c r="Z2959" s="271" t="s">
        <v>90</v>
      </c>
      <c r="AA2959" s="272"/>
      <c r="AB2959" s="10"/>
      <c r="AC2959" s="265" t="s">
        <v>14</v>
      </c>
      <c r="AD2959" s="266"/>
      <c r="AE2959" s="267" t="s">
        <v>15</v>
      </c>
      <c r="AF2959" s="268"/>
      <c r="AG2959" s="10"/>
      <c r="AH2959" s="269" t="s">
        <v>91</v>
      </c>
      <c r="AI2959" s="270"/>
      <c r="AJ2959" s="271" t="s">
        <v>92</v>
      </c>
      <c r="AK2959" s="272"/>
      <c r="AM2959" s="76" t="s">
        <v>16</v>
      </c>
      <c r="AO2959" s="112" t="s">
        <v>38</v>
      </c>
      <c r="AP2959" s="18"/>
      <c r="AQ2959" s="68"/>
      <c r="AR2959" s="68"/>
      <c r="AS2959" s="68"/>
      <c r="AT2959" s="68"/>
    </row>
    <row r="2960" spans="2:46" ht="18.600000000000001" customHeight="1" thickTop="1" thickBot="1">
      <c r="D2960" s="59">
        <v>0</v>
      </c>
      <c r="E2960" s="63">
        <v>0</v>
      </c>
      <c r="F2960" s="61">
        <v>1</v>
      </c>
      <c r="G2960" s="62">
        <v>0</v>
      </c>
      <c r="I2960" s="59">
        <v>0</v>
      </c>
      <c r="J2960" s="63">
        <f t="shared" ref="J2960" si="13435">IF(0=(1-$J$8*$K$8*$B2957^2),10^14,$B2957*$K$8/(1-$J$8*$K$8*$B2957^2))</f>
        <v>-0.41944951596901425</v>
      </c>
      <c r="K2960" s="61">
        <v>1</v>
      </c>
      <c r="L2960" s="62">
        <v>0</v>
      </c>
      <c r="N2960" s="59">
        <f t="shared" ref="N2960" si="13436">D2960*I2957+F2960*I2960-E2960*J2957-G2960*J2960</f>
        <v>0</v>
      </c>
      <c r="O2960" s="63">
        <f t="shared" ref="O2960" si="13437">(D2960*J2957+E2960*I2957+F2960*J2960+G2960*I2960)</f>
        <v>-0.41944951596901425</v>
      </c>
      <c r="P2960" s="61">
        <f t="shared" ref="P2960" si="13438">D2960*K2957+F2960*K2960-E2960*L2957-G2960*L2960</f>
        <v>1</v>
      </c>
      <c r="Q2960" s="62">
        <f t="shared" ref="Q2960" si="13439">(D2960*L2957+E2960*K2957+F2960*L2960+G2960*K2960)</f>
        <v>0</v>
      </c>
      <c r="S2960" s="59">
        <v>0</v>
      </c>
      <c r="T2960" s="63">
        <v>0</v>
      </c>
      <c r="U2960" s="61">
        <v>1</v>
      </c>
      <c r="V2960" s="62">
        <v>0</v>
      </c>
      <c r="X2960" s="59">
        <f t="shared" ref="X2960" si="13440">N2960*S2957+P2960*S2960-O2960*T2957-Q2960*T2960</f>
        <v>0</v>
      </c>
      <c r="Y2960" s="63">
        <f t="shared" ref="Y2960" si="13441">(N2960*T2957+O2960*S2957+P2960*T2960+Q2960*S2960)</f>
        <v>-0.41944951596901425</v>
      </c>
      <c r="Z2960" s="61">
        <f t="shared" ref="Z2960" si="13442">N2960*U2957+P2960*U2960-O2960*V2957-Q2960*V2960</f>
        <v>3.4072250505312245</v>
      </c>
      <c r="AA2960" s="62">
        <f t="shared" ref="AA2960" si="13443">(N2960*V2957+O2960*U2957+P2960*V2960+Q2960*U2960)</f>
        <v>0</v>
      </c>
      <c r="AB2960" s="10"/>
      <c r="AC2960" s="46">
        <f t="shared" ref="AC2960" si="13444">1/$AD$8</f>
        <v>1</v>
      </c>
      <c r="AD2960" s="77">
        <v>0</v>
      </c>
      <c r="AE2960" s="78">
        <v>1</v>
      </c>
      <c r="AF2960" s="79">
        <v>0</v>
      </c>
      <c r="AH2960" s="59">
        <f t="shared" ref="AH2960" si="13445">X2960*AC2957+Z2960*AC2960-Y2960*AD2957-AA2960*AD2960</f>
        <v>3.4072250505312245</v>
      </c>
      <c r="AI2960" s="63">
        <f t="shared" ref="AI2960" si="13446">(X2960*AD2957+Y2960*AC2957+Z2960*AD2960+AA2960*AC2960)</f>
        <v>-0.41944951596901425</v>
      </c>
      <c r="AJ2960" s="61">
        <f t="shared" ref="AJ2960" si="13447">X2960*AE2957+Z2960*AE2960-Y2960*AF2957-AA2960*AF2960</f>
        <v>3.4072250505312245</v>
      </c>
      <c r="AK2960" s="62">
        <f t="shared" ref="AK2960" si="13448">(X2960*AF2957+Y2960*AE2957+Z2960*AF2960+AA2960*AE2960)</f>
        <v>0</v>
      </c>
      <c r="AM2960" s="80">
        <f t="shared" ref="AM2960" si="13449">(180/PI())*ATAN(-1*(AI2957+AI2960)/(AH2957+AH2960))</f>
        <v>-74.679028307482767</v>
      </c>
      <c r="AO2960" s="113">
        <f t="shared" ref="AO2960" si="13450">20*LOG(((1-(10^(AM2957/20)^2)*(1-((1-AO2957)/(1+AO2957))^2))^0.5))</f>
        <v>-1.0931563091714457E-2</v>
      </c>
      <c r="AP2960" s="18"/>
      <c r="AQ2960" s="68"/>
      <c r="AR2960" s="68"/>
      <c r="AS2960" s="68"/>
      <c r="AT2960" s="68"/>
    </row>
    <row r="2961" spans="2:46" ht="18.600000000000001" customHeight="1"/>
    <row r="2962" spans="2:46" ht="18.600000000000001" customHeight="1" thickBot="1">
      <c r="D2962" s="10" t="s">
        <v>63</v>
      </c>
      <c r="E2962" s="10"/>
      <c r="F2962" s="10"/>
      <c r="G2962" s="10"/>
      <c r="H2962" s="10"/>
      <c r="I2962" s="10" t="s">
        <v>64</v>
      </c>
      <c r="J2962" s="10"/>
      <c r="K2962" s="10"/>
      <c r="L2962" s="10"/>
      <c r="M2962" s="55"/>
      <c r="N2962" s="55"/>
      <c r="O2962" s="54" t="s">
        <v>65</v>
      </c>
      <c r="P2962" s="55"/>
      <c r="Q2962" s="55"/>
      <c r="R2962" s="55"/>
      <c r="S2962" s="10"/>
      <c r="T2962" s="10" t="s">
        <v>66</v>
      </c>
      <c r="U2962" s="55"/>
      <c r="V2962" s="55"/>
      <c r="W2962" s="55"/>
      <c r="X2962" s="55"/>
      <c r="Y2962" s="54" t="s">
        <v>67</v>
      </c>
      <c r="Z2962" s="55"/>
      <c r="AA2962" s="55"/>
      <c r="AB2962" s="55"/>
      <c r="AC2962" s="54" t="s">
        <v>68</v>
      </c>
      <c r="AD2962" s="10"/>
      <c r="AE2962" s="10"/>
      <c r="AF2962" s="10"/>
      <c r="AG2962" s="10"/>
      <c r="AH2962" s="55"/>
      <c r="AI2962" s="54" t="s">
        <v>69</v>
      </c>
      <c r="AJ2962" s="55"/>
      <c r="AK2962" s="55"/>
    </row>
    <row r="2963" spans="2:46" ht="18.600000000000001" customHeight="1" thickBot="1">
      <c r="B2963" s="52"/>
      <c r="D2963" s="273" t="s">
        <v>70</v>
      </c>
      <c r="E2963" s="274"/>
      <c r="F2963" s="275" t="s">
        <v>71</v>
      </c>
      <c r="G2963" s="276"/>
      <c r="H2963" s="263"/>
      <c r="I2963" s="273" t="s">
        <v>72</v>
      </c>
      <c r="J2963" s="274"/>
      <c r="K2963" s="275" t="s">
        <v>73</v>
      </c>
      <c r="L2963" s="276"/>
      <c r="M2963" s="55"/>
      <c r="N2963" s="269" t="s">
        <v>74</v>
      </c>
      <c r="O2963" s="270"/>
      <c r="P2963" s="271" t="s">
        <v>75</v>
      </c>
      <c r="Q2963" s="272"/>
      <c r="R2963" s="55"/>
      <c r="S2963" s="273" t="s">
        <v>76</v>
      </c>
      <c r="T2963" s="274"/>
      <c r="U2963" s="275" t="s">
        <v>77</v>
      </c>
      <c r="V2963" s="276"/>
      <c r="W2963" s="10"/>
      <c r="X2963" s="269" t="s">
        <v>78</v>
      </c>
      <c r="Y2963" s="270"/>
      <c r="Z2963" s="271" t="s">
        <v>79</v>
      </c>
      <c r="AA2963" s="272"/>
      <c r="AB2963" s="10"/>
      <c r="AC2963" s="273" t="s">
        <v>80</v>
      </c>
      <c r="AD2963" s="274"/>
      <c r="AE2963" s="275" t="s">
        <v>81</v>
      </c>
      <c r="AF2963" s="276"/>
      <c r="AG2963" s="10"/>
      <c r="AH2963" s="269" t="s">
        <v>82</v>
      </c>
      <c r="AI2963" s="270"/>
      <c r="AJ2963" s="271" t="s">
        <v>83</v>
      </c>
      <c r="AK2963" s="272"/>
      <c r="AM2963" s="57" t="s">
        <v>10</v>
      </c>
      <c r="AO2963" s="109" t="s">
        <v>37</v>
      </c>
      <c r="AP2963" s="18"/>
      <c r="AQ2963" s="68"/>
      <c r="AR2963" s="68"/>
      <c r="AS2963" s="68"/>
      <c r="AT2963" s="68"/>
    </row>
    <row r="2964" spans="2:46" ht="18.600000000000001" customHeight="1" thickTop="1" thickBot="1">
      <c r="B2964" s="81">
        <v>8.4799999999999596</v>
      </c>
      <c r="D2964" s="59">
        <v>1</v>
      </c>
      <c r="E2964" s="60">
        <v>0</v>
      </c>
      <c r="F2964" s="61">
        <v>0</v>
      </c>
      <c r="G2964" s="62">
        <f t="shared" ref="G2964" si="13451">$E$8*$B2964</f>
        <v>5.7525775999999729</v>
      </c>
      <c r="I2964" s="59">
        <v>1</v>
      </c>
      <c r="J2964" s="63">
        <v>0</v>
      </c>
      <c r="K2964" s="61">
        <v>0</v>
      </c>
      <c r="L2964" s="62">
        <v>0</v>
      </c>
      <c r="N2964" s="59">
        <f t="shared" ref="N2964" si="13452">D2964*I2964+F2964*I2967-E2964*J2964-G2964*J2967</f>
        <v>3.4065296387263024</v>
      </c>
      <c r="O2964" s="63">
        <f t="shared" ref="O2964" si="13453">(D2964*J2964+E2964*I2964+F2964*J2967+G2964*I2967)</f>
        <v>0</v>
      </c>
      <c r="P2964" s="61">
        <f t="shared" ref="P2964" si="13454">D2964*K2964+F2964*K2967-E2964*L2964-G2964*L2967</f>
        <v>0</v>
      </c>
      <c r="Q2964" s="62">
        <f t="shared" ref="Q2964" si="13455">(D2964*L2964+E2964*K2964+F2964*L2967+G2964*K2967)</f>
        <v>5.7525775999999729</v>
      </c>
      <c r="S2964" s="59">
        <v>1</v>
      </c>
      <c r="T2964" s="60">
        <v>0</v>
      </c>
      <c r="U2964" s="61">
        <v>0</v>
      </c>
      <c r="V2964" s="62">
        <f t="shared" ref="V2964" si="13456">$T$8*$B2964</f>
        <v>5.7525775999999729</v>
      </c>
      <c r="X2964" s="59">
        <f t="shared" ref="X2964" si="13457">N2964*S2964+P2964*S2967-O2964*T2964-Q2964*T2967</f>
        <v>3.4065296387263024</v>
      </c>
      <c r="Y2964" s="63">
        <f t="shared" ref="Y2964" si="13458">(N2964*T2964+O2964*S2964+P2964*T2967+Q2964*S2967)</f>
        <v>0</v>
      </c>
      <c r="Z2964" s="61">
        <f t="shared" ref="Z2964" si="13459">N2964*U2964+P2964*U2967-O2964*V2964-Q2964*V2967</f>
        <v>0</v>
      </c>
      <c r="AA2964" s="62">
        <f t="shared" ref="AA2964" si="13460">(N2964*V2964+O2964*U2964+P2964*V2967+Q2964*U2967)</f>
        <v>25.348903693472902</v>
      </c>
      <c r="AB2964" s="10"/>
      <c r="AC2964" s="64">
        <v>1</v>
      </c>
      <c r="AD2964" s="65">
        <v>0</v>
      </c>
      <c r="AE2964" s="23">
        <v>0</v>
      </c>
      <c r="AF2964" s="66">
        <v>0</v>
      </c>
      <c r="AH2964" s="59">
        <f t="shared" ref="AH2964" si="13461">X2964*AC2964+Z2964*AC2967-Y2964*AD2964-AA2964*AD2967</f>
        <v>3.4065296387263024</v>
      </c>
      <c r="AI2964" s="63">
        <f t="shared" ref="AI2964" si="13462">(X2964*AD2964+Y2964*AC2964+Z2964*AD2967+AA2964*AC2967)</f>
        <v>25.348903693472902</v>
      </c>
      <c r="AJ2964" s="61">
        <f t="shared" ref="AJ2964" si="13463">X2964*AE2964+Z2964*AE2967-Y2964*AF2964-AA2964*AF2967</f>
        <v>0</v>
      </c>
      <c r="AK2964" s="62">
        <f t="shared" ref="AK2964" si="13464">(X2964*AF2964+Y2964*AE2964+Z2964*AF2967+AA2964*AE2967)</f>
        <v>25.348903693472902</v>
      </c>
      <c r="AM2964" s="67">
        <f t="shared" ref="AM2964" si="13465">20*LOG(((1+$AD$8)/$AD$8)/((AH2964+AH2967)^2+(AI2964+AI2967)^2)^0.5)</f>
        <v>-22.226844925302526</v>
      </c>
      <c r="AO2964" s="110">
        <f t="shared" ref="AO2964" si="13466">((AH2964^2+AI2964^2)^0.5)/((AH2967^2+AI2967^2)^0.5)</f>
        <v>7.452178016870449</v>
      </c>
      <c r="AP2964" s="18"/>
      <c r="AQ2964" s="68"/>
      <c r="AR2964" s="68"/>
      <c r="AS2964" s="68"/>
      <c r="AT2964" s="68"/>
    </row>
    <row r="2965" spans="2:46" ht="18.600000000000001" customHeight="1" thickBot="1">
      <c r="D2965" s="69"/>
      <c r="G2965" s="70"/>
      <c r="I2965" s="69"/>
      <c r="L2965" s="70"/>
      <c r="N2965" s="69"/>
      <c r="Q2965" s="70"/>
      <c r="S2965" s="69"/>
      <c r="V2965" s="70"/>
      <c r="X2965" s="69"/>
      <c r="AA2965" s="70"/>
      <c r="AC2965" s="64"/>
      <c r="AD2965" s="23"/>
      <c r="AE2965" s="23"/>
      <c r="AF2965" s="71"/>
      <c r="AH2965" s="69"/>
      <c r="AK2965" s="70"/>
      <c r="AO2965" s="111"/>
      <c r="AP2965" s="18"/>
      <c r="AQ2965" s="68"/>
      <c r="AR2965" s="68"/>
      <c r="AS2965" s="68"/>
      <c r="AT2965" s="68"/>
    </row>
    <row r="2966" spans="2:46" ht="18.600000000000001" customHeight="1" thickBot="1">
      <c r="D2966" s="265" t="s">
        <v>11</v>
      </c>
      <c r="E2966" s="266"/>
      <c r="F2966" s="267" t="s">
        <v>84</v>
      </c>
      <c r="G2966" s="268"/>
      <c r="H2966" s="263"/>
      <c r="I2966" s="265" t="s">
        <v>85</v>
      </c>
      <c r="J2966" s="266"/>
      <c r="K2966" s="267" t="s">
        <v>86</v>
      </c>
      <c r="L2966" s="268"/>
      <c r="N2966" s="269" t="s">
        <v>12</v>
      </c>
      <c r="O2966" s="270"/>
      <c r="P2966" s="271" t="s">
        <v>13</v>
      </c>
      <c r="Q2966" s="272"/>
      <c r="S2966" s="265" t="s">
        <v>87</v>
      </c>
      <c r="T2966" s="266"/>
      <c r="U2966" s="267" t="s">
        <v>88</v>
      </c>
      <c r="V2966" s="268"/>
      <c r="W2966" s="10"/>
      <c r="X2966" s="269" t="s">
        <v>89</v>
      </c>
      <c r="Y2966" s="270"/>
      <c r="Z2966" s="271" t="s">
        <v>90</v>
      </c>
      <c r="AA2966" s="272"/>
      <c r="AB2966" s="10"/>
      <c r="AC2966" s="265" t="s">
        <v>14</v>
      </c>
      <c r="AD2966" s="266"/>
      <c r="AE2966" s="267" t="s">
        <v>15</v>
      </c>
      <c r="AF2966" s="268"/>
      <c r="AG2966" s="10"/>
      <c r="AH2966" s="269" t="s">
        <v>91</v>
      </c>
      <c r="AI2966" s="270"/>
      <c r="AJ2966" s="271" t="s">
        <v>92</v>
      </c>
      <c r="AK2966" s="272"/>
      <c r="AM2966" s="76" t="s">
        <v>16</v>
      </c>
      <c r="AO2966" s="112" t="s">
        <v>38</v>
      </c>
      <c r="AP2966" s="18"/>
      <c r="AQ2966" s="68"/>
      <c r="AR2966" s="68"/>
      <c r="AS2966" s="68"/>
      <c r="AT2966" s="68"/>
    </row>
    <row r="2967" spans="2:46" ht="18.600000000000001" customHeight="1" thickTop="1" thickBot="1">
      <c r="D2967" s="59">
        <v>0</v>
      </c>
      <c r="E2967" s="63">
        <v>0</v>
      </c>
      <c r="F2967" s="61">
        <v>1</v>
      </c>
      <c r="G2967" s="62">
        <v>0</v>
      </c>
      <c r="I2967" s="59">
        <v>0</v>
      </c>
      <c r="J2967" s="63">
        <f t="shared" ref="J2967" si="13467">IF(0=(1-$J$8*$K$8*$B2964^2),10^14,$B2964*$K$8/(1-$J$8*$K$8*$B2964^2))</f>
        <v>-0.41833936125021831</v>
      </c>
      <c r="K2967" s="61">
        <v>1</v>
      </c>
      <c r="L2967" s="62">
        <v>0</v>
      </c>
      <c r="N2967" s="59">
        <f t="shared" ref="N2967" si="13468">D2967*I2964+F2967*I2967-E2967*J2964-G2967*J2967</f>
        <v>0</v>
      </c>
      <c r="O2967" s="63">
        <f t="shared" ref="O2967" si="13469">(D2967*J2964+E2967*I2964+F2967*J2967+G2967*I2967)</f>
        <v>-0.41833936125021831</v>
      </c>
      <c r="P2967" s="61">
        <f t="shared" ref="P2967" si="13470">D2967*K2964+F2967*K2967-E2967*L2964-G2967*L2967</f>
        <v>1</v>
      </c>
      <c r="Q2967" s="62">
        <f t="shared" ref="Q2967" si="13471">(D2967*L2964+E2967*K2964+F2967*L2967+G2967*K2967)</f>
        <v>0</v>
      </c>
      <c r="S2967" s="59">
        <v>0</v>
      </c>
      <c r="T2967" s="63">
        <v>0</v>
      </c>
      <c r="U2967" s="61">
        <v>1</v>
      </c>
      <c r="V2967" s="62">
        <v>0</v>
      </c>
      <c r="X2967" s="59">
        <f t="shared" ref="X2967" si="13472">N2967*S2964+P2967*S2967-O2967*T2964-Q2967*T2967</f>
        <v>0</v>
      </c>
      <c r="Y2967" s="63">
        <f t="shared" ref="Y2967" si="13473">(N2967*T2964+O2967*S2964+P2967*T2967+Q2967*S2967)</f>
        <v>-0.41833936125021831</v>
      </c>
      <c r="Z2967" s="61">
        <f t="shared" ref="Z2967" si="13474">N2967*U2964+P2967*U2967-O2967*V2964-Q2967*V2967</f>
        <v>3.4065296387263024</v>
      </c>
      <c r="AA2967" s="62">
        <f t="shared" ref="AA2967" si="13475">(N2967*V2964+O2967*U2964+P2967*V2967+Q2967*U2967)</f>
        <v>0</v>
      </c>
      <c r="AB2967" s="10"/>
      <c r="AC2967" s="46">
        <f t="shared" ref="AC2967" si="13476">1/$AD$8</f>
        <v>1</v>
      </c>
      <c r="AD2967" s="77">
        <v>0</v>
      </c>
      <c r="AE2967" s="78">
        <v>1</v>
      </c>
      <c r="AF2967" s="79">
        <v>0</v>
      </c>
      <c r="AH2967" s="59">
        <f t="shared" ref="AH2967" si="13477">X2967*AC2964+Z2967*AC2967-Y2967*AD2964-AA2967*AD2967</f>
        <v>3.4065296387263024</v>
      </c>
      <c r="AI2967" s="63">
        <f t="shared" ref="AI2967" si="13478">(X2967*AD2964+Y2967*AC2964+Z2967*AD2967+AA2967*AC2967)</f>
        <v>-0.41833936125021831</v>
      </c>
      <c r="AJ2967" s="61">
        <f t="shared" ref="AJ2967" si="13479">X2967*AE2964+Z2967*AE2967-Y2967*AF2964-AA2967*AF2967</f>
        <v>3.4065296387263024</v>
      </c>
      <c r="AK2967" s="62">
        <f t="shared" ref="AK2967" si="13480">(X2967*AF2964+Y2967*AE2964+Z2967*AF2967+AA2967*AE2967)</f>
        <v>0</v>
      </c>
      <c r="AM2967" s="80">
        <f t="shared" ref="AM2967" si="13481">(180/PI())*ATAN(-1*(AI2964+AI2967)/(AH2964+AH2967))</f>
        <v>-74.715334846220088</v>
      </c>
      <c r="AO2967" s="113">
        <f t="shared" ref="AO2967" si="13482">20*LOG(((1-(10^(AM2964/20)^2)*(1-((1-AO2964)/(1+AO2964))^2))^0.5))</f>
        <v>-1.0865480098973484E-2</v>
      </c>
      <c r="AP2967" s="18"/>
      <c r="AQ2967" s="68"/>
      <c r="AR2967" s="68"/>
      <c r="AS2967" s="68"/>
      <c r="AT2967" s="68"/>
    </row>
    <row r="2968" spans="2:46" ht="18.600000000000001" customHeight="1"/>
    <row r="2969" spans="2:46" ht="18.600000000000001" customHeight="1" thickBot="1">
      <c r="D2969" s="10" t="s">
        <v>63</v>
      </c>
      <c r="E2969" s="10"/>
      <c r="F2969" s="10"/>
      <c r="G2969" s="10"/>
      <c r="H2969" s="10"/>
      <c r="I2969" s="10" t="s">
        <v>64</v>
      </c>
      <c r="J2969" s="10"/>
      <c r="K2969" s="10"/>
      <c r="L2969" s="10"/>
      <c r="M2969" s="55"/>
      <c r="N2969" s="55"/>
      <c r="O2969" s="54" t="s">
        <v>65</v>
      </c>
      <c r="P2969" s="55"/>
      <c r="Q2969" s="55"/>
      <c r="R2969" s="55"/>
      <c r="S2969" s="10"/>
      <c r="T2969" s="10" t="s">
        <v>66</v>
      </c>
      <c r="U2969" s="55"/>
      <c r="V2969" s="55"/>
      <c r="W2969" s="55"/>
      <c r="X2969" s="55"/>
      <c r="Y2969" s="54" t="s">
        <v>67</v>
      </c>
      <c r="Z2969" s="55"/>
      <c r="AA2969" s="55"/>
      <c r="AB2969" s="55"/>
      <c r="AC2969" s="54" t="s">
        <v>68</v>
      </c>
      <c r="AD2969" s="10"/>
      <c r="AE2969" s="10"/>
      <c r="AF2969" s="10"/>
      <c r="AG2969" s="10"/>
      <c r="AH2969" s="55"/>
      <c r="AI2969" s="54" t="s">
        <v>69</v>
      </c>
      <c r="AJ2969" s="55"/>
      <c r="AK2969" s="55"/>
    </row>
    <row r="2970" spans="2:46" ht="18.600000000000001" customHeight="1" thickBot="1">
      <c r="B2970" s="52"/>
      <c r="D2970" s="273" t="s">
        <v>70</v>
      </c>
      <c r="E2970" s="274"/>
      <c r="F2970" s="275" t="s">
        <v>71</v>
      </c>
      <c r="G2970" s="276"/>
      <c r="H2970" s="263"/>
      <c r="I2970" s="273" t="s">
        <v>72</v>
      </c>
      <c r="J2970" s="274"/>
      <c r="K2970" s="275" t="s">
        <v>73</v>
      </c>
      <c r="L2970" s="276"/>
      <c r="M2970" s="55"/>
      <c r="N2970" s="269" t="s">
        <v>74</v>
      </c>
      <c r="O2970" s="270"/>
      <c r="P2970" s="271" t="s">
        <v>75</v>
      </c>
      <c r="Q2970" s="272"/>
      <c r="R2970" s="55"/>
      <c r="S2970" s="273" t="s">
        <v>76</v>
      </c>
      <c r="T2970" s="274"/>
      <c r="U2970" s="275" t="s">
        <v>77</v>
      </c>
      <c r="V2970" s="276"/>
      <c r="W2970" s="10"/>
      <c r="X2970" s="269" t="s">
        <v>78</v>
      </c>
      <c r="Y2970" s="270"/>
      <c r="Z2970" s="271" t="s">
        <v>79</v>
      </c>
      <c r="AA2970" s="272"/>
      <c r="AB2970" s="10"/>
      <c r="AC2970" s="273" t="s">
        <v>80</v>
      </c>
      <c r="AD2970" s="274"/>
      <c r="AE2970" s="275" t="s">
        <v>81</v>
      </c>
      <c r="AF2970" s="276"/>
      <c r="AG2970" s="10"/>
      <c r="AH2970" s="269" t="s">
        <v>82</v>
      </c>
      <c r="AI2970" s="270"/>
      <c r="AJ2970" s="271" t="s">
        <v>83</v>
      </c>
      <c r="AK2970" s="272"/>
      <c r="AM2970" s="57" t="s">
        <v>10</v>
      </c>
      <c r="AO2970" s="109" t="s">
        <v>37</v>
      </c>
      <c r="AP2970" s="18"/>
      <c r="AQ2970" s="68"/>
      <c r="AR2970" s="68"/>
      <c r="AS2970" s="68"/>
      <c r="AT2970" s="68"/>
    </row>
    <row r="2971" spans="2:46" ht="18.600000000000001" customHeight="1" thickTop="1" thickBot="1">
      <c r="B2971" s="81">
        <v>8.4999999999999591</v>
      </c>
      <c r="D2971" s="59">
        <v>1</v>
      </c>
      <c r="E2971" s="60">
        <v>0</v>
      </c>
      <c r="F2971" s="61">
        <v>0</v>
      </c>
      <c r="G2971" s="62">
        <f t="shared" ref="G2971" si="13483">$E$8*$B2971</f>
        <v>5.7661449999999723</v>
      </c>
      <c r="I2971" s="59">
        <v>1</v>
      </c>
      <c r="J2971" s="63">
        <v>0</v>
      </c>
      <c r="K2971" s="61">
        <v>0</v>
      </c>
      <c r="L2971" s="62">
        <v>0</v>
      </c>
      <c r="N2971" s="59">
        <f t="shared" ref="N2971" si="13484">D2971*I2971+F2971*I2974-E2971*J2971-G2971*J2974</f>
        <v>3.405839527368455</v>
      </c>
      <c r="O2971" s="63">
        <f t="shared" ref="O2971" si="13485">(D2971*J2971+E2971*I2971+F2971*J2974+G2971*I2974)</f>
        <v>0</v>
      </c>
      <c r="P2971" s="61">
        <f t="shared" ref="P2971" si="13486">D2971*K2971+F2971*K2974-E2971*L2971-G2971*L2974</f>
        <v>0</v>
      </c>
      <c r="Q2971" s="62">
        <f t="shared" ref="Q2971" si="13487">(D2971*L2971+E2971*K2971+F2971*L2974+G2971*K2974)</f>
        <v>5.7661449999999723</v>
      </c>
      <c r="S2971" s="59">
        <v>1</v>
      </c>
      <c r="T2971" s="60">
        <v>0</v>
      </c>
      <c r="U2971" s="61">
        <v>0</v>
      </c>
      <c r="V2971" s="62">
        <f t="shared" ref="V2971" si="13488">$T$8*$B2971</f>
        <v>5.7661449999999723</v>
      </c>
      <c r="X2971" s="59">
        <f t="shared" ref="X2971" si="13489">N2971*S2971+P2971*S2974-O2971*T2971-Q2971*T2974</f>
        <v>3.405839527368455</v>
      </c>
      <c r="Y2971" s="63">
        <f t="shared" ref="Y2971" si="13490">(N2971*T2971+O2971*S2971+P2971*T2974+Q2971*S2974)</f>
        <v>0</v>
      </c>
      <c r="Z2971" s="61">
        <f t="shared" ref="Z2971" si="13491">N2971*U2971+P2971*U2974-O2971*V2971-Q2971*V2974</f>
        <v>0</v>
      </c>
      <c r="AA2971" s="62">
        <f t="shared" ref="AA2971" si="13492">(N2971*V2971+O2971*U2971+P2971*V2974+Q2971*U2974)</f>
        <v>25.40470956153786</v>
      </c>
      <c r="AB2971" s="10"/>
      <c r="AC2971" s="64">
        <v>1</v>
      </c>
      <c r="AD2971" s="65">
        <v>0</v>
      </c>
      <c r="AE2971" s="23">
        <v>0</v>
      </c>
      <c r="AF2971" s="66">
        <v>0</v>
      </c>
      <c r="AH2971" s="59">
        <f t="shared" ref="AH2971" si="13493">X2971*AC2971+Z2971*AC2974-Y2971*AD2971-AA2971*AD2974</f>
        <v>3.405839527368455</v>
      </c>
      <c r="AI2971" s="63">
        <f t="shared" ref="AI2971" si="13494">(X2971*AD2971+Y2971*AC2971+Z2971*AD2974+AA2971*AC2974)</f>
        <v>25.40470956153786</v>
      </c>
      <c r="AJ2971" s="61">
        <f t="shared" ref="AJ2971" si="13495">X2971*AE2971+Z2971*AE2974-Y2971*AF2971-AA2971*AF2974</f>
        <v>0</v>
      </c>
      <c r="AK2971" s="62">
        <f t="shared" ref="AK2971" si="13496">(X2971*AF2971+Y2971*AE2971+Z2971*AF2974+AA2971*AE2974)</f>
        <v>25.40470956153786</v>
      </c>
      <c r="AM2971" s="67">
        <f t="shared" ref="AM2971" si="13497">20*LOG(((1+$AD$8)/$AD$8)/((AH2971+AH2974)^2+(AI2971+AI2974)^2)^0.5)</f>
        <v>-22.24515477477301</v>
      </c>
      <c r="AO2971" s="110">
        <f t="shared" ref="AO2971" si="13498">((AH2971^2+AI2971^2)^0.5)/((AH2974^2+AI2974^2)^0.5)</f>
        <v>7.4700500249951567</v>
      </c>
      <c r="AP2971" s="18"/>
      <c r="AQ2971" s="68"/>
      <c r="AR2971" s="68"/>
      <c r="AS2971" s="68"/>
      <c r="AT2971" s="68"/>
    </row>
    <row r="2972" spans="2:46" ht="18.600000000000001" customHeight="1" thickBot="1">
      <c r="D2972" s="69"/>
      <c r="G2972" s="70"/>
      <c r="I2972" s="69"/>
      <c r="L2972" s="70"/>
      <c r="N2972" s="69"/>
      <c r="Q2972" s="70"/>
      <c r="S2972" s="69"/>
      <c r="V2972" s="70"/>
      <c r="X2972" s="69"/>
      <c r="AA2972" s="70"/>
      <c r="AC2972" s="64"/>
      <c r="AD2972" s="23"/>
      <c r="AE2972" s="23"/>
      <c r="AF2972" s="71"/>
      <c r="AH2972" s="69"/>
      <c r="AK2972" s="70"/>
      <c r="AO2972" s="111"/>
      <c r="AP2972" s="18"/>
      <c r="AQ2972" s="68"/>
      <c r="AR2972" s="68"/>
      <c r="AS2972" s="68"/>
      <c r="AT2972" s="68"/>
    </row>
    <row r="2973" spans="2:46" ht="18.600000000000001" customHeight="1" thickBot="1">
      <c r="D2973" s="265" t="s">
        <v>11</v>
      </c>
      <c r="E2973" s="266"/>
      <c r="F2973" s="267" t="s">
        <v>84</v>
      </c>
      <c r="G2973" s="268"/>
      <c r="H2973" s="263"/>
      <c r="I2973" s="265" t="s">
        <v>85</v>
      </c>
      <c r="J2973" s="266"/>
      <c r="K2973" s="267" t="s">
        <v>86</v>
      </c>
      <c r="L2973" s="268"/>
      <c r="N2973" s="269" t="s">
        <v>12</v>
      </c>
      <c r="O2973" s="270"/>
      <c r="P2973" s="271" t="s">
        <v>13</v>
      </c>
      <c r="Q2973" s="272"/>
      <c r="S2973" s="265" t="s">
        <v>87</v>
      </c>
      <c r="T2973" s="266"/>
      <c r="U2973" s="267" t="s">
        <v>88</v>
      </c>
      <c r="V2973" s="268"/>
      <c r="W2973" s="10"/>
      <c r="X2973" s="269" t="s">
        <v>89</v>
      </c>
      <c r="Y2973" s="270"/>
      <c r="Z2973" s="271" t="s">
        <v>90</v>
      </c>
      <c r="AA2973" s="272"/>
      <c r="AB2973" s="10"/>
      <c r="AC2973" s="265" t="s">
        <v>14</v>
      </c>
      <c r="AD2973" s="266"/>
      <c r="AE2973" s="267" t="s">
        <v>15</v>
      </c>
      <c r="AF2973" s="268"/>
      <c r="AG2973" s="10"/>
      <c r="AH2973" s="269" t="s">
        <v>91</v>
      </c>
      <c r="AI2973" s="270"/>
      <c r="AJ2973" s="271" t="s">
        <v>92</v>
      </c>
      <c r="AK2973" s="272"/>
      <c r="AM2973" s="76" t="s">
        <v>16</v>
      </c>
      <c r="AO2973" s="112" t="s">
        <v>38</v>
      </c>
      <c r="AP2973" s="18"/>
      <c r="AQ2973" s="68"/>
      <c r="AR2973" s="68"/>
      <c r="AS2973" s="68"/>
      <c r="AT2973" s="68"/>
    </row>
    <row r="2974" spans="2:46" ht="18.600000000000001" customHeight="1" thickTop="1" thickBot="1">
      <c r="D2974" s="59">
        <v>0</v>
      </c>
      <c r="E2974" s="63">
        <v>0</v>
      </c>
      <c r="F2974" s="61">
        <v>1</v>
      </c>
      <c r="G2974" s="62">
        <v>0</v>
      </c>
      <c r="I2974" s="59">
        <v>0</v>
      </c>
      <c r="J2974" s="63">
        <f t="shared" ref="J2974" si="13499">IF(0=(1-$J$8*$K$8*$B2971^2),10^14,$B2971*$K$8/(1-$J$8*$K$8*$B2971^2))</f>
        <v>-0.41723535002475076</v>
      </c>
      <c r="K2974" s="61">
        <v>1</v>
      </c>
      <c r="L2974" s="62">
        <v>0</v>
      </c>
      <c r="N2974" s="59">
        <f t="shared" ref="N2974" si="13500">D2974*I2971+F2974*I2974-E2974*J2971-G2974*J2974</f>
        <v>0</v>
      </c>
      <c r="O2974" s="63">
        <f t="shared" ref="O2974" si="13501">(D2974*J2971+E2974*I2971+F2974*J2974+G2974*I2974)</f>
        <v>-0.41723535002475076</v>
      </c>
      <c r="P2974" s="61">
        <f t="shared" ref="P2974" si="13502">D2974*K2971+F2974*K2974-E2974*L2971-G2974*L2974</f>
        <v>1</v>
      </c>
      <c r="Q2974" s="62">
        <f t="shared" ref="Q2974" si="13503">(D2974*L2971+E2974*K2971+F2974*L2974+G2974*K2974)</f>
        <v>0</v>
      </c>
      <c r="S2974" s="59">
        <v>0</v>
      </c>
      <c r="T2974" s="63">
        <v>0</v>
      </c>
      <c r="U2974" s="61">
        <v>1</v>
      </c>
      <c r="V2974" s="62">
        <v>0</v>
      </c>
      <c r="X2974" s="59">
        <f t="shared" ref="X2974" si="13504">N2974*S2971+P2974*S2974-O2974*T2971-Q2974*T2974</f>
        <v>0</v>
      </c>
      <c r="Y2974" s="63">
        <f t="shared" ref="Y2974" si="13505">(N2974*T2971+O2974*S2971+P2974*T2974+Q2974*S2974)</f>
        <v>-0.41723535002475076</v>
      </c>
      <c r="Z2974" s="61">
        <f t="shared" ref="Z2974" si="13506">N2974*U2971+P2974*U2974-O2974*V2971-Q2974*V2974</f>
        <v>3.405839527368455</v>
      </c>
      <c r="AA2974" s="62">
        <f t="shared" ref="AA2974" si="13507">(N2974*V2971+O2974*U2971+P2974*V2974+Q2974*U2974)</f>
        <v>0</v>
      </c>
      <c r="AB2974" s="10"/>
      <c r="AC2974" s="46">
        <f t="shared" ref="AC2974" si="13508">1/$AD$8</f>
        <v>1</v>
      </c>
      <c r="AD2974" s="77">
        <v>0</v>
      </c>
      <c r="AE2974" s="78">
        <v>1</v>
      </c>
      <c r="AF2974" s="79">
        <v>0</v>
      </c>
      <c r="AH2974" s="59">
        <f t="shared" ref="AH2974" si="13509">X2974*AC2971+Z2974*AC2974-Y2974*AD2971-AA2974*AD2974</f>
        <v>3.405839527368455</v>
      </c>
      <c r="AI2974" s="63">
        <f t="shared" ref="AI2974" si="13510">(X2974*AD2971+Y2974*AC2971+Z2974*AD2974+AA2974*AC2974)</f>
        <v>-0.41723535002475076</v>
      </c>
      <c r="AJ2974" s="61">
        <f t="shared" ref="AJ2974" si="13511">X2974*AE2971+Z2974*AE2974-Y2974*AF2971-AA2974*AF2974</f>
        <v>3.405839527368455</v>
      </c>
      <c r="AK2974" s="62">
        <f t="shared" ref="AK2974" si="13512">(X2974*AF2971+Y2974*AE2971+Z2974*AF2974+AA2974*AE2974)</f>
        <v>0</v>
      </c>
      <c r="AM2974" s="80">
        <f t="shared" ref="AM2974" si="13513">(180/PI())*ATAN(-1*(AI2971+AI2974)/(AH2971+AH2974))</f>
        <v>-74.751469117954883</v>
      </c>
      <c r="AO2974" s="113">
        <f t="shared" ref="AO2974" si="13514">20*LOG(((1-(10^(AM2971/20)^2)*(1-((1-AO2971)/(1+AO2971))^2))^0.5))</f>
        <v>-1.0799913284784196E-2</v>
      </c>
      <c r="AP2974" s="18"/>
      <c r="AQ2974" s="68"/>
      <c r="AR2974" s="68"/>
      <c r="AS2974" s="68"/>
      <c r="AT2974" s="68"/>
    </row>
    <row r="2975" spans="2:46" ht="18.600000000000001" customHeight="1"/>
    <row r="2976" spans="2:46" ht="18.600000000000001" customHeight="1" thickBot="1">
      <c r="D2976" s="10" t="s">
        <v>63</v>
      </c>
      <c r="E2976" s="10"/>
      <c r="F2976" s="10"/>
      <c r="G2976" s="10"/>
      <c r="H2976" s="10"/>
      <c r="I2976" s="10" t="s">
        <v>64</v>
      </c>
      <c r="J2976" s="10"/>
      <c r="K2976" s="10"/>
      <c r="L2976" s="10"/>
      <c r="M2976" s="55"/>
      <c r="N2976" s="55"/>
      <c r="O2976" s="54" t="s">
        <v>65</v>
      </c>
      <c r="P2976" s="55"/>
      <c r="Q2976" s="55"/>
      <c r="R2976" s="55"/>
      <c r="S2976" s="10"/>
      <c r="T2976" s="10" t="s">
        <v>66</v>
      </c>
      <c r="U2976" s="55"/>
      <c r="V2976" s="55"/>
      <c r="W2976" s="55"/>
      <c r="X2976" s="55"/>
      <c r="Y2976" s="54" t="s">
        <v>67</v>
      </c>
      <c r="Z2976" s="55"/>
      <c r="AA2976" s="55"/>
      <c r="AB2976" s="55"/>
      <c r="AC2976" s="54" t="s">
        <v>68</v>
      </c>
      <c r="AD2976" s="10"/>
      <c r="AE2976" s="10"/>
      <c r="AF2976" s="10"/>
      <c r="AG2976" s="10"/>
      <c r="AH2976" s="55"/>
      <c r="AI2976" s="54" t="s">
        <v>69</v>
      </c>
      <c r="AJ2976" s="55"/>
      <c r="AK2976" s="55"/>
    </row>
    <row r="2977" spans="2:46" ht="18.600000000000001" customHeight="1" thickBot="1">
      <c r="B2977" s="52"/>
      <c r="D2977" s="273" t="s">
        <v>70</v>
      </c>
      <c r="E2977" s="274"/>
      <c r="F2977" s="275" t="s">
        <v>71</v>
      </c>
      <c r="G2977" s="276"/>
      <c r="H2977" s="263"/>
      <c r="I2977" s="273" t="s">
        <v>72</v>
      </c>
      <c r="J2977" s="274"/>
      <c r="K2977" s="275" t="s">
        <v>73</v>
      </c>
      <c r="L2977" s="276"/>
      <c r="M2977" s="55"/>
      <c r="N2977" s="269" t="s">
        <v>74</v>
      </c>
      <c r="O2977" s="270"/>
      <c r="P2977" s="271" t="s">
        <v>75</v>
      </c>
      <c r="Q2977" s="272"/>
      <c r="R2977" s="55"/>
      <c r="S2977" s="273" t="s">
        <v>76</v>
      </c>
      <c r="T2977" s="274"/>
      <c r="U2977" s="275" t="s">
        <v>77</v>
      </c>
      <c r="V2977" s="276"/>
      <c r="W2977" s="10"/>
      <c r="X2977" s="269" t="s">
        <v>78</v>
      </c>
      <c r="Y2977" s="270"/>
      <c r="Z2977" s="271" t="s">
        <v>79</v>
      </c>
      <c r="AA2977" s="272"/>
      <c r="AB2977" s="10"/>
      <c r="AC2977" s="273" t="s">
        <v>80</v>
      </c>
      <c r="AD2977" s="274"/>
      <c r="AE2977" s="275" t="s">
        <v>81</v>
      </c>
      <c r="AF2977" s="276"/>
      <c r="AG2977" s="10"/>
      <c r="AH2977" s="269" t="s">
        <v>82</v>
      </c>
      <c r="AI2977" s="270"/>
      <c r="AJ2977" s="271" t="s">
        <v>83</v>
      </c>
      <c r="AK2977" s="272"/>
      <c r="AM2977" s="57" t="s">
        <v>10</v>
      </c>
      <c r="AO2977" s="109" t="s">
        <v>37</v>
      </c>
      <c r="AP2977" s="18"/>
      <c r="AQ2977" s="68"/>
      <c r="AR2977" s="68"/>
      <c r="AS2977" s="68"/>
      <c r="AT2977" s="68"/>
    </row>
    <row r="2978" spans="2:46" ht="18.600000000000001" customHeight="1" thickTop="1" thickBot="1">
      <c r="B2978" s="81">
        <v>8.5199999999999605</v>
      </c>
      <c r="D2978" s="59">
        <v>1</v>
      </c>
      <c r="E2978" s="60">
        <v>0</v>
      </c>
      <c r="F2978" s="61">
        <v>0</v>
      </c>
      <c r="G2978" s="62">
        <f t="shared" ref="G2978" si="13515">$E$8*$B2978</f>
        <v>5.7797123999999735</v>
      </c>
      <c r="I2978" s="59">
        <v>1</v>
      </c>
      <c r="J2978" s="63">
        <v>0</v>
      </c>
      <c r="K2978" s="61">
        <v>0</v>
      </c>
      <c r="L2978" s="62">
        <v>0</v>
      </c>
      <c r="N2978" s="59">
        <f t="shared" ref="N2978" si="13516">D2978*I2978+F2978*I2981-E2978*J2978-G2978*J2981</f>
        <v>3.405154661766792</v>
      </c>
      <c r="O2978" s="63">
        <f t="shared" ref="O2978" si="13517">(D2978*J2978+E2978*I2978+F2978*J2981+G2978*I2981)</f>
        <v>0</v>
      </c>
      <c r="P2978" s="61">
        <f t="shared" ref="P2978" si="13518">D2978*K2978+F2978*K2981-E2978*L2978-G2978*L2981</f>
        <v>0</v>
      </c>
      <c r="Q2978" s="62">
        <f t="shared" ref="Q2978" si="13519">(D2978*L2978+E2978*K2978+F2978*L2981+G2978*K2981)</f>
        <v>5.7797123999999735</v>
      </c>
      <c r="S2978" s="59">
        <v>1</v>
      </c>
      <c r="T2978" s="60">
        <v>0</v>
      </c>
      <c r="U2978" s="61">
        <v>0</v>
      </c>
      <c r="V2978" s="62">
        <f t="shared" ref="V2978" si="13520">$T$8*$B2978</f>
        <v>5.7797123999999735</v>
      </c>
      <c r="X2978" s="59">
        <f t="shared" ref="X2978" si="13521">N2978*S2978+P2978*S2981-O2978*T2978-Q2978*T2981</f>
        <v>3.405154661766792</v>
      </c>
      <c r="Y2978" s="63">
        <f t="shared" ref="Y2978" si="13522">(N2978*T2978+O2978*S2978+P2978*T2981+Q2978*S2981)</f>
        <v>0</v>
      </c>
      <c r="Z2978" s="61">
        <f t="shared" ref="Z2978" si="13523">N2978*U2978+P2978*U2981-O2978*V2978-Q2978*V2981</f>
        <v>0</v>
      </c>
      <c r="AA2978" s="62">
        <f t="shared" ref="AA2978" si="13524">(N2978*V2978+O2978*U2978+P2978*V2981+Q2978*U2981)</f>
        <v>25.460527022531217</v>
      </c>
      <c r="AB2978" s="10"/>
      <c r="AC2978" s="64">
        <v>1</v>
      </c>
      <c r="AD2978" s="65">
        <v>0</v>
      </c>
      <c r="AE2978" s="23">
        <v>0</v>
      </c>
      <c r="AF2978" s="66">
        <v>0</v>
      </c>
      <c r="AH2978" s="59">
        <f t="shared" ref="AH2978" si="13525">X2978*AC2978+Z2978*AC2981-Y2978*AD2978-AA2978*AD2981</f>
        <v>3.405154661766792</v>
      </c>
      <c r="AI2978" s="63">
        <f t="shared" ref="AI2978" si="13526">(X2978*AD2978+Y2978*AC2978+Z2978*AD2981+AA2978*AC2981)</f>
        <v>25.460527022531217</v>
      </c>
      <c r="AJ2978" s="61">
        <f t="shared" ref="AJ2978" si="13527">X2978*AE2978+Z2978*AE2981-Y2978*AF2978-AA2978*AF2981</f>
        <v>0</v>
      </c>
      <c r="AK2978" s="62">
        <f t="shared" ref="AK2978" si="13528">(X2978*AF2978+Y2978*AE2978+Z2978*AF2981+AA2978*AE2981)</f>
        <v>25.460527022531217</v>
      </c>
      <c r="AM2978" s="67">
        <f t="shared" ref="AM2978" si="13529">20*LOG(((1+$AD$8)/$AD$8)/((AH2978+AH2981)^2+(AI2978+AI2981)^2)^0.5)</f>
        <v>-22.263432239398334</v>
      </c>
      <c r="AO2978" s="110">
        <f t="shared" ref="AO2978" si="13530">((AH2978^2+AI2978^2)^0.5)/((AH2981^2+AI2981^2)^0.5)</f>
        <v>7.4879212392500385</v>
      </c>
      <c r="AP2978" s="18"/>
      <c r="AQ2978" s="68"/>
      <c r="AR2978" s="68"/>
      <c r="AS2978" s="68"/>
      <c r="AT2978" s="68"/>
    </row>
    <row r="2979" spans="2:46" ht="18.600000000000001" customHeight="1" thickBot="1">
      <c r="D2979" s="69"/>
      <c r="G2979" s="70"/>
      <c r="I2979" s="69"/>
      <c r="L2979" s="70"/>
      <c r="N2979" s="69"/>
      <c r="Q2979" s="70"/>
      <c r="S2979" s="69"/>
      <c r="V2979" s="70"/>
      <c r="X2979" s="69"/>
      <c r="AA2979" s="70"/>
      <c r="AC2979" s="64"/>
      <c r="AD2979" s="23"/>
      <c r="AE2979" s="23"/>
      <c r="AF2979" s="71"/>
      <c r="AH2979" s="69"/>
      <c r="AK2979" s="70"/>
      <c r="AO2979" s="111"/>
      <c r="AP2979" s="18"/>
      <c r="AQ2979" s="68"/>
      <c r="AR2979" s="68"/>
      <c r="AS2979" s="68"/>
      <c r="AT2979" s="68"/>
    </row>
    <row r="2980" spans="2:46" ht="18.600000000000001" customHeight="1" thickBot="1">
      <c r="D2980" s="265" t="s">
        <v>11</v>
      </c>
      <c r="E2980" s="266"/>
      <c r="F2980" s="267" t="s">
        <v>84</v>
      </c>
      <c r="G2980" s="268"/>
      <c r="H2980" s="263"/>
      <c r="I2980" s="265" t="s">
        <v>85</v>
      </c>
      <c r="J2980" s="266"/>
      <c r="K2980" s="267" t="s">
        <v>86</v>
      </c>
      <c r="L2980" s="268"/>
      <c r="N2980" s="269" t="s">
        <v>12</v>
      </c>
      <c r="O2980" s="270"/>
      <c r="P2980" s="271" t="s">
        <v>13</v>
      </c>
      <c r="Q2980" s="272"/>
      <c r="S2980" s="265" t="s">
        <v>87</v>
      </c>
      <c r="T2980" s="266"/>
      <c r="U2980" s="267" t="s">
        <v>88</v>
      </c>
      <c r="V2980" s="268"/>
      <c r="W2980" s="10"/>
      <c r="X2980" s="269" t="s">
        <v>89</v>
      </c>
      <c r="Y2980" s="270"/>
      <c r="Z2980" s="271" t="s">
        <v>90</v>
      </c>
      <c r="AA2980" s="272"/>
      <c r="AB2980" s="10"/>
      <c r="AC2980" s="265" t="s">
        <v>14</v>
      </c>
      <c r="AD2980" s="266"/>
      <c r="AE2980" s="267" t="s">
        <v>15</v>
      </c>
      <c r="AF2980" s="268"/>
      <c r="AG2980" s="10"/>
      <c r="AH2980" s="269" t="s">
        <v>91</v>
      </c>
      <c r="AI2980" s="270"/>
      <c r="AJ2980" s="271" t="s">
        <v>92</v>
      </c>
      <c r="AK2980" s="272"/>
      <c r="AM2980" s="76" t="s">
        <v>16</v>
      </c>
      <c r="AO2980" s="112" t="s">
        <v>38</v>
      </c>
      <c r="AP2980" s="18"/>
      <c r="AQ2980" s="68"/>
      <c r="AR2980" s="68"/>
      <c r="AS2980" s="68"/>
      <c r="AT2980" s="68"/>
    </row>
    <row r="2981" spans="2:46" ht="18.600000000000001" customHeight="1" thickTop="1" thickBot="1">
      <c r="D2981" s="59">
        <v>0</v>
      </c>
      <c r="E2981" s="63">
        <v>0</v>
      </c>
      <c r="F2981" s="61">
        <v>1</v>
      </c>
      <c r="G2981" s="62">
        <v>0</v>
      </c>
      <c r="I2981" s="59">
        <v>0</v>
      </c>
      <c r="J2981" s="63">
        <f t="shared" ref="J2981" si="13531">IF(0=(1-$J$8*$K$8*$B2978^2),10^14,$B2978*$K$8/(1-$J$8*$K$8*$B2978^2))</f>
        <v>-0.41613742956601146</v>
      </c>
      <c r="K2981" s="61">
        <v>1</v>
      </c>
      <c r="L2981" s="62">
        <v>0</v>
      </c>
      <c r="N2981" s="59">
        <f t="shared" ref="N2981" si="13532">D2981*I2978+F2981*I2981-E2981*J2978-G2981*J2981</f>
        <v>0</v>
      </c>
      <c r="O2981" s="63">
        <f t="shared" ref="O2981" si="13533">(D2981*J2978+E2981*I2978+F2981*J2981+G2981*I2981)</f>
        <v>-0.41613742956601146</v>
      </c>
      <c r="P2981" s="61">
        <f t="shared" ref="P2981" si="13534">D2981*K2978+F2981*K2981-E2981*L2978-G2981*L2981</f>
        <v>1</v>
      </c>
      <c r="Q2981" s="62">
        <f t="shared" ref="Q2981" si="13535">(D2981*L2978+E2981*K2978+F2981*L2981+G2981*K2981)</f>
        <v>0</v>
      </c>
      <c r="S2981" s="59">
        <v>0</v>
      </c>
      <c r="T2981" s="63">
        <v>0</v>
      </c>
      <c r="U2981" s="61">
        <v>1</v>
      </c>
      <c r="V2981" s="62">
        <v>0</v>
      </c>
      <c r="X2981" s="59">
        <f t="shared" ref="X2981" si="13536">N2981*S2978+P2981*S2981-O2981*T2978-Q2981*T2981</f>
        <v>0</v>
      </c>
      <c r="Y2981" s="63">
        <f t="shared" ref="Y2981" si="13537">(N2981*T2978+O2981*S2978+P2981*T2981+Q2981*S2981)</f>
        <v>-0.41613742956601146</v>
      </c>
      <c r="Z2981" s="61">
        <f t="shared" ref="Z2981" si="13538">N2981*U2978+P2981*U2981-O2981*V2978-Q2981*V2981</f>
        <v>3.405154661766792</v>
      </c>
      <c r="AA2981" s="62">
        <f t="shared" ref="AA2981" si="13539">(N2981*V2978+O2981*U2978+P2981*V2981+Q2981*U2981)</f>
        <v>0</v>
      </c>
      <c r="AB2981" s="10"/>
      <c r="AC2981" s="46">
        <f t="shared" ref="AC2981" si="13540">1/$AD$8</f>
        <v>1</v>
      </c>
      <c r="AD2981" s="77">
        <v>0</v>
      </c>
      <c r="AE2981" s="78">
        <v>1</v>
      </c>
      <c r="AF2981" s="79">
        <v>0</v>
      </c>
      <c r="AH2981" s="59">
        <f t="shared" ref="AH2981" si="13541">X2981*AC2978+Z2981*AC2981-Y2981*AD2978-AA2981*AD2981</f>
        <v>3.405154661766792</v>
      </c>
      <c r="AI2981" s="63">
        <f t="shared" ref="AI2981" si="13542">(X2981*AD2978+Y2981*AC2978+Z2981*AD2981+AA2981*AC2981)</f>
        <v>-0.41613742956601146</v>
      </c>
      <c r="AJ2981" s="61">
        <f t="shared" ref="AJ2981" si="13543">X2981*AE2978+Z2981*AE2981-Y2981*AF2978-AA2981*AF2981</f>
        <v>3.405154661766792</v>
      </c>
      <c r="AK2981" s="62">
        <f t="shared" ref="AK2981" si="13544">(X2981*AF2978+Y2981*AE2978+Z2981*AF2981+AA2981*AE2981)</f>
        <v>0</v>
      </c>
      <c r="AM2981" s="80">
        <f t="shared" ref="AM2981" si="13545">(180/PI())*ATAN(-1*(AI2978+AI2981)/(AH2978+AH2981))</f>
        <v>-74.787432351412377</v>
      </c>
      <c r="AO2981" s="113">
        <f t="shared" ref="AO2981" si="13546">20*LOG(((1-(10^(AM2978/20)^2)*(1-((1-AO2978)/(1+AO2978))^2))^0.5))</f>
        <v>-1.0734857818576785E-2</v>
      </c>
      <c r="AP2981" s="18"/>
      <c r="AQ2981" s="68"/>
      <c r="AR2981" s="68"/>
      <c r="AS2981" s="68"/>
      <c r="AT2981" s="68"/>
    </row>
    <row r="2982" spans="2:46" ht="18.600000000000001" customHeight="1"/>
    <row r="2983" spans="2:46" ht="18.600000000000001" customHeight="1" thickBot="1">
      <c r="D2983" s="10" t="s">
        <v>63</v>
      </c>
      <c r="E2983" s="10"/>
      <c r="F2983" s="10"/>
      <c r="G2983" s="10"/>
      <c r="H2983" s="10"/>
      <c r="I2983" s="10" t="s">
        <v>64</v>
      </c>
      <c r="J2983" s="10"/>
      <c r="K2983" s="10"/>
      <c r="L2983" s="10"/>
      <c r="M2983" s="55"/>
      <c r="N2983" s="55"/>
      <c r="O2983" s="54" t="s">
        <v>65</v>
      </c>
      <c r="P2983" s="55"/>
      <c r="Q2983" s="55"/>
      <c r="R2983" s="55"/>
      <c r="S2983" s="10"/>
      <c r="T2983" s="10" t="s">
        <v>66</v>
      </c>
      <c r="U2983" s="55"/>
      <c r="V2983" s="55"/>
      <c r="W2983" s="55"/>
      <c r="X2983" s="55"/>
      <c r="Y2983" s="54" t="s">
        <v>67</v>
      </c>
      <c r="Z2983" s="55"/>
      <c r="AA2983" s="55"/>
      <c r="AB2983" s="55"/>
      <c r="AC2983" s="54" t="s">
        <v>68</v>
      </c>
      <c r="AD2983" s="10"/>
      <c r="AE2983" s="10"/>
      <c r="AF2983" s="10"/>
      <c r="AG2983" s="10"/>
      <c r="AH2983" s="55"/>
      <c r="AI2983" s="54" t="s">
        <v>69</v>
      </c>
      <c r="AJ2983" s="55"/>
      <c r="AK2983" s="55"/>
    </row>
    <row r="2984" spans="2:46" ht="18.600000000000001" customHeight="1" thickBot="1">
      <c r="B2984" s="52"/>
      <c r="D2984" s="273" t="s">
        <v>70</v>
      </c>
      <c r="E2984" s="274"/>
      <c r="F2984" s="275" t="s">
        <v>71</v>
      </c>
      <c r="G2984" s="276"/>
      <c r="H2984" s="263"/>
      <c r="I2984" s="273" t="s">
        <v>72</v>
      </c>
      <c r="J2984" s="274"/>
      <c r="K2984" s="275" t="s">
        <v>73</v>
      </c>
      <c r="L2984" s="276"/>
      <c r="M2984" s="55"/>
      <c r="N2984" s="269" t="s">
        <v>74</v>
      </c>
      <c r="O2984" s="270"/>
      <c r="P2984" s="271" t="s">
        <v>75</v>
      </c>
      <c r="Q2984" s="272"/>
      <c r="R2984" s="55"/>
      <c r="S2984" s="273" t="s">
        <v>76</v>
      </c>
      <c r="T2984" s="274"/>
      <c r="U2984" s="275" t="s">
        <v>77</v>
      </c>
      <c r="V2984" s="276"/>
      <c r="W2984" s="10"/>
      <c r="X2984" s="269" t="s">
        <v>78</v>
      </c>
      <c r="Y2984" s="270"/>
      <c r="Z2984" s="271" t="s">
        <v>79</v>
      </c>
      <c r="AA2984" s="272"/>
      <c r="AB2984" s="10"/>
      <c r="AC2984" s="273" t="s">
        <v>80</v>
      </c>
      <c r="AD2984" s="274"/>
      <c r="AE2984" s="275" t="s">
        <v>81</v>
      </c>
      <c r="AF2984" s="276"/>
      <c r="AG2984" s="10"/>
      <c r="AH2984" s="269" t="s">
        <v>82</v>
      </c>
      <c r="AI2984" s="270"/>
      <c r="AJ2984" s="271" t="s">
        <v>83</v>
      </c>
      <c r="AK2984" s="272"/>
      <c r="AM2984" s="57" t="s">
        <v>10</v>
      </c>
      <c r="AO2984" s="109" t="s">
        <v>37</v>
      </c>
      <c r="AP2984" s="18"/>
      <c r="AQ2984" s="68"/>
      <c r="AR2984" s="68"/>
      <c r="AS2984" s="68"/>
      <c r="AT2984" s="68"/>
    </row>
    <row r="2985" spans="2:46" ht="18.600000000000001" customHeight="1" thickTop="1" thickBot="1">
      <c r="B2985" s="81">
        <v>8.5399999999999601</v>
      </c>
      <c r="D2985" s="59">
        <v>1</v>
      </c>
      <c r="E2985" s="60">
        <v>0</v>
      </c>
      <c r="F2985" s="61">
        <v>0</v>
      </c>
      <c r="G2985" s="62">
        <f t="shared" ref="G2985" si="13547">$E$8*$B2985</f>
        <v>5.793279799999973</v>
      </c>
      <c r="I2985" s="59">
        <v>1</v>
      </c>
      <c r="J2985" s="63">
        <v>0</v>
      </c>
      <c r="K2985" s="61">
        <v>0</v>
      </c>
      <c r="L2985" s="62">
        <v>0</v>
      </c>
      <c r="N2985" s="59">
        <f t="shared" ref="N2985" si="13548">D2985*I2985+F2985*I2988-E2985*J2985-G2985*J2988</f>
        <v>3.4044749879455853</v>
      </c>
      <c r="O2985" s="63">
        <f t="shared" ref="O2985" si="13549">(D2985*J2985+E2985*I2985+F2985*J2988+G2985*I2988)</f>
        <v>0</v>
      </c>
      <c r="P2985" s="61">
        <f t="shared" ref="P2985" si="13550">D2985*K2985+F2985*K2988-E2985*L2985-G2985*L2988</f>
        <v>0</v>
      </c>
      <c r="Q2985" s="62">
        <f t="shared" ref="Q2985" si="13551">(D2985*L2985+E2985*K2985+F2985*L2988+G2985*K2988)</f>
        <v>5.793279799999973</v>
      </c>
      <c r="S2985" s="59">
        <v>1</v>
      </c>
      <c r="T2985" s="60">
        <v>0</v>
      </c>
      <c r="U2985" s="61">
        <v>0</v>
      </c>
      <c r="V2985" s="62">
        <f t="shared" ref="V2985" si="13552">$T$8*$B2985</f>
        <v>5.793279799999973</v>
      </c>
      <c r="X2985" s="59">
        <f t="shared" ref="X2985" si="13553">N2985*S2985+P2985*S2988-O2985*T2985-Q2985*T2988</f>
        <v>3.4044749879455853</v>
      </c>
      <c r="Y2985" s="63">
        <f t="shared" ref="Y2985" si="13554">(N2985*T2985+O2985*S2985+P2985*T2988+Q2985*S2988)</f>
        <v>0</v>
      </c>
      <c r="Z2985" s="61">
        <f t="shared" ref="Z2985" si="13555">N2985*U2985+P2985*U2988-O2985*V2985-Q2985*V2988</f>
        <v>0</v>
      </c>
      <c r="AA2985" s="62">
        <f t="shared" ref="AA2985" si="13556">(N2985*V2985+O2985*U2985+P2985*V2988+Q2985*U2988)</f>
        <v>25.516355977270283</v>
      </c>
      <c r="AB2985" s="10"/>
      <c r="AC2985" s="64">
        <v>1</v>
      </c>
      <c r="AD2985" s="65">
        <v>0</v>
      </c>
      <c r="AE2985" s="23">
        <v>0</v>
      </c>
      <c r="AF2985" s="66">
        <v>0</v>
      </c>
      <c r="AH2985" s="59">
        <f t="shared" ref="AH2985" si="13557">X2985*AC2985+Z2985*AC2988-Y2985*AD2985-AA2985*AD2988</f>
        <v>3.4044749879455853</v>
      </c>
      <c r="AI2985" s="63">
        <f t="shared" ref="AI2985" si="13558">(X2985*AD2985+Y2985*AC2985+Z2985*AD2988+AA2985*AC2988)</f>
        <v>25.516355977270283</v>
      </c>
      <c r="AJ2985" s="61">
        <f t="shared" ref="AJ2985" si="13559">X2985*AE2985+Z2985*AE2988-Y2985*AF2985-AA2985*AF2988</f>
        <v>0</v>
      </c>
      <c r="AK2985" s="62">
        <f t="shared" ref="AK2985" si="13560">(X2985*AF2985+Y2985*AE2985+Z2985*AF2988+AA2985*AE2988)</f>
        <v>25.516355977270283</v>
      </c>
      <c r="AM2985" s="67">
        <f t="shared" ref="AM2985" si="13561">20*LOG(((1+$AD$8)/$AD$8)/((AH2985+AH2988)^2+(AI2985+AI2988)^2)^0.5)</f>
        <v>-22.281677390694373</v>
      </c>
      <c r="AO2985" s="110">
        <f t="shared" ref="AO2985" si="13562">((AH2985^2+AI2985^2)^0.5)/((AH2988^2+AI2988^2)^0.5)</f>
        <v>7.5057916659205048</v>
      </c>
      <c r="AP2985" s="18"/>
      <c r="AQ2985" s="68"/>
      <c r="AR2985" s="68"/>
      <c r="AS2985" s="68"/>
      <c r="AT2985" s="68"/>
    </row>
    <row r="2986" spans="2:46" ht="18.600000000000001" customHeight="1" thickBot="1">
      <c r="D2986" s="69"/>
      <c r="G2986" s="70"/>
      <c r="I2986" s="69"/>
      <c r="L2986" s="70"/>
      <c r="N2986" s="69"/>
      <c r="Q2986" s="70"/>
      <c r="S2986" s="69"/>
      <c r="V2986" s="70"/>
      <c r="X2986" s="69"/>
      <c r="AA2986" s="70"/>
      <c r="AC2986" s="64"/>
      <c r="AD2986" s="23"/>
      <c r="AE2986" s="23"/>
      <c r="AF2986" s="71"/>
      <c r="AH2986" s="69"/>
      <c r="AK2986" s="70"/>
      <c r="AO2986" s="111"/>
      <c r="AP2986" s="18"/>
      <c r="AQ2986" s="68"/>
      <c r="AR2986" s="68"/>
      <c r="AS2986" s="68"/>
      <c r="AT2986" s="68"/>
    </row>
    <row r="2987" spans="2:46" ht="18.600000000000001" customHeight="1" thickBot="1">
      <c r="D2987" s="265" t="s">
        <v>11</v>
      </c>
      <c r="E2987" s="266"/>
      <c r="F2987" s="267" t="s">
        <v>84</v>
      </c>
      <c r="G2987" s="268"/>
      <c r="H2987" s="263"/>
      <c r="I2987" s="265" t="s">
        <v>85</v>
      </c>
      <c r="J2987" s="266"/>
      <c r="K2987" s="267" t="s">
        <v>86</v>
      </c>
      <c r="L2987" s="268"/>
      <c r="N2987" s="269" t="s">
        <v>12</v>
      </c>
      <c r="O2987" s="270"/>
      <c r="P2987" s="271" t="s">
        <v>13</v>
      </c>
      <c r="Q2987" s="272"/>
      <c r="S2987" s="265" t="s">
        <v>87</v>
      </c>
      <c r="T2987" s="266"/>
      <c r="U2987" s="267" t="s">
        <v>88</v>
      </c>
      <c r="V2987" s="268"/>
      <c r="W2987" s="10"/>
      <c r="X2987" s="269" t="s">
        <v>89</v>
      </c>
      <c r="Y2987" s="270"/>
      <c r="Z2987" s="271" t="s">
        <v>90</v>
      </c>
      <c r="AA2987" s="272"/>
      <c r="AB2987" s="10"/>
      <c r="AC2987" s="265" t="s">
        <v>14</v>
      </c>
      <c r="AD2987" s="266"/>
      <c r="AE2987" s="267" t="s">
        <v>15</v>
      </c>
      <c r="AF2987" s="268"/>
      <c r="AG2987" s="10"/>
      <c r="AH2987" s="269" t="s">
        <v>91</v>
      </c>
      <c r="AI2987" s="270"/>
      <c r="AJ2987" s="271" t="s">
        <v>92</v>
      </c>
      <c r="AK2987" s="272"/>
      <c r="AM2987" s="76" t="s">
        <v>16</v>
      </c>
      <c r="AO2987" s="112" t="s">
        <v>38</v>
      </c>
      <c r="AP2987" s="18"/>
      <c r="AQ2987" s="68"/>
      <c r="AR2987" s="68"/>
      <c r="AS2987" s="68"/>
      <c r="AT2987" s="68"/>
    </row>
    <row r="2988" spans="2:46" ht="18.600000000000001" customHeight="1" thickTop="1" thickBot="1">
      <c r="D2988" s="59">
        <v>0</v>
      </c>
      <c r="E2988" s="63">
        <v>0</v>
      </c>
      <c r="F2988" s="61">
        <v>1</v>
      </c>
      <c r="G2988" s="62">
        <v>0</v>
      </c>
      <c r="I2988" s="59">
        <v>0</v>
      </c>
      <c r="J2988" s="63">
        <f t="shared" ref="J2988" si="13563">IF(0=(1-$J$8*$K$8*$B2985^2),10^14,$B2985*$K$8/(1-$J$8*$K$8*$B2985^2))</f>
        <v>-0.41504554776477337</v>
      </c>
      <c r="K2988" s="61">
        <v>1</v>
      </c>
      <c r="L2988" s="62">
        <v>0</v>
      </c>
      <c r="N2988" s="59">
        <f t="shared" ref="N2988" si="13564">D2988*I2985+F2988*I2988-E2988*J2985-G2988*J2988</f>
        <v>0</v>
      </c>
      <c r="O2988" s="63">
        <f t="shared" ref="O2988" si="13565">(D2988*J2985+E2988*I2985+F2988*J2988+G2988*I2988)</f>
        <v>-0.41504554776477337</v>
      </c>
      <c r="P2988" s="61">
        <f t="shared" ref="P2988" si="13566">D2988*K2985+F2988*K2988-E2988*L2985-G2988*L2988</f>
        <v>1</v>
      </c>
      <c r="Q2988" s="62">
        <f t="shared" ref="Q2988" si="13567">(D2988*L2985+E2988*K2985+F2988*L2988+G2988*K2988)</f>
        <v>0</v>
      </c>
      <c r="S2988" s="59">
        <v>0</v>
      </c>
      <c r="T2988" s="63">
        <v>0</v>
      </c>
      <c r="U2988" s="61">
        <v>1</v>
      </c>
      <c r="V2988" s="62">
        <v>0</v>
      </c>
      <c r="X2988" s="59">
        <f t="shared" ref="X2988" si="13568">N2988*S2985+P2988*S2988-O2988*T2985-Q2988*T2988</f>
        <v>0</v>
      </c>
      <c r="Y2988" s="63">
        <f t="shared" ref="Y2988" si="13569">(N2988*T2985+O2988*S2985+P2988*T2988+Q2988*S2988)</f>
        <v>-0.41504554776477337</v>
      </c>
      <c r="Z2988" s="61">
        <f t="shared" ref="Z2988" si="13570">N2988*U2985+P2988*U2988-O2988*V2985-Q2988*V2988</f>
        <v>3.4044749879455853</v>
      </c>
      <c r="AA2988" s="62">
        <f t="shared" ref="AA2988" si="13571">(N2988*V2985+O2988*U2985+P2988*V2988+Q2988*U2988)</f>
        <v>0</v>
      </c>
      <c r="AB2988" s="10"/>
      <c r="AC2988" s="46">
        <f t="shared" ref="AC2988" si="13572">1/$AD$8</f>
        <v>1</v>
      </c>
      <c r="AD2988" s="77">
        <v>0</v>
      </c>
      <c r="AE2988" s="78">
        <v>1</v>
      </c>
      <c r="AF2988" s="79">
        <v>0</v>
      </c>
      <c r="AH2988" s="59">
        <f t="shared" ref="AH2988" si="13573">X2988*AC2985+Z2988*AC2988-Y2988*AD2985-AA2988*AD2988</f>
        <v>3.4044749879455853</v>
      </c>
      <c r="AI2988" s="63">
        <f t="shared" ref="AI2988" si="13574">(X2988*AD2985+Y2988*AC2985+Z2988*AD2988+AA2988*AC2988)</f>
        <v>-0.41504554776477337</v>
      </c>
      <c r="AJ2988" s="61">
        <f t="shared" ref="AJ2988" si="13575">X2988*AE2985+Z2988*AE2988-Y2988*AF2985-AA2988*AF2988</f>
        <v>3.4044749879455853</v>
      </c>
      <c r="AK2988" s="62">
        <f t="shared" ref="AK2988" si="13576">(X2988*AF2985+Y2988*AE2985+Z2988*AF2988+AA2988*AE2988)</f>
        <v>0</v>
      </c>
      <c r="AM2988" s="80">
        <f t="shared" ref="AM2988" si="13577">(180/PI())*ATAN(-1*(AI2985+AI2988)/(AH2985+AH2988))</f>
        <v>-74.823225763592646</v>
      </c>
      <c r="AO2988" s="113">
        <f t="shared" ref="AO2988" si="13578">20*LOG(((1-(10^(AM2985/20)^2)*(1-((1-AO2985)/(1+AO2985))^2))^0.5))</f>
        <v>-1.0670308920738145E-2</v>
      </c>
      <c r="AP2988" s="18"/>
      <c r="AQ2988" s="68"/>
      <c r="AR2988" s="68"/>
      <c r="AS2988" s="68"/>
      <c r="AT2988" s="68"/>
    </row>
    <row r="2989" spans="2:46" ht="18.600000000000001" customHeight="1"/>
    <row r="2990" spans="2:46" ht="18.600000000000001" customHeight="1" thickBot="1">
      <c r="D2990" s="10" t="s">
        <v>63</v>
      </c>
      <c r="E2990" s="10"/>
      <c r="F2990" s="10"/>
      <c r="G2990" s="10"/>
      <c r="H2990" s="10"/>
      <c r="I2990" s="10" t="s">
        <v>64</v>
      </c>
      <c r="J2990" s="10"/>
      <c r="K2990" s="10"/>
      <c r="L2990" s="10"/>
      <c r="M2990" s="55"/>
      <c r="N2990" s="55"/>
      <c r="O2990" s="54" t="s">
        <v>65</v>
      </c>
      <c r="P2990" s="55"/>
      <c r="Q2990" s="55"/>
      <c r="R2990" s="55"/>
      <c r="S2990" s="10"/>
      <c r="T2990" s="10" t="s">
        <v>66</v>
      </c>
      <c r="U2990" s="55"/>
      <c r="V2990" s="55"/>
      <c r="W2990" s="55"/>
      <c r="X2990" s="55"/>
      <c r="Y2990" s="54" t="s">
        <v>67</v>
      </c>
      <c r="Z2990" s="55"/>
      <c r="AA2990" s="55"/>
      <c r="AB2990" s="55"/>
      <c r="AC2990" s="54" t="s">
        <v>68</v>
      </c>
      <c r="AD2990" s="10"/>
      <c r="AE2990" s="10"/>
      <c r="AF2990" s="10"/>
      <c r="AG2990" s="10"/>
      <c r="AH2990" s="55"/>
      <c r="AI2990" s="54" t="s">
        <v>69</v>
      </c>
      <c r="AJ2990" s="55"/>
      <c r="AK2990" s="55"/>
    </row>
    <row r="2991" spans="2:46" ht="18.600000000000001" customHeight="1" thickBot="1">
      <c r="B2991" s="52"/>
      <c r="D2991" s="273" t="s">
        <v>70</v>
      </c>
      <c r="E2991" s="274"/>
      <c r="F2991" s="275" t="s">
        <v>71</v>
      </c>
      <c r="G2991" s="276"/>
      <c r="H2991" s="263"/>
      <c r="I2991" s="273" t="s">
        <v>72</v>
      </c>
      <c r="J2991" s="274"/>
      <c r="K2991" s="275" t="s">
        <v>73</v>
      </c>
      <c r="L2991" s="276"/>
      <c r="M2991" s="55"/>
      <c r="N2991" s="269" t="s">
        <v>74</v>
      </c>
      <c r="O2991" s="270"/>
      <c r="P2991" s="271" t="s">
        <v>75</v>
      </c>
      <c r="Q2991" s="272"/>
      <c r="R2991" s="55"/>
      <c r="S2991" s="273" t="s">
        <v>76</v>
      </c>
      <c r="T2991" s="274"/>
      <c r="U2991" s="275" t="s">
        <v>77</v>
      </c>
      <c r="V2991" s="276"/>
      <c r="W2991" s="10"/>
      <c r="X2991" s="269" t="s">
        <v>78</v>
      </c>
      <c r="Y2991" s="270"/>
      <c r="Z2991" s="271" t="s">
        <v>79</v>
      </c>
      <c r="AA2991" s="272"/>
      <c r="AB2991" s="10"/>
      <c r="AC2991" s="273" t="s">
        <v>80</v>
      </c>
      <c r="AD2991" s="274"/>
      <c r="AE2991" s="275" t="s">
        <v>81</v>
      </c>
      <c r="AF2991" s="276"/>
      <c r="AG2991" s="10"/>
      <c r="AH2991" s="269" t="s">
        <v>82</v>
      </c>
      <c r="AI2991" s="270"/>
      <c r="AJ2991" s="271" t="s">
        <v>83</v>
      </c>
      <c r="AK2991" s="272"/>
      <c r="AM2991" s="57" t="s">
        <v>10</v>
      </c>
      <c r="AO2991" s="109" t="s">
        <v>37</v>
      </c>
      <c r="AP2991" s="18"/>
      <c r="AQ2991" s="68"/>
      <c r="AR2991" s="68"/>
      <c r="AS2991" s="68"/>
      <c r="AT2991" s="68"/>
    </row>
    <row r="2992" spans="2:46" ht="18.600000000000001" customHeight="1" thickTop="1" thickBot="1">
      <c r="B2992" s="81">
        <v>8.5599999999999596</v>
      </c>
      <c r="D2992" s="59">
        <v>1</v>
      </c>
      <c r="E2992" s="60">
        <v>0</v>
      </c>
      <c r="F2992" s="61">
        <v>0</v>
      </c>
      <c r="G2992" s="62">
        <f t="shared" ref="G2992" si="13579">$E$8*$B2992</f>
        <v>5.8068471999999725</v>
      </c>
      <c r="I2992" s="59">
        <v>1</v>
      </c>
      <c r="J2992" s="63">
        <v>0</v>
      </c>
      <c r="K2992" s="61">
        <v>0</v>
      </c>
      <c r="L2992" s="62">
        <v>0</v>
      </c>
      <c r="N2992" s="59">
        <f t="shared" ref="N2992" si="13580">D2992*I2992+F2992*I2995-E2992*J2992-G2992*J2995</f>
        <v>3.4038004526329115</v>
      </c>
      <c r="O2992" s="63">
        <f t="shared" ref="O2992" si="13581">(D2992*J2992+E2992*I2992+F2992*J2995+G2992*I2995)</f>
        <v>0</v>
      </c>
      <c r="P2992" s="61">
        <f t="shared" ref="P2992" si="13582">D2992*K2992+F2992*K2995-E2992*L2992-G2992*L2995</f>
        <v>0</v>
      </c>
      <c r="Q2992" s="62">
        <f t="shared" ref="Q2992" si="13583">(D2992*L2992+E2992*K2992+F2992*L2995+G2992*K2995)</f>
        <v>5.8068471999999725</v>
      </c>
      <c r="S2992" s="59">
        <v>1</v>
      </c>
      <c r="T2992" s="60">
        <v>0</v>
      </c>
      <c r="U2992" s="61">
        <v>0</v>
      </c>
      <c r="V2992" s="62">
        <f t="shared" ref="V2992" si="13584">$T$8*$B2992</f>
        <v>5.8068471999999725</v>
      </c>
      <c r="X2992" s="59">
        <f t="shared" ref="X2992" si="13585">N2992*S2992+P2992*S2995-O2992*T2992-Q2992*T2995</f>
        <v>3.4038004526329115</v>
      </c>
      <c r="Y2992" s="63">
        <f t="shared" ref="Y2992" si="13586">(N2992*T2992+O2992*S2992+P2992*T2995+Q2992*S2995)</f>
        <v>0</v>
      </c>
      <c r="Z2992" s="61">
        <f t="shared" ref="Z2992" si="13587">N2992*U2992+P2992*U2995-O2992*V2992-Q2992*V2995</f>
        <v>0</v>
      </c>
      <c r="AA2992" s="62">
        <f t="shared" ref="AA2992" si="13588">(N2992*V2992+O2992*U2992+P2992*V2995+Q2992*U2995)</f>
        <v>25.572196327730033</v>
      </c>
      <c r="AB2992" s="10"/>
      <c r="AC2992" s="64">
        <v>1</v>
      </c>
      <c r="AD2992" s="65">
        <v>0</v>
      </c>
      <c r="AE2992" s="23">
        <v>0</v>
      </c>
      <c r="AF2992" s="66">
        <v>0</v>
      </c>
      <c r="AH2992" s="59">
        <f t="shared" ref="AH2992" si="13589">X2992*AC2992+Z2992*AC2995-Y2992*AD2992-AA2992*AD2995</f>
        <v>3.4038004526329115</v>
      </c>
      <c r="AI2992" s="63">
        <f t="shared" ref="AI2992" si="13590">(X2992*AD2992+Y2992*AC2992+Z2992*AD2995+AA2992*AC2995)</f>
        <v>25.572196327730033</v>
      </c>
      <c r="AJ2992" s="61">
        <f t="shared" ref="AJ2992" si="13591">X2992*AE2992+Z2992*AE2995-Y2992*AF2992-AA2992*AF2995</f>
        <v>0</v>
      </c>
      <c r="AK2992" s="62">
        <f t="shared" ref="AK2992" si="13592">(X2992*AF2992+Y2992*AE2992+Z2992*AF2995+AA2992*AE2995)</f>
        <v>25.572196327730033</v>
      </c>
      <c r="AM2992" s="67">
        <f t="shared" ref="AM2992" si="13593">20*LOG(((1+$AD$8)/$AD$8)/((AH2992+AH2995)^2+(AI2992+AI2995)^2)^0.5)</f>
        <v>-22.299890300497026</v>
      </c>
      <c r="AO2992" s="110">
        <f t="shared" ref="AO2992" si="13594">((AH2992^2+AI2992^2)^0.5)/((AH2995^2+AI2995^2)^0.5)</f>
        <v>7.5236613112248474</v>
      </c>
      <c r="AP2992" s="18"/>
      <c r="AQ2992" s="68"/>
      <c r="AR2992" s="68"/>
      <c r="AS2992" s="68"/>
      <c r="AT2992" s="68"/>
    </row>
    <row r="2993" spans="2:46" ht="18.600000000000001" customHeight="1" thickBot="1">
      <c r="D2993" s="69"/>
      <c r="G2993" s="70"/>
      <c r="I2993" s="69"/>
      <c r="L2993" s="70"/>
      <c r="N2993" s="69"/>
      <c r="Q2993" s="70"/>
      <c r="S2993" s="69"/>
      <c r="V2993" s="70"/>
      <c r="X2993" s="69"/>
      <c r="AA2993" s="70"/>
      <c r="AC2993" s="64"/>
      <c r="AD2993" s="23"/>
      <c r="AE2993" s="23"/>
      <c r="AF2993" s="71"/>
      <c r="AH2993" s="69"/>
      <c r="AK2993" s="70"/>
      <c r="AO2993" s="111"/>
      <c r="AP2993" s="18"/>
      <c r="AQ2993" s="68"/>
      <c r="AR2993" s="68"/>
      <c r="AS2993" s="68"/>
      <c r="AT2993" s="68"/>
    </row>
    <row r="2994" spans="2:46" ht="18.600000000000001" customHeight="1" thickBot="1">
      <c r="D2994" s="265" t="s">
        <v>11</v>
      </c>
      <c r="E2994" s="266"/>
      <c r="F2994" s="267" t="s">
        <v>84</v>
      </c>
      <c r="G2994" s="268"/>
      <c r="H2994" s="263"/>
      <c r="I2994" s="265" t="s">
        <v>85</v>
      </c>
      <c r="J2994" s="266"/>
      <c r="K2994" s="267" t="s">
        <v>86</v>
      </c>
      <c r="L2994" s="268"/>
      <c r="N2994" s="269" t="s">
        <v>12</v>
      </c>
      <c r="O2994" s="270"/>
      <c r="P2994" s="271" t="s">
        <v>13</v>
      </c>
      <c r="Q2994" s="272"/>
      <c r="S2994" s="265" t="s">
        <v>87</v>
      </c>
      <c r="T2994" s="266"/>
      <c r="U2994" s="267" t="s">
        <v>88</v>
      </c>
      <c r="V2994" s="268"/>
      <c r="W2994" s="10"/>
      <c r="X2994" s="269" t="s">
        <v>89</v>
      </c>
      <c r="Y2994" s="270"/>
      <c r="Z2994" s="271" t="s">
        <v>90</v>
      </c>
      <c r="AA2994" s="272"/>
      <c r="AB2994" s="10"/>
      <c r="AC2994" s="265" t="s">
        <v>14</v>
      </c>
      <c r="AD2994" s="266"/>
      <c r="AE2994" s="267" t="s">
        <v>15</v>
      </c>
      <c r="AF2994" s="268"/>
      <c r="AG2994" s="10"/>
      <c r="AH2994" s="269" t="s">
        <v>91</v>
      </c>
      <c r="AI2994" s="270"/>
      <c r="AJ2994" s="271" t="s">
        <v>92</v>
      </c>
      <c r="AK2994" s="272"/>
      <c r="AM2994" s="76" t="s">
        <v>16</v>
      </c>
      <c r="AO2994" s="112" t="s">
        <v>38</v>
      </c>
      <c r="AP2994" s="18"/>
      <c r="AQ2994" s="68"/>
      <c r="AR2994" s="68"/>
      <c r="AS2994" s="68"/>
      <c r="AT2994" s="68"/>
    </row>
    <row r="2995" spans="2:46" ht="18.600000000000001" customHeight="1" thickTop="1" thickBot="1">
      <c r="D2995" s="59">
        <v>0</v>
      </c>
      <c r="E2995" s="63">
        <v>0</v>
      </c>
      <c r="F2995" s="61">
        <v>1</v>
      </c>
      <c r="G2995" s="62">
        <v>0</v>
      </c>
      <c r="I2995" s="59">
        <v>0</v>
      </c>
      <c r="J2995" s="63">
        <f t="shared" ref="J2995" si="13595">IF(0=(1-$J$8*$K$8*$B2992^2),10^14,$B2992*$K$8/(1-$J$8*$K$8*$B2992^2))</f>
        <v>-0.4139596531200137</v>
      </c>
      <c r="K2995" s="61">
        <v>1</v>
      </c>
      <c r="L2995" s="62">
        <v>0</v>
      </c>
      <c r="N2995" s="59">
        <f t="shared" ref="N2995" si="13596">D2995*I2992+F2995*I2995-E2995*J2992-G2995*J2995</f>
        <v>0</v>
      </c>
      <c r="O2995" s="63">
        <f t="shared" ref="O2995" si="13597">(D2995*J2992+E2995*I2992+F2995*J2995+G2995*I2995)</f>
        <v>-0.4139596531200137</v>
      </c>
      <c r="P2995" s="61">
        <f t="shared" ref="P2995" si="13598">D2995*K2992+F2995*K2995-E2995*L2992-G2995*L2995</f>
        <v>1</v>
      </c>
      <c r="Q2995" s="62">
        <f t="shared" ref="Q2995" si="13599">(D2995*L2992+E2995*K2992+F2995*L2995+G2995*K2995)</f>
        <v>0</v>
      </c>
      <c r="S2995" s="59">
        <v>0</v>
      </c>
      <c r="T2995" s="63">
        <v>0</v>
      </c>
      <c r="U2995" s="61">
        <v>1</v>
      </c>
      <c r="V2995" s="62">
        <v>0</v>
      </c>
      <c r="X2995" s="59">
        <f t="shared" ref="X2995" si="13600">N2995*S2992+P2995*S2995-O2995*T2992-Q2995*T2995</f>
        <v>0</v>
      </c>
      <c r="Y2995" s="63">
        <f t="shared" ref="Y2995" si="13601">(N2995*T2992+O2995*S2992+P2995*T2995+Q2995*S2995)</f>
        <v>-0.4139596531200137</v>
      </c>
      <c r="Z2995" s="61">
        <f t="shared" ref="Z2995" si="13602">N2995*U2992+P2995*U2995-O2995*V2992-Q2995*V2995</f>
        <v>3.4038004526329115</v>
      </c>
      <c r="AA2995" s="62">
        <f t="shared" ref="AA2995" si="13603">(N2995*V2992+O2995*U2992+P2995*V2995+Q2995*U2995)</f>
        <v>0</v>
      </c>
      <c r="AB2995" s="10"/>
      <c r="AC2995" s="46">
        <f t="shared" ref="AC2995" si="13604">1/$AD$8</f>
        <v>1</v>
      </c>
      <c r="AD2995" s="77">
        <v>0</v>
      </c>
      <c r="AE2995" s="78">
        <v>1</v>
      </c>
      <c r="AF2995" s="79">
        <v>0</v>
      </c>
      <c r="AH2995" s="59">
        <f t="shared" ref="AH2995" si="13605">X2995*AC2992+Z2995*AC2995-Y2995*AD2992-AA2995*AD2995</f>
        <v>3.4038004526329115</v>
      </c>
      <c r="AI2995" s="63">
        <f t="shared" ref="AI2995" si="13606">(X2995*AD2992+Y2995*AC2992+Z2995*AD2995+AA2995*AC2995)</f>
        <v>-0.4139596531200137</v>
      </c>
      <c r="AJ2995" s="61">
        <f t="shared" ref="AJ2995" si="13607">X2995*AE2992+Z2995*AE2995-Y2995*AF2992-AA2995*AF2995</f>
        <v>3.4038004526329115</v>
      </c>
      <c r="AK2995" s="62">
        <f t="shared" ref="AK2995" si="13608">(X2995*AF2992+Y2995*AE2992+Z2995*AF2995+AA2995*AE2995)</f>
        <v>0</v>
      </c>
      <c r="AM2995" s="80">
        <f t="shared" ref="AM2995" si="13609">(180/PI())*ATAN(-1*(AI2992+AI2995)/(AH2992+AH2995))</f>
        <v>-74.858850559911133</v>
      </c>
      <c r="AO2995" s="113">
        <f t="shared" ref="AO2995" si="13610">20*LOG(((1-(10^(AM2992/20)^2)*(1-((1-AO2992)/(1+AO2992))^2))^0.5))</f>
        <v>-1.0606261862043337E-2</v>
      </c>
      <c r="AP2995" s="18"/>
      <c r="AQ2995" s="68"/>
      <c r="AR2995" s="68"/>
      <c r="AS2995" s="68"/>
      <c r="AT2995" s="68"/>
    </row>
    <row r="2996" spans="2:46" ht="18.600000000000001" customHeight="1"/>
    <row r="2997" spans="2:46" ht="18.600000000000001" customHeight="1" thickBot="1">
      <c r="D2997" s="10" t="s">
        <v>63</v>
      </c>
      <c r="E2997" s="10"/>
      <c r="F2997" s="10"/>
      <c r="G2997" s="10"/>
      <c r="H2997" s="10"/>
      <c r="I2997" s="10" t="s">
        <v>64</v>
      </c>
      <c r="J2997" s="10"/>
      <c r="K2997" s="10"/>
      <c r="L2997" s="10"/>
      <c r="M2997" s="55"/>
      <c r="N2997" s="55"/>
      <c r="O2997" s="54" t="s">
        <v>65</v>
      </c>
      <c r="P2997" s="55"/>
      <c r="Q2997" s="55"/>
      <c r="R2997" s="55"/>
      <c r="S2997" s="10"/>
      <c r="T2997" s="10" t="s">
        <v>66</v>
      </c>
      <c r="U2997" s="55"/>
      <c r="V2997" s="55"/>
      <c r="W2997" s="55"/>
      <c r="X2997" s="55"/>
      <c r="Y2997" s="54" t="s">
        <v>67</v>
      </c>
      <c r="Z2997" s="55"/>
      <c r="AA2997" s="55"/>
      <c r="AB2997" s="55"/>
      <c r="AC2997" s="54" t="s">
        <v>68</v>
      </c>
      <c r="AD2997" s="10"/>
      <c r="AE2997" s="10"/>
      <c r="AF2997" s="10"/>
      <c r="AG2997" s="10"/>
      <c r="AH2997" s="55"/>
      <c r="AI2997" s="54" t="s">
        <v>69</v>
      </c>
      <c r="AJ2997" s="55"/>
      <c r="AK2997" s="55"/>
    </row>
    <row r="2998" spans="2:46" ht="18.600000000000001" customHeight="1" thickBot="1">
      <c r="B2998" s="52"/>
      <c r="D2998" s="273" t="s">
        <v>70</v>
      </c>
      <c r="E2998" s="274"/>
      <c r="F2998" s="275" t="s">
        <v>71</v>
      </c>
      <c r="G2998" s="276"/>
      <c r="H2998" s="263"/>
      <c r="I2998" s="273" t="s">
        <v>72</v>
      </c>
      <c r="J2998" s="274"/>
      <c r="K2998" s="275" t="s">
        <v>73</v>
      </c>
      <c r="L2998" s="276"/>
      <c r="M2998" s="55"/>
      <c r="N2998" s="269" t="s">
        <v>74</v>
      </c>
      <c r="O2998" s="270"/>
      <c r="P2998" s="271" t="s">
        <v>75</v>
      </c>
      <c r="Q2998" s="272"/>
      <c r="R2998" s="55"/>
      <c r="S2998" s="273" t="s">
        <v>76</v>
      </c>
      <c r="T2998" s="274"/>
      <c r="U2998" s="275" t="s">
        <v>77</v>
      </c>
      <c r="V2998" s="276"/>
      <c r="W2998" s="10"/>
      <c r="X2998" s="269" t="s">
        <v>78</v>
      </c>
      <c r="Y2998" s="270"/>
      <c r="Z2998" s="271" t="s">
        <v>79</v>
      </c>
      <c r="AA2998" s="272"/>
      <c r="AB2998" s="10"/>
      <c r="AC2998" s="273" t="s">
        <v>80</v>
      </c>
      <c r="AD2998" s="274"/>
      <c r="AE2998" s="275" t="s">
        <v>81</v>
      </c>
      <c r="AF2998" s="276"/>
      <c r="AG2998" s="10"/>
      <c r="AH2998" s="269" t="s">
        <v>82</v>
      </c>
      <c r="AI2998" s="270"/>
      <c r="AJ2998" s="271" t="s">
        <v>83</v>
      </c>
      <c r="AK2998" s="272"/>
      <c r="AM2998" s="57" t="s">
        <v>10</v>
      </c>
      <c r="AO2998" s="109" t="s">
        <v>37</v>
      </c>
      <c r="AP2998" s="18"/>
      <c r="AQ2998" s="68"/>
      <c r="AR2998" s="68"/>
      <c r="AS2998" s="68"/>
      <c r="AT2998" s="68"/>
    </row>
    <row r="2999" spans="2:46" ht="18.600000000000001" customHeight="1" thickTop="1" thickBot="1">
      <c r="B2999" s="81">
        <v>8.5799999999999592</v>
      </c>
      <c r="D2999" s="59">
        <v>1</v>
      </c>
      <c r="E2999" s="60">
        <v>0</v>
      </c>
      <c r="F2999" s="61">
        <v>0</v>
      </c>
      <c r="G2999" s="62">
        <f t="shared" ref="G2999" si="13611">$E$8*$B2999</f>
        <v>5.8204145999999728</v>
      </c>
      <c r="I2999" s="59">
        <v>1</v>
      </c>
      <c r="J2999" s="63">
        <v>0</v>
      </c>
      <c r="K2999" s="61">
        <v>0</v>
      </c>
      <c r="L2999" s="62">
        <v>0</v>
      </c>
      <c r="N2999" s="59">
        <f t="shared" ref="N2999" si="13612">D2999*I2999+F2999*I3002-E2999*J2999-G2999*J3002</f>
        <v>3.4031310032494986</v>
      </c>
      <c r="O2999" s="63">
        <f t="shared" ref="O2999" si="13613">(D2999*J2999+E2999*I2999+F2999*J3002+G2999*I3002)</f>
        <v>0</v>
      </c>
      <c r="P2999" s="61">
        <f t="shared" ref="P2999" si="13614">D2999*K2999+F2999*K3002-E2999*L2999-G2999*L3002</f>
        <v>0</v>
      </c>
      <c r="Q2999" s="62">
        <f t="shared" ref="Q2999" si="13615">(D2999*L2999+E2999*K2999+F2999*L3002+G2999*K3002)</f>
        <v>5.8204145999999728</v>
      </c>
      <c r="S2999" s="59">
        <v>1</v>
      </c>
      <c r="T2999" s="60">
        <v>0</v>
      </c>
      <c r="U2999" s="61">
        <v>0</v>
      </c>
      <c r="V2999" s="62">
        <f t="shared" ref="V2999" si="13616">$T$8*$B2999</f>
        <v>5.8204145999999728</v>
      </c>
      <c r="X2999" s="59">
        <f t="shared" ref="X2999" si="13617">N2999*S2999+P2999*S3002-O2999*T2999-Q2999*T3002</f>
        <v>3.4031310032494986</v>
      </c>
      <c r="Y2999" s="63">
        <f t="shared" ref="Y2999" si="13618">(N2999*T2999+O2999*S2999+P2999*T3002+Q2999*S3002)</f>
        <v>0</v>
      </c>
      <c r="Z2999" s="61">
        <f t="shared" ref="Z2999" si="13619">N2999*U2999+P2999*U3002-O2999*V2999-Q2999*V3002</f>
        <v>0</v>
      </c>
      <c r="AA2999" s="62">
        <f t="shared" ref="AA2999" si="13620">(N2999*V2999+O2999*U2999+P2999*V3002+Q2999*U3002)</f>
        <v>25.628047977025908</v>
      </c>
      <c r="AB2999" s="10"/>
      <c r="AC2999" s="64">
        <v>1</v>
      </c>
      <c r="AD2999" s="65">
        <v>0</v>
      </c>
      <c r="AE2999" s="23">
        <v>0</v>
      </c>
      <c r="AF2999" s="66">
        <v>0</v>
      </c>
      <c r="AH2999" s="59">
        <f t="shared" ref="AH2999" si="13621">X2999*AC2999+Z2999*AC3002-Y2999*AD2999-AA2999*AD3002</f>
        <v>3.4031310032494986</v>
      </c>
      <c r="AI2999" s="63">
        <f t="shared" ref="AI2999" si="13622">(X2999*AD2999+Y2999*AC2999+Z2999*AD3002+AA2999*AC3002)</f>
        <v>25.628047977025908</v>
      </c>
      <c r="AJ2999" s="61">
        <f t="shared" ref="AJ2999" si="13623">X2999*AE2999+Z2999*AE3002-Y2999*AF2999-AA2999*AF3002</f>
        <v>0</v>
      </c>
      <c r="AK2999" s="62">
        <f t="shared" ref="AK2999" si="13624">(X2999*AF2999+Y2999*AE2999+Z2999*AF3002+AA2999*AE3002)</f>
        <v>25.628047977025908</v>
      </c>
      <c r="AM2999" s="67">
        <f t="shared" ref="AM2999" si="13625">20*LOG(((1+$AD$8)/$AD$8)/((AH2999+AH3002)^2+(AI2999+AI3002)^2)^0.5)</f>
        <v>-22.318071040948499</v>
      </c>
      <c r="AO2999" s="110">
        <f t="shared" ref="AO2999" si="13626">((AH2999^2+AI2999^2)^0.5)/((AH3002^2+AI3002^2)^0.5)</f>
        <v>7.5415301813151512</v>
      </c>
      <c r="AP2999" s="18"/>
      <c r="AQ2999" s="68"/>
      <c r="AR2999" s="68"/>
      <c r="AS2999" s="68"/>
      <c r="AT2999" s="68"/>
    </row>
    <row r="3000" spans="2:46" ht="18.600000000000001" customHeight="1" thickBot="1">
      <c r="D3000" s="69"/>
      <c r="G3000" s="70"/>
      <c r="I3000" s="69"/>
      <c r="L3000" s="70"/>
      <c r="N3000" s="69"/>
      <c r="Q3000" s="70"/>
      <c r="S3000" s="69"/>
      <c r="V3000" s="70"/>
      <c r="X3000" s="69"/>
      <c r="AA3000" s="70"/>
      <c r="AC3000" s="64"/>
      <c r="AD3000" s="23"/>
      <c r="AE3000" s="23"/>
      <c r="AF3000" s="71"/>
      <c r="AH3000" s="69"/>
      <c r="AK3000" s="70"/>
      <c r="AO3000" s="111"/>
      <c r="AP3000" s="18"/>
      <c r="AQ3000" s="68"/>
      <c r="AR3000" s="68"/>
      <c r="AS3000" s="68"/>
      <c r="AT3000" s="68"/>
    </row>
    <row r="3001" spans="2:46" ht="18.600000000000001" customHeight="1" thickBot="1">
      <c r="D3001" s="265" t="s">
        <v>11</v>
      </c>
      <c r="E3001" s="266"/>
      <c r="F3001" s="267" t="s">
        <v>84</v>
      </c>
      <c r="G3001" s="268"/>
      <c r="H3001" s="263"/>
      <c r="I3001" s="265" t="s">
        <v>85</v>
      </c>
      <c r="J3001" s="266"/>
      <c r="K3001" s="267" t="s">
        <v>86</v>
      </c>
      <c r="L3001" s="268"/>
      <c r="N3001" s="269" t="s">
        <v>12</v>
      </c>
      <c r="O3001" s="270"/>
      <c r="P3001" s="271" t="s">
        <v>13</v>
      </c>
      <c r="Q3001" s="272"/>
      <c r="S3001" s="265" t="s">
        <v>87</v>
      </c>
      <c r="T3001" s="266"/>
      <c r="U3001" s="267" t="s">
        <v>88</v>
      </c>
      <c r="V3001" s="268"/>
      <c r="W3001" s="10"/>
      <c r="X3001" s="269" t="s">
        <v>89</v>
      </c>
      <c r="Y3001" s="270"/>
      <c r="Z3001" s="271" t="s">
        <v>90</v>
      </c>
      <c r="AA3001" s="272"/>
      <c r="AB3001" s="10"/>
      <c r="AC3001" s="265" t="s">
        <v>14</v>
      </c>
      <c r="AD3001" s="266"/>
      <c r="AE3001" s="267" t="s">
        <v>15</v>
      </c>
      <c r="AF3001" s="268"/>
      <c r="AG3001" s="10"/>
      <c r="AH3001" s="269" t="s">
        <v>91</v>
      </c>
      <c r="AI3001" s="270"/>
      <c r="AJ3001" s="271" t="s">
        <v>92</v>
      </c>
      <c r="AK3001" s="272"/>
      <c r="AM3001" s="76" t="s">
        <v>16</v>
      </c>
      <c r="AO3001" s="112" t="s">
        <v>38</v>
      </c>
      <c r="AP3001" s="18"/>
      <c r="AQ3001" s="68"/>
      <c r="AR3001" s="68"/>
      <c r="AS3001" s="68"/>
      <c r="AT3001" s="68"/>
    </row>
    <row r="3002" spans="2:46" ht="18.600000000000001" customHeight="1" thickTop="1" thickBot="1">
      <c r="D3002" s="59">
        <v>0</v>
      </c>
      <c r="E3002" s="63">
        <v>0</v>
      </c>
      <c r="F3002" s="61">
        <v>1</v>
      </c>
      <c r="G3002" s="62">
        <v>0</v>
      </c>
      <c r="I3002" s="59">
        <v>0</v>
      </c>
      <c r="J3002" s="63">
        <f t="shared" ref="J3002" si="13627">IF(0=(1-$J$8*$K$8*$B2999^2),10^14,$B2999*$K$8/(1-$J$8*$K$8*$B2999^2))</f>
        <v>-0.41287969472990976</v>
      </c>
      <c r="K3002" s="61">
        <v>1</v>
      </c>
      <c r="L3002" s="62">
        <v>0</v>
      </c>
      <c r="N3002" s="59">
        <f t="shared" ref="N3002" si="13628">D3002*I2999+F3002*I3002-E3002*J2999-G3002*J3002</f>
        <v>0</v>
      </c>
      <c r="O3002" s="63">
        <f t="shared" ref="O3002" si="13629">(D3002*J2999+E3002*I2999+F3002*J3002+G3002*I3002)</f>
        <v>-0.41287969472990976</v>
      </c>
      <c r="P3002" s="61">
        <f t="shared" ref="P3002" si="13630">D3002*K2999+F3002*K3002-E3002*L2999-G3002*L3002</f>
        <v>1</v>
      </c>
      <c r="Q3002" s="62">
        <f t="shared" ref="Q3002" si="13631">(D3002*L2999+E3002*K2999+F3002*L3002+G3002*K3002)</f>
        <v>0</v>
      </c>
      <c r="S3002" s="59">
        <v>0</v>
      </c>
      <c r="T3002" s="63">
        <v>0</v>
      </c>
      <c r="U3002" s="61">
        <v>1</v>
      </c>
      <c r="V3002" s="62">
        <v>0</v>
      </c>
      <c r="X3002" s="59">
        <f t="shared" ref="X3002" si="13632">N3002*S2999+P3002*S3002-O3002*T2999-Q3002*T3002</f>
        <v>0</v>
      </c>
      <c r="Y3002" s="63">
        <f t="shared" ref="Y3002" si="13633">(N3002*T2999+O3002*S2999+P3002*T3002+Q3002*S3002)</f>
        <v>-0.41287969472990976</v>
      </c>
      <c r="Z3002" s="61">
        <f t="shared" ref="Z3002" si="13634">N3002*U2999+P3002*U3002-O3002*V2999-Q3002*V3002</f>
        <v>3.4031310032494986</v>
      </c>
      <c r="AA3002" s="62">
        <f t="shared" ref="AA3002" si="13635">(N3002*V2999+O3002*U2999+P3002*V3002+Q3002*U3002)</f>
        <v>0</v>
      </c>
      <c r="AB3002" s="10"/>
      <c r="AC3002" s="46">
        <f t="shared" ref="AC3002" si="13636">1/$AD$8</f>
        <v>1</v>
      </c>
      <c r="AD3002" s="77">
        <v>0</v>
      </c>
      <c r="AE3002" s="78">
        <v>1</v>
      </c>
      <c r="AF3002" s="79">
        <v>0</v>
      </c>
      <c r="AH3002" s="59">
        <f t="shared" ref="AH3002" si="13637">X3002*AC2999+Z3002*AC3002-Y3002*AD2999-AA3002*AD3002</f>
        <v>3.4031310032494986</v>
      </c>
      <c r="AI3002" s="63">
        <f t="shared" ref="AI3002" si="13638">(X3002*AD2999+Y3002*AC2999+Z3002*AD3002+AA3002*AC3002)</f>
        <v>-0.41287969472990976</v>
      </c>
      <c r="AJ3002" s="61">
        <f t="shared" ref="AJ3002" si="13639">X3002*AE2999+Z3002*AE3002-Y3002*AF2999-AA3002*AF3002</f>
        <v>3.4031310032494986</v>
      </c>
      <c r="AK3002" s="62">
        <f t="shared" ref="AK3002" si="13640">(X3002*AF2999+Y3002*AE2999+Z3002*AF3002+AA3002*AE3002)</f>
        <v>0</v>
      </c>
      <c r="AM3002" s="80">
        <f t="shared" ref="AM3002" si="13641">(180/PI())*ATAN(-1*(AI2999+AI3002)/(AH2999+AH3002))</f>
        <v>-74.894307934337149</v>
      </c>
      <c r="AO3002" s="113">
        <f t="shared" ref="AO3002" si="13642">20*LOG(((1-(10^(AM2999/20)^2)*(1-((1-AO2999)/(1+AO2999))^2))^0.5))</f>
        <v>-1.0542711963104478E-2</v>
      </c>
      <c r="AP3002" s="18"/>
      <c r="AQ3002" s="68"/>
      <c r="AR3002" s="68"/>
      <c r="AS3002" s="68"/>
      <c r="AT3002" s="68"/>
    </row>
    <row r="3003" spans="2:46" ht="18.600000000000001" customHeight="1"/>
    <row r="3004" spans="2:46" ht="18.600000000000001" customHeight="1" thickBot="1">
      <c r="D3004" s="10" t="s">
        <v>63</v>
      </c>
      <c r="E3004" s="10"/>
      <c r="F3004" s="10"/>
      <c r="G3004" s="10"/>
      <c r="H3004" s="10"/>
      <c r="I3004" s="10" t="s">
        <v>64</v>
      </c>
      <c r="J3004" s="10"/>
      <c r="K3004" s="10"/>
      <c r="L3004" s="10"/>
      <c r="M3004" s="55"/>
      <c r="N3004" s="55"/>
      <c r="O3004" s="54" t="s">
        <v>65</v>
      </c>
      <c r="P3004" s="55"/>
      <c r="Q3004" s="55"/>
      <c r="R3004" s="55"/>
      <c r="S3004" s="10"/>
      <c r="T3004" s="10" t="s">
        <v>66</v>
      </c>
      <c r="U3004" s="55"/>
      <c r="V3004" s="55"/>
      <c r="W3004" s="55"/>
      <c r="X3004" s="55"/>
      <c r="Y3004" s="54" t="s">
        <v>67</v>
      </c>
      <c r="Z3004" s="55"/>
      <c r="AA3004" s="55"/>
      <c r="AB3004" s="55"/>
      <c r="AC3004" s="54" t="s">
        <v>68</v>
      </c>
      <c r="AD3004" s="10"/>
      <c r="AE3004" s="10"/>
      <c r="AF3004" s="10"/>
      <c r="AG3004" s="10"/>
      <c r="AH3004" s="55"/>
      <c r="AI3004" s="54" t="s">
        <v>69</v>
      </c>
      <c r="AJ3004" s="55"/>
      <c r="AK3004" s="55"/>
    </row>
    <row r="3005" spans="2:46" ht="18.600000000000001" customHeight="1" thickBot="1">
      <c r="B3005" s="52"/>
      <c r="D3005" s="273" t="s">
        <v>70</v>
      </c>
      <c r="E3005" s="274"/>
      <c r="F3005" s="275" t="s">
        <v>71</v>
      </c>
      <c r="G3005" s="276"/>
      <c r="H3005" s="263"/>
      <c r="I3005" s="273" t="s">
        <v>72</v>
      </c>
      <c r="J3005" s="274"/>
      <c r="K3005" s="275" t="s">
        <v>73</v>
      </c>
      <c r="L3005" s="276"/>
      <c r="M3005" s="55"/>
      <c r="N3005" s="269" t="s">
        <v>74</v>
      </c>
      <c r="O3005" s="270"/>
      <c r="P3005" s="271" t="s">
        <v>75</v>
      </c>
      <c r="Q3005" s="272"/>
      <c r="R3005" s="55"/>
      <c r="S3005" s="273" t="s">
        <v>76</v>
      </c>
      <c r="T3005" s="274"/>
      <c r="U3005" s="275" t="s">
        <v>77</v>
      </c>
      <c r="V3005" s="276"/>
      <c r="W3005" s="10"/>
      <c r="X3005" s="269" t="s">
        <v>78</v>
      </c>
      <c r="Y3005" s="270"/>
      <c r="Z3005" s="271" t="s">
        <v>79</v>
      </c>
      <c r="AA3005" s="272"/>
      <c r="AB3005" s="10"/>
      <c r="AC3005" s="273" t="s">
        <v>80</v>
      </c>
      <c r="AD3005" s="274"/>
      <c r="AE3005" s="275" t="s">
        <v>81</v>
      </c>
      <c r="AF3005" s="276"/>
      <c r="AG3005" s="10"/>
      <c r="AH3005" s="269" t="s">
        <v>82</v>
      </c>
      <c r="AI3005" s="270"/>
      <c r="AJ3005" s="271" t="s">
        <v>83</v>
      </c>
      <c r="AK3005" s="272"/>
      <c r="AM3005" s="57" t="s">
        <v>10</v>
      </c>
      <c r="AO3005" s="109" t="s">
        <v>37</v>
      </c>
      <c r="AP3005" s="18"/>
      <c r="AQ3005" s="68"/>
      <c r="AR3005" s="68"/>
      <c r="AS3005" s="68"/>
      <c r="AT3005" s="68"/>
    </row>
    <row r="3006" spans="2:46" ht="18.600000000000001" customHeight="1" thickTop="1" thickBot="1">
      <c r="B3006" s="81">
        <v>8.5999999999999606</v>
      </c>
      <c r="D3006" s="59">
        <v>1</v>
      </c>
      <c r="E3006" s="60">
        <v>0</v>
      </c>
      <c r="F3006" s="61">
        <v>0</v>
      </c>
      <c r="G3006" s="62">
        <f t="shared" ref="G3006" si="13643">$E$8*$B3006</f>
        <v>5.8339819999999731</v>
      </c>
      <c r="I3006" s="59">
        <v>1</v>
      </c>
      <c r="J3006" s="63">
        <v>0</v>
      </c>
      <c r="K3006" s="61">
        <v>0</v>
      </c>
      <c r="L3006" s="62">
        <v>0</v>
      </c>
      <c r="N3006" s="59">
        <f t="shared" ref="N3006" si="13644">D3006*I3006+F3006*I3009-E3006*J3006-G3006*J3009</f>
        <v>3.402466587897794</v>
      </c>
      <c r="O3006" s="63">
        <f t="shared" ref="O3006" si="13645">(D3006*J3006+E3006*I3006+F3006*J3009+G3006*I3009)</f>
        <v>0</v>
      </c>
      <c r="P3006" s="61">
        <f t="shared" ref="P3006" si="13646">D3006*K3006+F3006*K3009-E3006*L3006-G3006*L3009</f>
        <v>0</v>
      </c>
      <c r="Q3006" s="62">
        <f t="shared" ref="Q3006" si="13647">(D3006*L3006+E3006*K3006+F3006*L3009+G3006*K3009)</f>
        <v>5.8339819999999731</v>
      </c>
      <c r="S3006" s="59">
        <v>1</v>
      </c>
      <c r="T3006" s="60">
        <v>0</v>
      </c>
      <c r="U3006" s="61">
        <v>0</v>
      </c>
      <c r="V3006" s="62">
        <f t="shared" ref="V3006" si="13648">$T$8*$B3006</f>
        <v>5.8339819999999731</v>
      </c>
      <c r="X3006" s="59">
        <f t="shared" ref="X3006" si="13649">N3006*S3006+P3006*S3009-O3006*T3006-Q3006*T3009</f>
        <v>3.402466587897794</v>
      </c>
      <c r="Y3006" s="63">
        <f t="shared" ref="Y3006" si="13650">(N3006*T3006+O3006*S3006+P3006*T3009+Q3006*S3009)</f>
        <v>0</v>
      </c>
      <c r="Z3006" s="61">
        <f t="shared" ref="Z3006" si="13651">N3006*U3006+P3006*U3009-O3006*V3006-Q3006*V3009</f>
        <v>0</v>
      </c>
      <c r="AA3006" s="62">
        <f t="shared" ref="AA3006" si="13652">(N3006*V3006+O3006*U3006+P3006*V3009+Q3006*U3009)</f>
        <v>25.683910829397032</v>
      </c>
      <c r="AB3006" s="10"/>
      <c r="AC3006" s="64">
        <v>1</v>
      </c>
      <c r="AD3006" s="65">
        <v>0</v>
      </c>
      <c r="AE3006" s="23">
        <v>0</v>
      </c>
      <c r="AF3006" s="66">
        <v>0</v>
      </c>
      <c r="AH3006" s="59">
        <f t="shared" ref="AH3006" si="13653">X3006*AC3006+Z3006*AC3009-Y3006*AD3006-AA3006*AD3009</f>
        <v>3.402466587897794</v>
      </c>
      <c r="AI3006" s="63">
        <f t="shared" ref="AI3006" si="13654">(X3006*AD3006+Y3006*AC3006+Z3006*AD3009+AA3006*AC3009)</f>
        <v>25.683910829397032</v>
      </c>
      <c r="AJ3006" s="61">
        <f t="shared" ref="AJ3006" si="13655">X3006*AE3006+Z3006*AE3009-Y3006*AF3006-AA3006*AF3009</f>
        <v>0</v>
      </c>
      <c r="AK3006" s="62">
        <f t="shared" ref="AK3006" si="13656">(X3006*AF3006+Y3006*AE3006+Z3006*AF3009+AA3006*AE3009)</f>
        <v>25.683910829397032</v>
      </c>
      <c r="AM3006" s="67">
        <f t="shared" ref="AM3006" si="13657">20*LOG(((1+$AD$8)/$AD$8)/((AH3006+AH3009)^2+(AI3006+AI3009)^2)^0.5)</f>
        <v>-22.336219684484007</v>
      </c>
      <c r="AO3006" s="110">
        <f t="shared" ref="AO3006" si="13658">((AH3006^2+AI3006^2)^0.5)/((AH3009^2+AI3009^2)^0.5)</f>
        <v>7.5593982822781687</v>
      </c>
      <c r="AP3006" s="18"/>
      <c r="AQ3006" s="68"/>
      <c r="AR3006" s="68"/>
      <c r="AS3006" s="68"/>
      <c r="AT3006" s="68"/>
    </row>
    <row r="3007" spans="2:46" ht="18.600000000000001" customHeight="1" thickBot="1">
      <c r="D3007" s="69"/>
      <c r="G3007" s="70"/>
      <c r="I3007" s="69"/>
      <c r="L3007" s="70"/>
      <c r="N3007" s="69"/>
      <c r="Q3007" s="70"/>
      <c r="S3007" s="69"/>
      <c r="V3007" s="70"/>
      <c r="X3007" s="69"/>
      <c r="AA3007" s="70"/>
      <c r="AC3007" s="64"/>
      <c r="AD3007" s="23"/>
      <c r="AE3007" s="23"/>
      <c r="AF3007" s="71"/>
      <c r="AH3007" s="69"/>
      <c r="AK3007" s="70"/>
      <c r="AO3007" s="111"/>
      <c r="AP3007" s="18"/>
      <c r="AQ3007" s="68"/>
      <c r="AR3007" s="68"/>
      <c r="AS3007" s="68"/>
      <c r="AT3007" s="68"/>
    </row>
    <row r="3008" spans="2:46" ht="18.600000000000001" customHeight="1" thickBot="1">
      <c r="D3008" s="265" t="s">
        <v>11</v>
      </c>
      <c r="E3008" s="266"/>
      <c r="F3008" s="267" t="s">
        <v>84</v>
      </c>
      <c r="G3008" s="268"/>
      <c r="H3008" s="263"/>
      <c r="I3008" s="265" t="s">
        <v>85</v>
      </c>
      <c r="J3008" s="266"/>
      <c r="K3008" s="267" t="s">
        <v>86</v>
      </c>
      <c r="L3008" s="268"/>
      <c r="N3008" s="269" t="s">
        <v>12</v>
      </c>
      <c r="O3008" s="270"/>
      <c r="P3008" s="271" t="s">
        <v>13</v>
      </c>
      <c r="Q3008" s="272"/>
      <c r="S3008" s="265" t="s">
        <v>87</v>
      </c>
      <c r="T3008" s="266"/>
      <c r="U3008" s="267" t="s">
        <v>88</v>
      </c>
      <c r="V3008" s="268"/>
      <c r="W3008" s="10"/>
      <c r="X3008" s="269" t="s">
        <v>89</v>
      </c>
      <c r="Y3008" s="270"/>
      <c r="Z3008" s="271" t="s">
        <v>90</v>
      </c>
      <c r="AA3008" s="272"/>
      <c r="AB3008" s="10"/>
      <c r="AC3008" s="265" t="s">
        <v>14</v>
      </c>
      <c r="AD3008" s="266"/>
      <c r="AE3008" s="267" t="s">
        <v>15</v>
      </c>
      <c r="AF3008" s="268"/>
      <c r="AG3008" s="10"/>
      <c r="AH3008" s="269" t="s">
        <v>91</v>
      </c>
      <c r="AI3008" s="270"/>
      <c r="AJ3008" s="271" t="s">
        <v>92</v>
      </c>
      <c r="AK3008" s="272"/>
      <c r="AM3008" s="76" t="s">
        <v>16</v>
      </c>
      <c r="AO3008" s="112" t="s">
        <v>38</v>
      </c>
      <c r="AP3008" s="18"/>
      <c r="AQ3008" s="68"/>
      <c r="AR3008" s="68"/>
      <c r="AS3008" s="68"/>
      <c r="AT3008" s="68"/>
    </row>
    <row r="3009" spans="2:46" ht="18.600000000000001" customHeight="1" thickTop="1" thickBot="1">
      <c r="D3009" s="59">
        <v>0</v>
      </c>
      <c r="E3009" s="63">
        <v>0</v>
      </c>
      <c r="F3009" s="61">
        <v>1</v>
      </c>
      <c r="G3009" s="62">
        <v>0</v>
      </c>
      <c r="I3009" s="59">
        <v>0</v>
      </c>
      <c r="J3009" s="63">
        <f t="shared" ref="J3009" si="13659">IF(0=(1-$J$8*$K$8*$B3006^2),10^14,$B3006*$K$8/(1-$J$8*$K$8*$B3006^2))</f>
        <v>-0.41180562228299727</v>
      </c>
      <c r="K3009" s="61">
        <v>1</v>
      </c>
      <c r="L3009" s="62">
        <v>0</v>
      </c>
      <c r="N3009" s="59">
        <f t="shared" ref="N3009" si="13660">D3009*I3006+F3009*I3009-E3009*J3006-G3009*J3009</f>
        <v>0</v>
      </c>
      <c r="O3009" s="63">
        <f t="shared" ref="O3009" si="13661">(D3009*J3006+E3009*I3006+F3009*J3009+G3009*I3009)</f>
        <v>-0.41180562228299727</v>
      </c>
      <c r="P3009" s="61">
        <f t="shared" ref="P3009" si="13662">D3009*K3006+F3009*K3009-E3009*L3006-G3009*L3009</f>
        <v>1</v>
      </c>
      <c r="Q3009" s="62">
        <f t="shared" ref="Q3009" si="13663">(D3009*L3006+E3009*K3006+F3009*L3009+G3009*K3009)</f>
        <v>0</v>
      </c>
      <c r="S3009" s="59">
        <v>0</v>
      </c>
      <c r="T3009" s="63">
        <v>0</v>
      </c>
      <c r="U3009" s="61">
        <v>1</v>
      </c>
      <c r="V3009" s="62">
        <v>0</v>
      </c>
      <c r="X3009" s="59">
        <f t="shared" ref="X3009" si="13664">N3009*S3006+P3009*S3009-O3009*T3006-Q3009*T3009</f>
        <v>0</v>
      </c>
      <c r="Y3009" s="63">
        <f t="shared" ref="Y3009" si="13665">(N3009*T3006+O3009*S3006+P3009*T3009+Q3009*S3009)</f>
        <v>-0.41180562228299727</v>
      </c>
      <c r="Z3009" s="61">
        <f t="shared" ref="Z3009" si="13666">N3009*U3006+P3009*U3009-O3009*V3006-Q3009*V3009</f>
        <v>3.402466587897794</v>
      </c>
      <c r="AA3009" s="62">
        <f t="shared" ref="AA3009" si="13667">(N3009*V3006+O3009*U3006+P3009*V3009+Q3009*U3009)</f>
        <v>0</v>
      </c>
      <c r="AB3009" s="10"/>
      <c r="AC3009" s="46">
        <f t="shared" ref="AC3009" si="13668">1/$AD$8</f>
        <v>1</v>
      </c>
      <c r="AD3009" s="77">
        <v>0</v>
      </c>
      <c r="AE3009" s="78">
        <v>1</v>
      </c>
      <c r="AF3009" s="79">
        <v>0</v>
      </c>
      <c r="AH3009" s="59">
        <f t="shared" ref="AH3009" si="13669">X3009*AC3006+Z3009*AC3009-Y3009*AD3006-AA3009*AD3009</f>
        <v>3.402466587897794</v>
      </c>
      <c r="AI3009" s="63">
        <f t="shared" ref="AI3009" si="13670">(X3009*AD3006+Y3009*AC3006+Z3009*AD3009+AA3009*AC3009)</f>
        <v>-0.41180562228299727</v>
      </c>
      <c r="AJ3009" s="61">
        <f t="shared" ref="AJ3009" si="13671">X3009*AE3006+Z3009*AE3009-Y3009*AF3006-AA3009*AF3009</f>
        <v>3.402466587897794</v>
      </c>
      <c r="AK3009" s="62">
        <f t="shared" ref="AK3009" si="13672">(X3009*AF3006+Y3009*AE3006+Z3009*AF3009+AA3009*AE3009)</f>
        <v>0</v>
      </c>
      <c r="AM3009" s="80">
        <f t="shared" ref="AM3009" si="13673">(180/PI())*ATAN(-1*(AI3006+AI3009)/(AH3006+AH3009))</f>
        <v>-74.92959906953034</v>
      </c>
      <c r="AO3009" s="113">
        <f t="shared" ref="AO3009" si="13674">20*LOG(((1-(10^(AM3006/20)^2)*(1-((1-AO3006)/(1+AO3006))^2))^0.5))</f>
        <v>-1.0479654593809147E-2</v>
      </c>
      <c r="AP3009" s="18"/>
      <c r="AQ3009" s="68"/>
      <c r="AR3009" s="68"/>
      <c r="AS3009" s="68"/>
      <c r="AT3009" s="68"/>
    </row>
    <row r="3010" spans="2:46" ht="18.600000000000001" customHeight="1"/>
    <row r="3011" spans="2:46" ht="18.600000000000001" customHeight="1" thickBot="1">
      <c r="D3011" s="10" t="s">
        <v>63</v>
      </c>
      <c r="E3011" s="10"/>
      <c r="F3011" s="10"/>
      <c r="G3011" s="10"/>
      <c r="H3011" s="10"/>
      <c r="I3011" s="10" t="s">
        <v>64</v>
      </c>
      <c r="J3011" s="10"/>
      <c r="K3011" s="10"/>
      <c r="L3011" s="10"/>
      <c r="M3011" s="55"/>
      <c r="N3011" s="55"/>
      <c r="O3011" s="54" t="s">
        <v>65</v>
      </c>
      <c r="P3011" s="55"/>
      <c r="Q3011" s="55"/>
      <c r="R3011" s="55"/>
      <c r="S3011" s="10"/>
      <c r="T3011" s="10" t="s">
        <v>66</v>
      </c>
      <c r="U3011" s="55"/>
      <c r="V3011" s="55"/>
      <c r="W3011" s="55"/>
      <c r="X3011" s="55"/>
      <c r="Y3011" s="54" t="s">
        <v>67</v>
      </c>
      <c r="Z3011" s="55"/>
      <c r="AA3011" s="55"/>
      <c r="AB3011" s="55"/>
      <c r="AC3011" s="54" t="s">
        <v>68</v>
      </c>
      <c r="AD3011" s="10"/>
      <c r="AE3011" s="10"/>
      <c r="AF3011" s="10"/>
      <c r="AG3011" s="10"/>
      <c r="AH3011" s="55"/>
      <c r="AI3011" s="54" t="s">
        <v>69</v>
      </c>
      <c r="AJ3011" s="55"/>
      <c r="AK3011" s="55"/>
    </row>
    <row r="3012" spans="2:46" ht="18.600000000000001" customHeight="1" thickBot="1">
      <c r="B3012" s="52"/>
      <c r="D3012" s="273" t="s">
        <v>70</v>
      </c>
      <c r="E3012" s="274"/>
      <c r="F3012" s="275" t="s">
        <v>71</v>
      </c>
      <c r="G3012" s="276"/>
      <c r="H3012" s="263"/>
      <c r="I3012" s="273" t="s">
        <v>72</v>
      </c>
      <c r="J3012" s="274"/>
      <c r="K3012" s="275" t="s">
        <v>73</v>
      </c>
      <c r="L3012" s="276"/>
      <c r="M3012" s="55"/>
      <c r="N3012" s="269" t="s">
        <v>74</v>
      </c>
      <c r="O3012" s="270"/>
      <c r="P3012" s="271" t="s">
        <v>75</v>
      </c>
      <c r="Q3012" s="272"/>
      <c r="R3012" s="55"/>
      <c r="S3012" s="273" t="s">
        <v>76</v>
      </c>
      <c r="T3012" s="274"/>
      <c r="U3012" s="275" t="s">
        <v>77</v>
      </c>
      <c r="V3012" s="276"/>
      <c r="W3012" s="10"/>
      <c r="X3012" s="269" t="s">
        <v>78</v>
      </c>
      <c r="Y3012" s="270"/>
      <c r="Z3012" s="271" t="s">
        <v>79</v>
      </c>
      <c r="AA3012" s="272"/>
      <c r="AB3012" s="10"/>
      <c r="AC3012" s="273" t="s">
        <v>80</v>
      </c>
      <c r="AD3012" s="274"/>
      <c r="AE3012" s="275" t="s">
        <v>81</v>
      </c>
      <c r="AF3012" s="276"/>
      <c r="AG3012" s="10"/>
      <c r="AH3012" s="269" t="s">
        <v>82</v>
      </c>
      <c r="AI3012" s="270"/>
      <c r="AJ3012" s="271" t="s">
        <v>83</v>
      </c>
      <c r="AK3012" s="272"/>
      <c r="AM3012" s="57" t="s">
        <v>10</v>
      </c>
      <c r="AO3012" s="109" t="s">
        <v>37</v>
      </c>
      <c r="AP3012" s="18"/>
      <c r="AQ3012" s="68"/>
      <c r="AR3012" s="68"/>
      <c r="AS3012" s="68"/>
      <c r="AT3012" s="68"/>
    </row>
    <row r="3013" spans="2:46" ht="18.600000000000001" customHeight="1" thickTop="1" thickBot="1">
      <c r="B3013" s="81">
        <v>8.6199999999999601</v>
      </c>
      <c r="D3013" s="59">
        <v>1</v>
      </c>
      <c r="E3013" s="60">
        <v>0</v>
      </c>
      <c r="F3013" s="61">
        <v>0</v>
      </c>
      <c r="G3013" s="62">
        <f t="shared" ref="G3013" si="13675">$E$8*$B3013</f>
        <v>5.8475493999999735</v>
      </c>
      <c r="I3013" s="59">
        <v>1</v>
      </c>
      <c r="J3013" s="63">
        <v>0</v>
      </c>
      <c r="K3013" s="61">
        <v>0</v>
      </c>
      <c r="L3013" s="62">
        <v>0</v>
      </c>
      <c r="N3013" s="59">
        <f t="shared" ref="N3013" si="13676">D3013*I3013+F3013*I3016-E3013*J3013-G3013*J3016</f>
        <v>3.401807155351225</v>
      </c>
      <c r="O3013" s="63">
        <f t="shared" ref="O3013" si="13677">(D3013*J3013+E3013*I3013+F3013*J3016+G3013*I3016)</f>
        <v>0</v>
      </c>
      <c r="P3013" s="61">
        <f t="shared" ref="P3013" si="13678">D3013*K3013+F3013*K3016-E3013*L3013-G3013*L3016</f>
        <v>0</v>
      </c>
      <c r="Q3013" s="62">
        <f t="shared" ref="Q3013" si="13679">(D3013*L3013+E3013*K3013+F3013*L3016+G3013*K3016)</f>
        <v>5.8475493999999735</v>
      </c>
      <c r="S3013" s="59">
        <v>1</v>
      </c>
      <c r="T3013" s="60">
        <v>0</v>
      </c>
      <c r="U3013" s="61">
        <v>0</v>
      </c>
      <c r="V3013" s="62">
        <f t="shared" ref="V3013" si="13680">$T$8*$B3013</f>
        <v>5.8475493999999735</v>
      </c>
      <c r="X3013" s="59">
        <f t="shared" ref="X3013" si="13681">N3013*S3013+P3013*S3016-O3013*T3013-Q3013*T3016</f>
        <v>3.401807155351225</v>
      </c>
      <c r="Y3013" s="63">
        <f t="shared" ref="Y3013" si="13682">(N3013*T3013+O3013*S3013+P3013*T3016+Q3013*S3016)</f>
        <v>0</v>
      </c>
      <c r="Z3013" s="61">
        <f t="shared" ref="Z3013" si="13683">N3013*U3013+P3013*U3016-O3013*V3013-Q3013*V3016</f>
        <v>0</v>
      </c>
      <c r="AA3013" s="62">
        <f t="shared" ref="AA3013" si="13684">(N3013*V3013+O3013*U3013+P3013*V3016+Q3013*U3016)</f>
        <v>25.739784790189645</v>
      </c>
      <c r="AB3013" s="10"/>
      <c r="AC3013" s="64">
        <v>1</v>
      </c>
      <c r="AD3013" s="65">
        <v>0</v>
      </c>
      <c r="AE3013" s="23">
        <v>0</v>
      </c>
      <c r="AF3013" s="66">
        <v>0</v>
      </c>
      <c r="AH3013" s="59">
        <f t="shared" ref="AH3013" si="13685">X3013*AC3013+Z3013*AC3016-Y3013*AD3013-AA3013*AD3016</f>
        <v>3.401807155351225</v>
      </c>
      <c r="AI3013" s="63">
        <f t="shared" ref="AI3013" si="13686">(X3013*AD3013+Y3013*AC3013+Z3013*AD3016+AA3013*AC3016)</f>
        <v>25.739784790189645</v>
      </c>
      <c r="AJ3013" s="61">
        <f t="shared" ref="AJ3013" si="13687">X3013*AE3013+Z3013*AE3016-Y3013*AF3013-AA3013*AF3016</f>
        <v>0</v>
      </c>
      <c r="AK3013" s="62">
        <f t="shared" ref="AK3013" si="13688">(X3013*AF3013+Y3013*AE3013+Z3013*AF3016+AA3013*AE3016)</f>
        <v>25.739784790189645</v>
      </c>
      <c r="AM3013" s="67">
        <f t="shared" ref="AM3013" si="13689">20*LOG(((1+$AD$8)/$AD$8)/((AH3013+AH3016)^2+(AI3013+AI3016)^2)^0.5)</f>
        <v>-22.354336303818751</v>
      </c>
      <c r="AO3013" s="110">
        <f t="shared" ref="AO3013" si="13690">((AH3013^2+AI3013^2)^0.5)/((AH3016^2+AI3016^2)^0.5)</f>
        <v>7.5772656201361954</v>
      </c>
      <c r="AP3013" s="18"/>
      <c r="AQ3013" s="68"/>
      <c r="AR3013" s="68"/>
      <c r="AS3013" s="68"/>
      <c r="AT3013" s="68"/>
    </row>
    <row r="3014" spans="2:46" ht="18.600000000000001" customHeight="1" thickBot="1">
      <c r="D3014" s="69"/>
      <c r="G3014" s="70"/>
      <c r="I3014" s="69"/>
      <c r="L3014" s="70"/>
      <c r="N3014" s="69"/>
      <c r="Q3014" s="70"/>
      <c r="S3014" s="69"/>
      <c r="V3014" s="70"/>
      <c r="X3014" s="69"/>
      <c r="AA3014" s="70"/>
      <c r="AC3014" s="64"/>
      <c r="AD3014" s="23"/>
      <c r="AE3014" s="23"/>
      <c r="AF3014" s="71"/>
      <c r="AH3014" s="69"/>
      <c r="AK3014" s="70"/>
      <c r="AO3014" s="111"/>
      <c r="AP3014" s="18"/>
      <c r="AQ3014" s="68"/>
      <c r="AR3014" s="68"/>
      <c r="AS3014" s="68"/>
      <c r="AT3014" s="68"/>
    </row>
    <row r="3015" spans="2:46" ht="18.600000000000001" customHeight="1" thickBot="1">
      <c r="D3015" s="265" t="s">
        <v>11</v>
      </c>
      <c r="E3015" s="266"/>
      <c r="F3015" s="267" t="s">
        <v>84</v>
      </c>
      <c r="G3015" s="268"/>
      <c r="H3015" s="263"/>
      <c r="I3015" s="265" t="s">
        <v>85</v>
      </c>
      <c r="J3015" s="266"/>
      <c r="K3015" s="267" t="s">
        <v>86</v>
      </c>
      <c r="L3015" s="268"/>
      <c r="N3015" s="269" t="s">
        <v>12</v>
      </c>
      <c r="O3015" s="270"/>
      <c r="P3015" s="271" t="s">
        <v>13</v>
      </c>
      <c r="Q3015" s="272"/>
      <c r="S3015" s="265" t="s">
        <v>87</v>
      </c>
      <c r="T3015" s="266"/>
      <c r="U3015" s="267" t="s">
        <v>88</v>
      </c>
      <c r="V3015" s="268"/>
      <c r="W3015" s="10"/>
      <c r="X3015" s="269" t="s">
        <v>89</v>
      </c>
      <c r="Y3015" s="270"/>
      <c r="Z3015" s="271" t="s">
        <v>90</v>
      </c>
      <c r="AA3015" s="272"/>
      <c r="AB3015" s="10"/>
      <c r="AC3015" s="265" t="s">
        <v>14</v>
      </c>
      <c r="AD3015" s="266"/>
      <c r="AE3015" s="267" t="s">
        <v>15</v>
      </c>
      <c r="AF3015" s="268"/>
      <c r="AG3015" s="10"/>
      <c r="AH3015" s="269" t="s">
        <v>91</v>
      </c>
      <c r="AI3015" s="270"/>
      <c r="AJ3015" s="271" t="s">
        <v>92</v>
      </c>
      <c r="AK3015" s="272"/>
      <c r="AM3015" s="76" t="s">
        <v>16</v>
      </c>
      <c r="AO3015" s="112" t="s">
        <v>38</v>
      </c>
      <c r="AP3015" s="18"/>
      <c r="AQ3015" s="68"/>
      <c r="AR3015" s="68"/>
      <c r="AS3015" s="68"/>
      <c r="AT3015" s="68"/>
    </row>
    <row r="3016" spans="2:46" ht="18.600000000000001" customHeight="1" thickTop="1" thickBot="1">
      <c r="D3016" s="59">
        <v>0</v>
      </c>
      <c r="E3016" s="63">
        <v>0</v>
      </c>
      <c r="F3016" s="61">
        <v>1</v>
      </c>
      <c r="G3016" s="62">
        <v>0</v>
      </c>
      <c r="I3016" s="59">
        <v>0</v>
      </c>
      <c r="J3016" s="63">
        <f t="shared" ref="J3016" si="13691">IF(0=(1-$J$8*$K$8*$B3013^2),10^14,$B3013*$K$8/(1-$J$8*$K$8*$B3013^2))</f>
        <v>-0.41073738604948523</v>
      </c>
      <c r="K3016" s="61">
        <v>1</v>
      </c>
      <c r="L3016" s="62">
        <v>0</v>
      </c>
      <c r="N3016" s="59">
        <f t="shared" ref="N3016" si="13692">D3016*I3013+F3016*I3016-E3016*J3013-G3016*J3016</f>
        <v>0</v>
      </c>
      <c r="O3016" s="63">
        <f t="shared" ref="O3016" si="13693">(D3016*J3013+E3016*I3013+F3016*J3016+G3016*I3016)</f>
        <v>-0.41073738604948523</v>
      </c>
      <c r="P3016" s="61">
        <f t="shared" ref="P3016" si="13694">D3016*K3013+F3016*K3016-E3016*L3013-G3016*L3016</f>
        <v>1</v>
      </c>
      <c r="Q3016" s="62">
        <f t="shared" ref="Q3016" si="13695">(D3016*L3013+E3016*K3013+F3016*L3016+G3016*K3016)</f>
        <v>0</v>
      </c>
      <c r="S3016" s="59">
        <v>0</v>
      </c>
      <c r="T3016" s="63">
        <v>0</v>
      </c>
      <c r="U3016" s="61">
        <v>1</v>
      </c>
      <c r="V3016" s="62">
        <v>0</v>
      </c>
      <c r="X3016" s="59">
        <f t="shared" ref="X3016" si="13696">N3016*S3013+P3016*S3016-O3016*T3013-Q3016*T3016</f>
        <v>0</v>
      </c>
      <c r="Y3016" s="63">
        <f t="shared" ref="Y3016" si="13697">(N3016*T3013+O3016*S3013+P3016*T3016+Q3016*S3016)</f>
        <v>-0.41073738604948523</v>
      </c>
      <c r="Z3016" s="61">
        <f t="shared" ref="Z3016" si="13698">N3016*U3013+P3016*U3016-O3016*V3013-Q3016*V3016</f>
        <v>3.401807155351225</v>
      </c>
      <c r="AA3016" s="62">
        <f t="shared" ref="AA3016" si="13699">(N3016*V3013+O3016*U3013+P3016*V3016+Q3016*U3016)</f>
        <v>0</v>
      </c>
      <c r="AB3016" s="10"/>
      <c r="AC3016" s="46">
        <f t="shared" ref="AC3016" si="13700">1/$AD$8</f>
        <v>1</v>
      </c>
      <c r="AD3016" s="77">
        <v>0</v>
      </c>
      <c r="AE3016" s="78">
        <v>1</v>
      </c>
      <c r="AF3016" s="79">
        <v>0</v>
      </c>
      <c r="AH3016" s="59">
        <f t="shared" ref="AH3016" si="13701">X3016*AC3013+Z3016*AC3016-Y3016*AD3013-AA3016*AD3016</f>
        <v>3.401807155351225</v>
      </c>
      <c r="AI3016" s="63">
        <f t="shared" ref="AI3016" si="13702">(X3016*AD3013+Y3016*AC3013+Z3016*AD3016+AA3016*AC3016)</f>
        <v>-0.41073738604948523</v>
      </c>
      <c r="AJ3016" s="61">
        <f t="shared" ref="AJ3016" si="13703">X3016*AE3013+Z3016*AE3016-Y3016*AF3013-AA3016*AF3016</f>
        <v>3.401807155351225</v>
      </c>
      <c r="AK3016" s="62">
        <f t="shared" ref="AK3016" si="13704">(X3016*AF3013+Y3016*AE3013+Z3016*AF3016+AA3016*AE3016)</f>
        <v>0</v>
      </c>
      <c r="AM3016" s="80">
        <f t="shared" ref="AM3016" si="13705">(180/PI())*ATAN(-1*(AI3013+AI3016)/(AH3013+AH3016))</f>
        <v>-74.964725136975176</v>
      </c>
      <c r="AO3016" s="113">
        <f t="shared" ref="AO3016" si="13706">20*LOG(((1-(10^(AM3013/20)^2)*(1-((1-AO3013)/(1+AO3013))^2))^0.5))</f>
        <v>-1.0417085172779136E-2</v>
      </c>
      <c r="AP3016" s="18"/>
      <c r="AQ3016" s="68"/>
      <c r="AR3016" s="68"/>
      <c r="AS3016" s="68"/>
      <c r="AT3016" s="68"/>
    </row>
    <row r="3017" spans="2:46" ht="18.600000000000001" customHeight="1"/>
    <row r="3018" spans="2:46" ht="18.600000000000001" customHeight="1" thickBot="1">
      <c r="D3018" s="10" t="s">
        <v>63</v>
      </c>
      <c r="E3018" s="10"/>
      <c r="F3018" s="10"/>
      <c r="G3018" s="10"/>
      <c r="H3018" s="10"/>
      <c r="I3018" s="10" t="s">
        <v>64</v>
      </c>
      <c r="J3018" s="10"/>
      <c r="K3018" s="10"/>
      <c r="L3018" s="10"/>
      <c r="M3018" s="55"/>
      <c r="N3018" s="55"/>
      <c r="O3018" s="54" t="s">
        <v>65</v>
      </c>
      <c r="P3018" s="55"/>
      <c r="Q3018" s="55"/>
      <c r="R3018" s="55"/>
      <c r="S3018" s="10"/>
      <c r="T3018" s="10" t="s">
        <v>66</v>
      </c>
      <c r="U3018" s="55"/>
      <c r="V3018" s="55"/>
      <c r="W3018" s="55"/>
      <c r="X3018" s="55"/>
      <c r="Y3018" s="54" t="s">
        <v>67</v>
      </c>
      <c r="Z3018" s="55"/>
      <c r="AA3018" s="55"/>
      <c r="AB3018" s="55"/>
      <c r="AC3018" s="54" t="s">
        <v>68</v>
      </c>
      <c r="AD3018" s="10"/>
      <c r="AE3018" s="10"/>
      <c r="AF3018" s="10"/>
      <c r="AG3018" s="10"/>
      <c r="AH3018" s="55"/>
      <c r="AI3018" s="54" t="s">
        <v>69</v>
      </c>
      <c r="AJ3018" s="55"/>
      <c r="AK3018" s="55"/>
    </row>
    <row r="3019" spans="2:46" ht="18.600000000000001" customHeight="1" thickBot="1">
      <c r="B3019" s="52"/>
      <c r="D3019" s="273" t="s">
        <v>70</v>
      </c>
      <c r="E3019" s="274"/>
      <c r="F3019" s="275" t="s">
        <v>71</v>
      </c>
      <c r="G3019" s="276"/>
      <c r="H3019" s="263"/>
      <c r="I3019" s="273" t="s">
        <v>72</v>
      </c>
      <c r="J3019" s="274"/>
      <c r="K3019" s="275" t="s">
        <v>73</v>
      </c>
      <c r="L3019" s="276"/>
      <c r="M3019" s="55"/>
      <c r="N3019" s="269" t="s">
        <v>74</v>
      </c>
      <c r="O3019" s="270"/>
      <c r="P3019" s="271" t="s">
        <v>75</v>
      </c>
      <c r="Q3019" s="272"/>
      <c r="R3019" s="55"/>
      <c r="S3019" s="273" t="s">
        <v>76</v>
      </c>
      <c r="T3019" s="274"/>
      <c r="U3019" s="275" t="s">
        <v>77</v>
      </c>
      <c r="V3019" s="276"/>
      <c r="W3019" s="10"/>
      <c r="X3019" s="269" t="s">
        <v>78</v>
      </c>
      <c r="Y3019" s="270"/>
      <c r="Z3019" s="271" t="s">
        <v>79</v>
      </c>
      <c r="AA3019" s="272"/>
      <c r="AB3019" s="10"/>
      <c r="AC3019" s="273" t="s">
        <v>80</v>
      </c>
      <c r="AD3019" s="274"/>
      <c r="AE3019" s="275" t="s">
        <v>81</v>
      </c>
      <c r="AF3019" s="276"/>
      <c r="AG3019" s="10"/>
      <c r="AH3019" s="269" t="s">
        <v>82</v>
      </c>
      <c r="AI3019" s="270"/>
      <c r="AJ3019" s="271" t="s">
        <v>83</v>
      </c>
      <c r="AK3019" s="272"/>
      <c r="AM3019" s="57" t="s">
        <v>10</v>
      </c>
      <c r="AO3019" s="109" t="s">
        <v>37</v>
      </c>
      <c r="AP3019" s="18"/>
      <c r="AQ3019" s="68"/>
      <c r="AR3019" s="68"/>
      <c r="AS3019" s="68"/>
      <c r="AT3019" s="68"/>
    </row>
    <row r="3020" spans="2:46" ht="18.600000000000001" customHeight="1" thickTop="1" thickBot="1">
      <c r="B3020" s="81">
        <v>8.6399999999999597</v>
      </c>
      <c r="D3020" s="59">
        <v>1</v>
      </c>
      <c r="E3020" s="60">
        <v>0</v>
      </c>
      <c r="F3020" s="61">
        <v>0</v>
      </c>
      <c r="G3020" s="62">
        <f t="shared" ref="G3020" si="13707">$E$8*$B3020</f>
        <v>5.8611167999999729</v>
      </c>
      <c r="I3020" s="59">
        <v>1</v>
      </c>
      <c r="J3020" s="63">
        <v>0</v>
      </c>
      <c r="K3020" s="61">
        <v>0</v>
      </c>
      <c r="L3020" s="62">
        <v>0</v>
      </c>
      <c r="N3020" s="59">
        <f t="shared" ref="N3020" si="13708">D3020*I3020+F3020*I3023-E3020*J3020-G3020*J3023</f>
        <v>3.4011526550436635</v>
      </c>
      <c r="O3020" s="63">
        <f t="shared" ref="O3020" si="13709">(D3020*J3020+E3020*I3020+F3020*J3023+G3020*I3023)</f>
        <v>0</v>
      </c>
      <c r="P3020" s="61">
        <f t="shared" ref="P3020" si="13710">D3020*K3020+F3020*K3023-E3020*L3020-G3020*L3023</f>
        <v>0</v>
      </c>
      <c r="Q3020" s="62">
        <f t="shared" ref="Q3020" si="13711">(D3020*L3020+E3020*K3020+F3020*L3023+G3020*K3023)</f>
        <v>5.8611167999999729</v>
      </c>
      <c r="S3020" s="59">
        <v>1</v>
      </c>
      <c r="T3020" s="60">
        <v>0</v>
      </c>
      <c r="U3020" s="61">
        <v>0</v>
      </c>
      <c r="V3020" s="62">
        <f t="shared" ref="V3020" si="13712">$T$8*$B3020</f>
        <v>5.8611167999999729</v>
      </c>
      <c r="X3020" s="59">
        <f t="shared" ref="X3020" si="13713">N3020*S3020+P3020*S3023-O3020*T3020-Q3020*T3023</f>
        <v>3.4011526550436635</v>
      </c>
      <c r="Y3020" s="63">
        <f t="shared" ref="Y3020" si="13714">(N3020*T3020+O3020*S3020+P3020*T3023+Q3020*S3023)</f>
        <v>0</v>
      </c>
      <c r="Z3020" s="61">
        <f t="shared" ref="Z3020" si="13715">N3020*U3020+P3020*U3023-O3020*V3020-Q3020*V3023</f>
        <v>0</v>
      </c>
      <c r="AA3020" s="62">
        <f t="shared" ref="AA3020" si="13716">(N3020*V3020+O3020*U3020+P3020*V3023+Q3020*U3023)</f>
        <v>25.795669765840902</v>
      </c>
      <c r="AB3020" s="10"/>
      <c r="AC3020" s="64">
        <v>1</v>
      </c>
      <c r="AD3020" s="65">
        <v>0</v>
      </c>
      <c r="AE3020" s="23">
        <v>0</v>
      </c>
      <c r="AF3020" s="66">
        <v>0</v>
      </c>
      <c r="AH3020" s="59">
        <f t="shared" ref="AH3020" si="13717">X3020*AC3020+Z3020*AC3023-Y3020*AD3020-AA3020*AD3023</f>
        <v>3.4011526550436635</v>
      </c>
      <c r="AI3020" s="63">
        <f t="shared" ref="AI3020" si="13718">(X3020*AD3020+Y3020*AC3020+Z3020*AD3023+AA3020*AC3023)</f>
        <v>25.795669765840902</v>
      </c>
      <c r="AJ3020" s="61">
        <f t="shared" ref="AJ3020" si="13719">X3020*AE3020+Z3020*AE3023-Y3020*AF3020-AA3020*AF3023</f>
        <v>0</v>
      </c>
      <c r="AK3020" s="62">
        <f t="shared" ref="AK3020" si="13720">(X3020*AF3020+Y3020*AE3020+Z3020*AF3023+AA3020*AE3023)</f>
        <v>25.795669765840902</v>
      </c>
      <c r="AM3020" s="67">
        <f t="shared" ref="AM3020" si="13721">20*LOG(((1+$AD$8)/$AD$8)/((AH3020+AH3023)^2+(AI3020+AI3023)^2)^0.5)</f>
        <v>-22.372420971935213</v>
      </c>
      <c r="AO3020" s="110">
        <f t="shared" ref="AO3020" si="13722">((AH3020^2+AI3020^2)^0.5)/((AH3023^2+AI3023^2)^0.5)</f>
        <v>7.5951322008479343</v>
      </c>
      <c r="AP3020" s="18"/>
      <c r="AQ3020" s="68"/>
      <c r="AR3020" s="68"/>
      <c r="AS3020" s="68"/>
      <c r="AT3020" s="68"/>
    </row>
    <row r="3021" spans="2:46" ht="18.600000000000001" customHeight="1" thickBot="1">
      <c r="D3021" s="69"/>
      <c r="G3021" s="70"/>
      <c r="I3021" s="69"/>
      <c r="L3021" s="70"/>
      <c r="N3021" s="69"/>
      <c r="Q3021" s="70"/>
      <c r="S3021" s="69"/>
      <c r="V3021" s="70"/>
      <c r="X3021" s="69"/>
      <c r="AA3021" s="70"/>
      <c r="AC3021" s="64"/>
      <c r="AD3021" s="23"/>
      <c r="AE3021" s="23"/>
      <c r="AF3021" s="71"/>
      <c r="AH3021" s="69"/>
      <c r="AK3021" s="70"/>
      <c r="AO3021" s="111"/>
      <c r="AP3021" s="18"/>
      <c r="AQ3021" s="68"/>
      <c r="AR3021" s="68"/>
      <c r="AS3021" s="68"/>
      <c r="AT3021" s="68"/>
    </row>
    <row r="3022" spans="2:46" ht="18.600000000000001" customHeight="1" thickBot="1">
      <c r="D3022" s="265" t="s">
        <v>11</v>
      </c>
      <c r="E3022" s="266"/>
      <c r="F3022" s="267" t="s">
        <v>84</v>
      </c>
      <c r="G3022" s="268"/>
      <c r="H3022" s="263"/>
      <c r="I3022" s="265" t="s">
        <v>85</v>
      </c>
      <c r="J3022" s="266"/>
      <c r="K3022" s="267" t="s">
        <v>86</v>
      </c>
      <c r="L3022" s="268"/>
      <c r="N3022" s="269" t="s">
        <v>12</v>
      </c>
      <c r="O3022" s="270"/>
      <c r="P3022" s="271" t="s">
        <v>13</v>
      </c>
      <c r="Q3022" s="272"/>
      <c r="S3022" s="265" t="s">
        <v>87</v>
      </c>
      <c r="T3022" s="266"/>
      <c r="U3022" s="267" t="s">
        <v>88</v>
      </c>
      <c r="V3022" s="268"/>
      <c r="W3022" s="10"/>
      <c r="X3022" s="269" t="s">
        <v>89</v>
      </c>
      <c r="Y3022" s="270"/>
      <c r="Z3022" s="271" t="s">
        <v>90</v>
      </c>
      <c r="AA3022" s="272"/>
      <c r="AB3022" s="10"/>
      <c r="AC3022" s="265" t="s">
        <v>14</v>
      </c>
      <c r="AD3022" s="266"/>
      <c r="AE3022" s="267" t="s">
        <v>15</v>
      </c>
      <c r="AF3022" s="268"/>
      <c r="AG3022" s="10"/>
      <c r="AH3022" s="269" t="s">
        <v>91</v>
      </c>
      <c r="AI3022" s="270"/>
      <c r="AJ3022" s="271" t="s">
        <v>92</v>
      </c>
      <c r="AK3022" s="272"/>
      <c r="AM3022" s="76" t="s">
        <v>16</v>
      </c>
      <c r="AO3022" s="112" t="s">
        <v>38</v>
      </c>
      <c r="AP3022" s="18"/>
      <c r="AQ3022" s="68"/>
      <c r="AR3022" s="68"/>
      <c r="AS3022" s="68"/>
      <c r="AT3022" s="68"/>
    </row>
    <row r="3023" spans="2:46" ht="18.600000000000001" customHeight="1" thickTop="1" thickBot="1">
      <c r="D3023" s="59">
        <v>0</v>
      </c>
      <c r="E3023" s="63">
        <v>0</v>
      </c>
      <c r="F3023" s="61">
        <v>1</v>
      </c>
      <c r="G3023" s="62">
        <v>0</v>
      </c>
      <c r="I3023" s="59">
        <v>0</v>
      </c>
      <c r="J3023" s="63">
        <f t="shared" ref="J3023" si="13723">IF(0=(1-$J$8*$K$8*$B3020^2),10^14,$B3020*$K$8/(1-$J$8*$K$8*$B3020^2))</f>
        <v>-0.40967493687272616</v>
      </c>
      <c r="K3023" s="61">
        <v>1</v>
      </c>
      <c r="L3023" s="62">
        <v>0</v>
      </c>
      <c r="N3023" s="59">
        <f t="shared" ref="N3023" si="13724">D3023*I3020+F3023*I3023-E3023*J3020-G3023*J3023</f>
        <v>0</v>
      </c>
      <c r="O3023" s="63">
        <f t="shared" ref="O3023" si="13725">(D3023*J3020+E3023*I3020+F3023*J3023+G3023*I3023)</f>
        <v>-0.40967493687272616</v>
      </c>
      <c r="P3023" s="61">
        <f t="shared" ref="P3023" si="13726">D3023*K3020+F3023*K3023-E3023*L3020-G3023*L3023</f>
        <v>1</v>
      </c>
      <c r="Q3023" s="62">
        <f t="shared" ref="Q3023" si="13727">(D3023*L3020+E3023*K3020+F3023*L3023+G3023*K3023)</f>
        <v>0</v>
      </c>
      <c r="S3023" s="59">
        <v>0</v>
      </c>
      <c r="T3023" s="63">
        <v>0</v>
      </c>
      <c r="U3023" s="61">
        <v>1</v>
      </c>
      <c r="V3023" s="62">
        <v>0</v>
      </c>
      <c r="X3023" s="59">
        <f t="shared" ref="X3023" si="13728">N3023*S3020+P3023*S3023-O3023*T3020-Q3023*T3023</f>
        <v>0</v>
      </c>
      <c r="Y3023" s="63">
        <f t="shared" ref="Y3023" si="13729">(N3023*T3020+O3023*S3020+P3023*T3023+Q3023*S3023)</f>
        <v>-0.40967493687272616</v>
      </c>
      <c r="Z3023" s="61">
        <f t="shared" ref="Z3023" si="13730">N3023*U3020+P3023*U3023-O3023*V3020-Q3023*V3023</f>
        <v>3.4011526550436635</v>
      </c>
      <c r="AA3023" s="62">
        <f t="shared" ref="AA3023" si="13731">(N3023*V3020+O3023*U3020+P3023*V3023+Q3023*U3023)</f>
        <v>0</v>
      </c>
      <c r="AB3023" s="10"/>
      <c r="AC3023" s="46">
        <f t="shared" ref="AC3023" si="13732">1/$AD$8</f>
        <v>1</v>
      </c>
      <c r="AD3023" s="77">
        <v>0</v>
      </c>
      <c r="AE3023" s="78">
        <v>1</v>
      </c>
      <c r="AF3023" s="79">
        <v>0</v>
      </c>
      <c r="AH3023" s="59">
        <f t="shared" ref="AH3023" si="13733">X3023*AC3020+Z3023*AC3023-Y3023*AD3020-AA3023*AD3023</f>
        <v>3.4011526550436635</v>
      </c>
      <c r="AI3023" s="63">
        <f t="shared" ref="AI3023" si="13734">(X3023*AD3020+Y3023*AC3020+Z3023*AD3023+AA3023*AC3023)</f>
        <v>-0.40967493687272616</v>
      </c>
      <c r="AJ3023" s="61">
        <f t="shared" ref="AJ3023" si="13735">X3023*AE3020+Z3023*AE3023-Y3023*AF3020-AA3023*AF3023</f>
        <v>3.4011526550436635</v>
      </c>
      <c r="AK3023" s="62">
        <f t="shared" ref="AK3023" si="13736">(X3023*AF3020+Y3023*AE3020+Z3023*AF3023+AA3023*AE3023)</f>
        <v>0</v>
      </c>
      <c r="AM3023" s="80">
        <f t="shared" ref="AM3023" si="13737">(180/PI())*ATAN(-1*(AI3020+AI3023)/(AH3020+AH3023))</f>
        <v>-74.999687297113653</v>
      </c>
      <c r="AO3023" s="113">
        <f t="shared" ref="AO3023" si="13738">20*LOG(((1-(10^(AM3020/20)^2)*(1-((1-AO3020)/(1+AO3020))^2))^0.5))</f>
        <v>-1.0354999166829295E-2</v>
      </c>
      <c r="AP3023" s="18"/>
      <c r="AQ3023" s="68"/>
      <c r="AR3023" s="68"/>
      <c r="AS3023" s="68"/>
      <c r="AT3023" s="68"/>
    </row>
    <row r="3024" spans="2:46" ht="18.600000000000001" customHeight="1"/>
    <row r="3025" spans="2:46" ht="18.600000000000001" customHeight="1" thickBot="1">
      <c r="D3025" s="10" t="s">
        <v>63</v>
      </c>
      <c r="E3025" s="10"/>
      <c r="F3025" s="10"/>
      <c r="G3025" s="10"/>
      <c r="H3025" s="10"/>
      <c r="I3025" s="10" t="s">
        <v>64</v>
      </c>
      <c r="J3025" s="10"/>
      <c r="K3025" s="10"/>
      <c r="L3025" s="10"/>
      <c r="M3025" s="55"/>
      <c r="N3025" s="55"/>
      <c r="O3025" s="54" t="s">
        <v>65</v>
      </c>
      <c r="P3025" s="55"/>
      <c r="Q3025" s="55"/>
      <c r="R3025" s="55"/>
      <c r="S3025" s="10"/>
      <c r="T3025" s="10" t="s">
        <v>66</v>
      </c>
      <c r="U3025" s="55"/>
      <c r="V3025" s="55"/>
      <c r="W3025" s="55"/>
      <c r="X3025" s="55"/>
      <c r="Y3025" s="54" t="s">
        <v>67</v>
      </c>
      <c r="Z3025" s="55"/>
      <c r="AA3025" s="55"/>
      <c r="AB3025" s="55"/>
      <c r="AC3025" s="54" t="s">
        <v>68</v>
      </c>
      <c r="AD3025" s="10"/>
      <c r="AE3025" s="10"/>
      <c r="AF3025" s="10"/>
      <c r="AG3025" s="10"/>
      <c r="AH3025" s="55"/>
      <c r="AI3025" s="54" t="s">
        <v>69</v>
      </c>
      <c r="AJ3025" s="55"/>
      <c r="AK3025" s="55"/>
    </row>
    <row r="3026" spans="2:46" ht="18.600000000000001" customHeight="1" thickBot="1">
      <c r="B3026" s="52"/>
      <c r="D3026" s="273" t="s">
        <v>70</v>
      </c>
      <c r="E3026" s="274"/>
      <c r="F3026" s="275" t="s">
        <v>71</v>
      </c>
      <c r="G3026" s="276"/>
      <c r="H3026" s="263"/>
      <c r="I3026" s="273" t="s">
        <v>72</v>
      </c>
      <c r="J3026" s="274"/>
      <c r="K3026" s="275" t="s">
        <v>73</v>
      </c>
      <c r="L3026" s="276"/>
      <c r="M3026" s="55"/>
      <c r="N3026" s="269" t="s">
        <v>74</v>
      </c>
      <c r="O3026" s="270"/>
      <c r="P3026" s="271" t="s">
        <v>75</v>
      </c>
      <c r="Q3026" s="272"/>
      <c r="R3026" s="55"/>
      <c r="S3026" s="273" t="s">
        <v>76</v>
      </c>
      <c r="T3026" s="274"/>
      <c r="U3026" s="275" t="s">
        <v>77</v>
      </c>
      <c r="V3026" s="276"/>
      <c r="W3026" s="10"/>
      <c r="X3026" s="269" t="s">
        <v>78</v>
      </c>
      <c r="Y3026" s="270"/>
      <c r="Z3026" s="271" t="s">
        <v>79</v>
      </c>
      <c r="AA3026" s="272"/>
      <c r="AB3026" s="10"/>
      <c r="AC3026" s="273" t="s">
        <v>80</v>
      </c>
      <c r="AD3026" s="274"/>
      <c r="AE3026" s="275" t="s">
        <v>81</v>
      </c>
      <c r="AF3026" s="276"/>
      <c r="AG3026" s="10"/>
      <c r="AH3026" s="269" t="s">
        <v>82</v>
      </c>
      <c r="AI3026" s="270"/>
      <c r="AJ3026" s="271" t="s">
        <v>83</v>
      </c>
      <c r="AK3026" s="272"/>
      <c r="AM3026" s="57" t="s">
        <v>10</v>
      </c>
      <c r="AO3026" s="109" t="s">
        <v>37</v>
      </c>
      <c r="AP3026" s="18"/>
      <c r="AQ3026" s="68"/>
      <c r="AR3026" s="68"/>
      <c r="AS3026" s="68"/>
      <c r="AT3026" s="68"/>
    </row>
    <row r="3027" spans="2:46" ht="18.600000000000001" customHeight="1" thickTop="1" thickBot="1">
      <c r="B3027" s="81">
        <v>8.6599999999999593</v>
      </c>
      <c r="D3027" s="59">
        <v>1</v>
      </c>
      <c r="E3027" s="60">
        <v>0</v>
      </c>
      <c r="F3027" s="61">
        <v>0</v>
      </c>
      <c r="G3027" s="62">
        <f t="shared" ref="G3027" si="13739">$E$8*$B3027</f>
        <v>5.8746841999999724</v>
      </c>
      <c r="I3027" s="59">
        <v>1</v>
      </c>
      <c r="J3027" s="63">
        <v>0</v>
      </c>
      <c r="K3027" s="61">
        <v>0</v>
      </c>
      <c r="L3027" s="62">
        <v>0</v>
      </c>
      <c r="N3027" s="59">
        <f t="shared" ref="N3027" si="13740">D3027*I3027+F3027*I3030-E3027*J3027-G3027*J3030</f>
        <v>3.4005030370590856</v>
      </c>
      <c r="O3027" s="63">
        <f t="shared" ref="O3027" si="13741">(D3027*J3027+E3027*I3027+F3027*J3030+G3027*I3030)</f>
        <v>0</v>
      </c>
      <c r="P3027" s="61">
        <f t="shared" ref="P3027" si="13742">D3027*K3027+F3027*K3030-E3027*L3027-G3027*L3030</f>
        <v>0</v>
      </c>
      <c r="Q3027" s="62">
        <f t="shared" ref="Q3027" si="13743">(D3027*L3027+E3027*K3027+F3027*L3030+G3027*K3030)</f>
        <v>5.8746841999999724</v>
      </c>
      <c r="S3027" s="59">
        <v>1</v>
      </c>
      <c r="T3027" s="60">
        <v>0</v>
      </c>
      <c r="U3027" s="61">
        <v>0</v>
      </c>
      <c r="V3027" s="62">
        <f t="shared" ref="V3027" si="13744">$T$8*$B3027</f>
        <v>5.8746841999999724</v>
      </c>
      <c r="X3027" s="59">
        <f t="shared" ref="X3027" si="13745">N3027*S3027+P3027*S3030-O3027*T3027-Q3027*T3030</f>
        <v>3.4005030370590856</v>
      </c>
      <c r="Y3027" s="63">
        <f t="shared" ref="Y3027" si="13746">(N3027*T3027+O3027*S3027+P3027*T3030+Q3027*S3030)</f>
        <v>0</v>
      </c>
      <c r="Z3027" s="61">
        <f t="shared" ref="Z3027" si="13747">N3027*U3027+P3027*U3030-O3027*V3027-Q3027*V3030</f>
        <v>0</v>
      </c>
      <c r="AA3027" s="62">
        <f t="shared" ref="AA3027" si="13748">(N3027*V3027+O3027*U3027+P3027*V3030+Q3027*U3030)</f>
        <v>25.851565663862903</v>
      </c>
      <c r="AB3027" s="10"/>
      <c r="AC3027" s="64">
        <v>1</v>
      </c>
      <c r="AD3027" s="65">
        <v>0</v>
      </c>
      <c r="AE3027" s="23">
        <v>0</v>
      </c>
      <c r="AF3027" s="66">
        <v>0</v>
      </c>
      <c r="AH3027" s="59">
        <f t="shared" ref="AH3027" si="13749">X3027*AC3027+Z3027*AC3030-Y3027*AD3027-AA3027*AD3030</f>
        <v>3.4005030370590856</v>
      </c>
      <c r="AI3027" s="63">
        <f t="shared" ref="AI3027" si="13750">(X3027*AD3027+Y3027*AC3027+Z3027*AD3030+AA3027*AC3030)</f>
        <v>25.851565663862903</v>
      </c>
      <c r="AJ3027" s="61">
        <f t="shared" ref="AJ3027" si="13751">X3027*AE3027+Z3027*AE3030-Y3027*AF3027-AA3027*AF3030</f>
        <v>0</v>
      </c>
      <c r="AK3027" s="62">
        <f t="shared" ref="AK3027" si="13752">(X3027*AF3027+Y3027*AE3027+Z3027*AF3030+AA3027*AE3030)</f>
        <v>25.851565663862903</v>
      </c>
      <c r="AM3027" s="67">
        <f t="shared" ref="AM3027" si="13753">20*LOG(((1+$AD$8)/$AD$8)/((AH3027+AH3030)^2+(AI3027+AI3030)^2)^0.5)</f>
        <v>-22.390473762070755</v>
      </c>
      <c r="AO3027" s="110">
        <f t="shared" ref="AO3027" si="13754">((AH3027^2+AI3027^2)^0.5)/((AH3030^2+AI3030^2)^0.5)</f>
        <v>7.6129980303093365</v>
      </c>
      <c r="AP3027" s="18"/>
      <c r="AQ3027" s="68"/>
      <c r="AR3027" s="68"/>
      <c r="AS3027" s="68"/>
      <c r="AT3027" s="68"/>
    </row>
    <row r="3028" spans="2:46" ht="18.600000000000001" customHeight="1" thickBot="1">
      <c r="D3028" s="69"/>
      <c r="G3028" s="70"/>
      <c r="I3028" s="69"/>
      <c r="L3028" s="70"/>
      <c r="N3028" s="69"/>
      <c r="Q3028" s="70"/>
      <c r="S3028" s="69"/>
      <c r="V3028" s="70"/>
      <c r="X3028" s="69"/>
      <c r="AA3028" s="70"/>
      <c r="AC3028" s="64"/>
      <c r="AD3028" s="23"/>
      <c r="AE3028" s="23"/>
      <c r="AF3028" s="71"/>
      <c r="AH3028" s="69"/>
      <c r="AK3028" s="70"/>
      <c r="AO3028" s="111"/>
      <c r="AP3028" s="18"/>
      <c r="AQ3028" s="68"/>
      <c r="AR3028" s="68"/>
      <c r="AS3028" s="68"/>
      <c r="AT3028" s="68"/>
    </row>
    <row r="3029" spans="2:46" ht="18.600000000000001" customHeight="1" thickBot="1">
      <c r="D3029" s="265" t="s">
        <v>11</v>
      </c>
      <c r="E3029" s="266"/>
      <c r="F3029" s="267" t="s">
        <v>84</v>
      </c>
      <c r="G3029" s="268"/>
      <c r="H3029" s="263"/>
      <c r="I3029" s="265" t="s">
        <v>85</v>
      </c>
      <c r="J3029" s="266"/>
      <c r="K3029" s="267" t="s">
        <v>86</v>
      </c>
      <c r="L3029" s="268"/>
      <c r="N3029" s="269" t="s">
        <v>12</v>
      </c>
      <c r="O3029" s="270"/>
      <c r="P3029" s="271" t="s">
        <v>13</v>
      </c>
      <c r="Q3029" s="272"/>
      <c r="S3029" s="265" t="s">
        <v>87</v>
      </c>
      <c r="T3029" s="266"/>
      <c r="U3029" s="267" t="s">
        <v>88</v>
      </c>
      <c r="V3029" s="268"/>
      <c r="W3029" s="10"/>
      <c r="X3029" s="269" t="s">
        <v>89</v>
      </c>
      <c r="Y3029" s="270"/>
      <c r="Z3029" s="271" t="s">
        <v>90</v>
      </c>
      <c r="AA3029" s="272"/>
      <c r="AB3029" s="10"/>
      <c r="AC3029" s="265" t="s">
        <v>14</v>
      </c>
      <c r="AD3029" s="266"/>
      <c r="AE3029" s="267" t="s">
        <v>15</v>
      </c>
      <c r="AF3029" s="268"/>
      <c r="AG3029" s="10"/>
      <c r="AH3029" s="269" t="s">
        <v>91</v>
      </c>
      <c r="AI3029" s="270"/>
      <c r="AJ3029" s="271" t="s">
        <v>92</v>
      </c>
      <c r="AK3029" s="272"/>
      <c r="AM3029" s="76" t="s">
        <v>16</v>
      </c>
      <c r="AO3029" s="112" t="s">
        <v>38</v>
      </c>
      <c r="AP3029" s="18"/>
      <c r="AQ3029" s="68"/>
      <c r="AR3029" s="68"/>
      <c r="AS3029" s="68"/>
      <c r="AT3029" s="68"/>
    </row>
    <row r="3030" spans="2:46" ht="18.600000000000001" customHeight="1" thickTop="1" thickBot="1">
      <c r="D3030" s="59">
        <v>0</v>
      </c>
      <c r="E3030" s="63">
        <v>0</v>
      </c>
      <c r="F3030" s="61">
        <v>1</v>
      </c>
      <c r="G3030" s="62">
        <v>0</v>
      </c>
      <c r="I3030" s="59">
        <v>0</v>
      </c>
      <c r="J3030" s="63">
        <f t="shared" ref="J3030" si="13755">IF(0=(1-$J$8*$K$8*$B3027^2),10^14,$B3027*$K$8/(1-$J$8*$K$8*$B3027^2))</f>
        <v>-0.40861822616083721</v>
      </c>
      <c r="K3030" s="61">
        <v>1</v>
      </c>
      <c r="L3030" s="62">
        <v>0</v>
      </c>
      <c r="N3030" s="59">
        <f t="shared" ref="N3030" si="13756">D3030*I3027+F3030*I3030-E3030*J3027-G3030*J3030</f>
        <v>0</v>
      </c>
      <c r="O3030" s="63">
        <f t="shared" ref="O3030" si="13757">(D3030*J3027+E3030*I3027+F3030*J3030+G3030*I3030)</f>
        <v>-0.40861822616083721</v>
      </c>
      <c r="P3030" s="61">
        <f t="shared" ref="P3030" si="13758">D3030*K3027+F3030*K3030-E3030*L3027-G3030*L3030</f>
        <v>1</v>
      </c>
      <c r="Q3030" s="62">
        <f t="shared" ref="Q3030" si="13759">(D3030*L3027+E3030*K3027+F3030*L3030+G3030*K3030)</f>
        <v>0</v>
      </c>
      <c r="S3030" s="59">
        <v>0</v>
      </c>
      <c r="T3030" s="63">
        <v>0</v>
      </c>
      <c r="U3030" s="61">
        <v>1</v>
      </c>
      <c r="V3030" s="62">
        <v>0</v>
      </c>
      <c r="X3030" s="59">
        <f t="shared" ref="X3030" si="13760">N3030*S3027+P3030*S3030-O3030*T3027-Q3030*T3030</f>
        <v>0</v>
      </c>
      <c r="Y3030" s="63">
        <f t="shared" ref="Y3030" si="13761">(N3030*T3027+O3030*S3027+P3030*T3030+Q3030*S3030)</f>
        <v>-0.40861822616083721</v>
      </c>
      <c r="Z3030" s="61">
        <f t="shared" ref="Z3030" si="13762">N3030*U3027+P3030*U3030-O3030*V3027-Q3030*V3030</f>
        <v>3.4005030370590856</v>
      </c>
      <c r="AA3030" s="62">
        <f t="shared" ref="AA3030" si="13763">(N3030*V3027+O3030*U3027+P3030*V3030+Q3030*U3030)</f>
        <v>0</v>
      </c>
      <c r="AB3030" s="10"/>
      <c r="AC3030" s="46">
        <f t="shared" ref="AC3030" si="13764">1/$AD$8</f>
        <v>1</v>
      </c>
      <c r="AD3030" s="77">
        <v>0</v>
      </c>
      <c r="AE3030" s="78">
        <v>1</v>
      </c>
      <c r="AF3030" s="79">
        <v>0</v>
      </c>
      <c r="AH3030" s="59">
        <f t="shared" ref="AH3030" si="13765">X3030*AC3027+Z3030*AC3030-Y3030*AD3027-AA3030*AD3030</f>
        <v>3.4005030370590856</v>
      </c>
      <c r="AI3030" s="63">
        <f t="shared" ref="AI3030" si="13766">(X3030*AD3027+Y3030*AC3027+Z3030*AD3030+AA3030*AC3030)</f>
        <v>-0.40861822616083721</v>
      </c>
      <c r="AJ3030" s="61">
        <f t="shared" ref="AJ3030" si="13767">X3030*AE3027+Z3030*AE3030-Y3030*AF3027-AA3030*AF3030</f>
        <v>3.4005030370590856</v>
      </c>
      <c r="AK3030" s="62">
        <f t="shared" ref="AK3030" si="13768">(X3030*AF3027+Y3030*AE3027+Z3030*AF3030+AA3030*AE3030)</f>
        <v>0</v>
      </c>
      <c r="AM3030" s="80">
        <f t="shared" ref="AM3030" si="13769">(180/PI())*ATAN(-1*(AI3027+AI3030)/(AH3027+AH3030))</f>
        <v>-75.034486699475849</v>
      </c>
      <c r="AO3030" s="113">
        <f t="shared" ref="AO3030" si="13770">20*LOG(((1-(10^(AM3027/20)^2)*(1-((1-AO3027)/(1+AO3027))^2))^0.5))</f>
        <v>-1.0293392090427431E-2</v>
      </c>
      <c r="AP3030" s="18"/>
      <c r="AQ3030" s="68"/>
      <c r="AR3030" s="68"/>
      <c r="AS3030" s="68"/>
      <c r="AT3030" s="68"/>
    </row>
    <row r="3031" spans="2:46" ht="18.600000000000001" customHeight="1"/>
    <row r="3032" spans="2:46" ht="18.600000000000001" customHeight="1" thickBot="1">
      <c r="D3032" s="10" t="s">
        <v>63</v>
      </c>
      <c r="E3032" s="10"/>
      <c r="F3032" s="10"/>
      <c r="G3032" s="10"/>
      <c r="H3032" s="10"/>
      <c r="I3032" s="10" t="s">
        <v>64</v>
      </c>
      <c r="J3032" s="10"/>
      <c r="K3032" s="10"/>
      <c r="L3032" s="10"/>
      <c r="M3032" s="55"/>
      <c r="N3032" s="55"/>
      <c r="O3032" s="54" t="s">
        <v>65</v>
      </c>
      <c r="P3032" s="55"/>
      <c r="Q3032" s="55"/>
      <c r="R3032" s="55"/>
      <c r="S3032" s="10"/>
      <c r="T3032" s="10" t="s">
        <v>66</v>
      </c>
      <c r="U3032" s="55"/>
      <c r="V3032" s="55"/>
      <c r="W3032" s="55"/>
      <c r="X3032" s="55"/>
      <c r="Y3032" s="54" t="s">
        <v>67</v>
      </c>
      <c r="Z3032" s="55"/>
      <c r="AA3032" s="55"/>
      <c r="AB3032" s="55"/>
      <c r="AC3032" s="54" t="s">
        <v>68</v>
      </c>
      <c r="AD3032" s="10"/>
      <c r="AE3032" s="10"/>
      <c r="AF3032" s="10"/>
      <c r="AG3032" s="10"/>
      <c r="AH3032" s="55"/>
      <c r="AI3032" s="54" t="s">
        <v>69</v>
      </c>
      <c r="AJ3032" s="55"/>
      <c r="AK3032" s="55"/>
    </row>
    <row r="3033" spans="2:46" ht="18.600000000000001" customHeight="1" thickBot="1">
      <c r="B3033" s="52"/>
      <c r="D3033" s="273" t="s">
        <v>70</v>
      </c>
      <c r="E3033" s="274"/>
      <c r="F3033" s="275" t="s">
        <v>71</v>
      </c>
      <c r="G3033" s="276"/>
      <c r="H3033" s="263"/>
      <c r="I3033" s="273" t="s">
        <v>72</v>
      </c>
      <c r="J3033" s="274"/>
      <c r="K3033" s="275" t="s">
        <v>73</v>
      </c>
      <c r="L3033" s="276"/>
      <c r="M3033" s="55"/>
      <c r="N3033" s="269" t="s">
        <v>74</v>
      </c>
      <c r="O3033" s="270"/>
      <c r="P3033" s="271" t="s">
        <v>75</v>
      </c>
      <c r="Q3033" s="272"/>
      <c r="R3033" s="55"/>
      <c r="S3033" s="273" t="s">
        <v>76</v>
      </c>
      <c r="T3033" s="274"/>
      <c r="U3033" s="275" t="s">
        <v>77</v>
      </c>
      <c r="V3033" s="276"/>
      <c r="W3033" s="10"/>
      <c r="X3033" s="269" t="s">
        <v>78</v>
      </c>
      <c r="Y3033" s="270"/>
      <c r="Z3033" s="271" t="s">
        <v>79</v>
      </c>
      <c r="AA3033" s="272"/>
      <c r="AB3033" s="10"/>
      <c r="AC3033" s="273" t="s">
        <v>80</v>
      </c>
      <c r="AD3033" s="274"/>
      <c r="AE3033" s="275" t="s">
        <v>81</v>
      </c>
      <c r="AF3033" s="276"/>
      <c r="AG3033" s="10"/>
      <c r="AH3033" s="269" t="s">
        <v>82</v>
      </c>
      <c r="AI3033" s="270"/>
      <c r="AJ3033" s="271" t="s">
        <v>83</v>
      </c>
      <c r="AK3033" s="272"/>
      <c r="AM3033" s="57" t="s">
        <v>10</v>
      </c>
      <c r="AO3033" s="109" t="s">
        <v>37</v>
      </c>
      <c r="AP3033" s="18"/>
      <c r="AQ3033" s="68"/>
      <c r="AR3033" s="68"/>
      <c r="AS3033" s="68"/>
      <c r="AT3033" s="68"/>
    </row>
    <row r="3034" spans="2:46" ht="18.600000000000001" customHeight="1" thickTop="1" thickBot="1">
      <c r="B3034" s="81">
        <v>8.6799999999999606</v>
      </c>
      <c r="D3034" s="59">
        <v>1</v>
      </c>
      <c r="E3034" s="60">
        <v>0</v>
      </c>
      <c r="F3034" s="61">
        <v>0</v>
      </c>
      <c r="G3034" s="62">
        <f t="shared" ref="G3034" si="13771">$E$8*$B3034</f>
        <v>5.8882515999999736</v>
      </c>
      <c r="I3034" s="59">
        <v>1</v>
      </c>
      <c r="J3034" s="63">
        <v>0</v>
      </c>
      <c r="K3034" s="61">
        <v>0</v>
      </c>
      <c r="L3034" s="62">
        <v>0</v>
      </c>
      <c r="N3034" s="59">
        <f t="shared" ref="N3034" si="13772">D3034*I3034+F3034*I3037-E3034*J3034-G3034*J3037</f>
        <v>3.3998582521214216</v>
      </c>
      <c r="O3034" s="63">
        <f t="shared" ref="O3034" si="13773">(D3034*J3034+E3034*I3034+F3034*J3037+G3034*I3037)</f>
        <v>0</v>
      </c>
      <c r="P3034" s="61">
        <f t="shared" ref="P3034" si="13774">D3034*K3034+F3034*K3037-E3034*L3034-G3034*L3037</f>
        <v>0</v>
      </c>
      <c r="Q3034" s="62">
        <f t="shared" ref="Q3034" si="13775">(D3034*L3034+E3034*K3034+F3034*L3037+G3034*K3037)</f>
        <v>5.8882515999999736</v>
      </c>
      <c r="S3034" s="59">
        <v>1</v>
      </c>
      <c r="T3034" s="60">
        <v>0</v>
      </c>
      <c r="U3034" s="61">
        <v>0</v>
      </c>
      <c r="V3034" s="62">
        <f t="shared" ref="V3034" si="13776">$T$8*$B3034</f>
        <v>5.8882515999999736</v>
      </c>
      <c r="X3034" s="59">
        <f t="shared" ref="X3034" si="13777">N3034*S3034+P3034*S3037-O3034*T3034-Q3034*T3037</f>
        <v>3.3998582521214216</v>
      </c>
      <c r="Y3034" s="63">
        <f t="shared" ref="Y3034" si="13778">(N3034*T3034+O3034*S3034+P3034*T3037+Q3034*S3037)</f>
        <v>0</v>
      </c>
      <c r="Z3034" s="61">
        <f t="shared" ref="Z3034" si="13779">N3034*U3034+P3034*U3037-O3034*V3034-Q3034*V3037</f>
        <v>0</v>
      </c>
      <c r="AA3034" s="62">
        <f t="shared" ref="AA3034" si="13780">(N3034*V3034+O3034*U3034+P3034*V3037+Q3034*U3037)</f>
        <v>25.907472392827046</v>
      </c>
      <c r="AB3034" s="10"/>
      <c r="AC3034" s="64">
        <v>1</v>
      </c>
      <c r="AD3034" s="65">
        <v>0</v>
      </c>
      <c r="AE3034" s="23">
        <v>0</v>
      </c>
      <c r="AF3034" s="66">
        <v>0</v>
      </c>
      <c r="AH3034" s="59">
        <f t="shared" ref="AH3034" si="13781">X3034*AC3034+Z3034*AC3037-Y3034*AD3034-AA3034*AD3037</f>
        <v>3.3998582521214216</v>
      </c>
      <c r="AI3034" s="63">
        <f t="shared" ref="AI3034" si="13782">(X3034*AD3034+Y3034*AC3034+Z3034*AD3037+AA3034*AC3037)</f>
        <v>25.907472392827046</v>
      </c>
      <c r="AJ3034" s="61">
        <f t="shared" ref="AJ3034" si="13783">X3034*AE3034+Z3034*AE3037-Y3034*AF3034-AA3034*AF3037</f>
        <v>0</v>
      </c>
      <c r="AK3034" s="62">
        <f t="shared" ref="AK3034" si="13784">(X3034*AF3034+Y3034*AE3034+Z3034*AF3037+AA3034*AE3037)</f>
        <v>25.907472392827046</v>
      </c>
      <c r="AM3034" s="67">
        <f t="shared" ref="AM3034" si="13785">20*LOG(((1+$AD$8)/$AD$8)/((AH3034+AH3037)^2+(AI3034+AI3037)^2)^0.5)</f>
        <v>-22.408494747705532</v>
      </c>
      <c r="AO3034" s="110">
        <f t="shared" ref="AO3034" si="13786">((AH3034^2+AI3034^2)^0.5)/((AH3037^2+AI3037^2)^0.5)</f>
        <v>7.6308631143544314</v>
      </c>
      <c r="AP3034" s="18"/>
      <c r="AQ3034" s="68"/>
      <c r="AR3034" s="68"/>
      <c r="AS3034" s="68"/>
      <c r="AT3034" s="68"/>
    </row>
    <row r="3035" spans="2:46" ht="18.600000000000001" customHeight="1" thickBot="1">
      <c r="D3035" s="69"/>
      <c r="G3035" s="70"/>
      <c r="I3035" s="69"/>
      <c r="L3035" s="70"/>
      <c r="N3035" s="69"/>
      <c r="Q3035" s="70"/>
      <c r="S3035" s="69"/>
      <c r="V3035" s="70"/>
      <c r="X3035" s="69"/>
      <c r="AA3035" s="70"/>
      <c r="AC3035" s="64"/>
      <c r="AD3035" s="23"/>
      <c r="AE3035" s="23"/>
      <c r="AF3035" s="71"/>
      <c r="AH3035" s="69"/>
      <c r="AK3035" s="70"/>
      <c r="AO3035" s="111"/>
      <c r="AP3035" s="18"/>
      <c r="AQ3035" s="68"/>
      <c r="AR3035" s="68"/>
      <c r="AS3035" s="68"/>
      <c r="AT3035" s="68"/>
    </row>
    <row r="3036" spans="2:46" ht="18.600000000000001" customHeight="1" thickBot="1">
      <c r="D3036" s="265" t="s">
        <v>11</v>
      </c>
      <c r="E3036" s="266"/>
      <c r="F3036" s="267" t="s">
        <v>84</v>
      </c>
      <c r="G3036" s="268"/>
      <c r="H3036" s="263"/>
      <c r="I3036" s="265" t="s">
        <v>85</v>
      </c>
      <c r="J3036" s="266"/>
      <c r="K3036" s="267" t="s">
        <v>86</v>
      </c>
      <c r="L3036" s="268"/>
      <c r="N3036" s="269" t="s">
        <v>12</v>
      </c>
      <c r="O3036" s="270"/>
      <c r="P3036" s="271" t="s">
        <v>13</v>
      </c>
      <c r="Q3036" s="272"/>
      <c r="S3036" s="265" t="s">
        <v>87</v>
      </c>
      <c r="T3036" s="266"/>
      <c r="U3036" s="267" t="s">
        <v>88</v>
      </c>
      <c r="V3036" s="268"/>
      <c r="W3036" s="10"/>
      <c r="X3036" s="269" t="s">
        <v>89</v>
      </c>
      <c r="Y3036" s="270"/>
      <c r="Z3036" s="271" t="s">
        <v>90</v>
      </c>
      <c r="AA3036" s="272"/>
      <c r="AB3036" s="10"/>
      <c r="AC3036" s="265" t="s">
        <v>14</v>
      </c>
      <c r="AD3036" s="266"/>
      <c r="AE3036" s="267" t="s">
        <v>15</v>
      </c>
      <c r="AF3036" s="268"/>
      <c r="AG3036" s="10"/>
      <c r="AH3036" s="269" t="s">
        <v>91</v>
      </c>
      <c r="AI3036" s="270"/>
      <c r="AJ3036" s="271" t="s">
        <v>92</v>
      </c>
      <c r="AK3036" s="272"/>
      <c r="AM3036" s="76" t="s">
        <v>16</v>
      </c>
      <c r="AO3036" s="112" t="s">
        <v>38</v>
      </c>
      <c r="AP3036" s="18"/>
      <c r="AQ3036" s="68"/>
      <c r="AR3036" s="68"/>
      <c r="AS3036" s="68"/>
      <c r="AT3036" s="68"/>
    </row>
    <row r="3037" spans="2:46" ht="18.600000000000001" customHeight="1" thickTop="1" thickBot="1">
      <c r="D3037" s="59">
        <v>0</v>
      </c>
      <c r="E3037" s="63">
        <v>0</v>
      </c>
      <c r="F3037" s="61">
        <v>1</v>
      </c>
      <c r="G3037" s="62">
        <v>0</v>
      </c>
      <c r="I3037" s="59">
        <v>0</v>
      </c>
      <c r="J3037" s="63">
        <f t="shared" ref="J3037" si="13787">IF(0=(1-$J$8*$K$8*$B3034^2),10^14,$B3034*$K$8/(1-$J$8*$K$8*$B3034^2))</f>
        <v>-0.40756720587847034</v>
      </c>
      <c r="K3037" s="61">
        <v>1</v>
      </c>
      <c r="L3037" s="62">
        <v>0</v>
      </c>
      <c r="N3037" s="59">
        <f t="shared" ref="N3037" si="13788">D3037*I3034+F3037*I3037-E3037*J3034-G3037*J3037</f>
        <v>0</v>
      </c>
      <c r="O3037" s="63">
        <f t="shared" ref="O3037" si="13789">(D3037*J3034+E3037*I3034+F3037*J3037+G3037*I3037)</f>
        <v>-0.40756720587847034</v>
      </c>
      <c r="P3037" s="61">
        <f t="shared" ref="P3037" si="13790">D3037*K3034+F3037*K3037-E3037*L3034-G3037*L3037</f>
        <v>1</v>
      </c>
      <c r="Q3037" s="62">
        <f t="shared" ref="Q3037" si="13791">(D3037*L3034+E3037*K3034+F3037*L3037+G3037*K3037)</f>
        <v>0</v>
      </c>
      <c r="S3037" s="59">
        <v>0</v>
      </c>
      <c r="T3037" s="63">
        <v>0</v>
      </c>
      <c r="U3037" s="61">
        <v>1</v>
      </c>
      <c r="V3037" s="62">
        <v>0</v>
      </c>
      <c r="X3037" s="59">
        <f t="shared" ref="X3037" si="13792">N3037*S3034+P3037*S3037-O3037*T3034-Q3037*T3037</f>
        <v>0</v>
      </c>
      <c r="Y3037" s="63">
        <f t="shared" ref="Y3037" si="13793">(N3037*T3034+O3037*S3034+P3037*T3037+Q3037*S3037)</f>
        <v>-0.40756720587847034</v>
      </c>
      <c r="Z3037" s="61">
        <f t="shared" ref="Z3037" si="13794">N3037*U3034+P3037*U3037-O3037*V3034-Q3037*V3037</f>
        <v>3.3998582521214216</v>
      </c>
      <c r="AA3037" s="62">
        <f t="shared" ref="AA3037" si="13795">(N3037*V3034+O3037*U3034+P3037*V3037+Q3037*U3037)</f>
        <v>0</v>
      </c>
      <c r="AB3037" s="10"/>
      <c r="AC3037" s="46">
        <f t="shared" ref="AC3037" si="13796">1/$AD$8</f>
        <v>1</v>
      </c>
      <c r="AD3037" s="77">
        <v>0</v>
      </c>
      <c r="AE3037" s="78">
        <v>1</v>
      </c>
      <c r="AF3037" s="79">
        <v>0</v>
      </c>
      <c r="AH3037" s="59">
        <f t="shared" ref="AH3037" si="13797">X3037*AC3034+Z3037*AC3037-Y3037*AD3034-AA3037*AD3037</f>
        <v>3.3998582521214216</v>
      </c>
      <c r="AI3037" s="63">
        <f t="shared" ref="AI3037" si="13798">(X3037*AD3034+Y3037*AC3034+Z3037*AD3037+AA3037*AC3037)</f>
        <v>-0.40756720587847034</v>
      </c>
      <c r="AJ3037" s="61">
        <f t="shared" ref="AJ3037" si="13799">X3037*AE3034+Z3037*AE3037-Y3037*AF3034-AA3037*AF3037</f>
        <v>3.3998582521214216</v>
      </c>
      <c r="AK3037" s="62">
        <f t="shared" ref="AK3037" si="13800">(X3037*AF3034+Y3037*AE3034+Z3037*AF3037+AA3037*AE3037)</f>
        <v>0</v>
      </c>
      <c r="AM3037" s="80">
        <f t="shared" ref="AM3037" si="13801">(180/PI())*ATAN(-1*(AI3034+AI3037)/(AH3034+AH3037))</f>
        <v>-75.06912448280886</v>
      </c>
      <c r="AO3037" s="113">
        <f t="shared" ref="AO3037" si="13802">20*LOG(((1-(10^(AM3034/20)^2)*(1-((1-AO3034)/(1+AO3034))^2))^0.5))</f>
        <v>-1.0232259505165875E-2</v>
      </c>
      <c r="AP3037" s="18"/>
      <c r="AQ3037" s="68"/>
      <c r="AR3037" s="68"/>
      <c r="AS3037" s="68"/>
      <c r="AT3037" s="68"/>
    </row>
    <row r="3038" spans="2:46" ht="18.600000000000001" customHeight="1"/>
    <row r="3039" spans="2:46" ht="18.600000000000001" customHeight="1" thickBot="1">
      <c r="D3039" s="10" t="s">
        <v>63</v>
      </c>
      <c r="E3039" s="10"/>
      <c r="F3039" s="10"/>
      <c r="G3039" s="10"/>
      <c r="H3039" s="10"/>
      <c r="I3039" s="10" t="s">
        <v>64</v>
      </c>
      <c r="J3039" s="10"/>
      <c r="K3039" s="10"/>
      <c r="L3039" s="10"/>
      <c r="M3039" s="55"/>
      <c r="N3039" s="55"/>
      <c r="O3039" s="54" t="s">
        <v>65</v>
      </c>
      <c r="P3039" s="55"/>
      <c r="Q3039" s="55"/>
      <c r="R3039" s="55"/>
      <c r="S3039" s="10"/>
      <c r="T3039" s="10" t="s">
        <v>66</v>
      </c>
      <c r="U3039" s="55"/>
      <c r="V3039" s="55"/>
      <c r="W3039" s="55"/>
      <c r="X3039" s="55"/>
      <c r="Y3039" s="54" t="s">
        <v>67</v>
      </c>
      <c r="Z3039" s="55"/>
      <c r="AA3039" s="55"/>
      <c r="AB3039" s="55"/>
      <c r="AC3039" s="54" t="s">
        <v>68</v>
      </c>
      <c r="AD3039" s="10"/>
      <c r="AE3039" s="10"/>
      <c r="AF3039" s="10"/>
      <c r="AG3039" s="10"/>
      <c r="AH3039" s="55"/>
      <c r="AI3039" s="54" t="s">
        <v>69</v>
      </c>
      <c r="AJ3039" s="55"/>
      <c r="AK3039" s="55"/>
    </row>
    <row r="3040" spans="2:46" ht="18.600000000000001" customHeight="1" thickBot="1">
      <c r="B3040" s="52"/>
      <c r="D3040" s="273" t="s">
        <v>70</v>
      </c>
      <c r="E3040" s="274"/>
      <c r="F3040" s="275" t="s">
        <v>71</v>
      </c>
      <c r="G3040" s="276"/>
      <c r="H3040" s="263"/>
      <c r="I3040" s="273" t="s">
        <v>72</v>
      </c>
      <c r="J3040" s="274"/>
      <c r="K3040" s="275" t="s">
        <v>73</v>
      </c>
      <c r="L3040" s="276"/>
      <c r="M3040" s="55"/>
      <c r="N3040" s="269" t="s">
        <v>74</v>
      </c>
      <c r="O3040" s="270"/>
      <c r="P3040" s="271" t="s">
        <v>75</v>
      </c>
      <c r="Q3040" s="272"/>
      <c r="R3040" s="55"/>
      <c r="S3040" s="273" t="s">
        <v>76</v>
      </c>
      <c r="T3040" s="274"/>
      <c r="U3040" s="275" t="s">
        <v>77</v>
      </c>
      <c r="V3040" s="276"/>
      <c r="W3040" s="10"/>
      <c r="X3040" s="269" t="s">
        <v>78</v>
      </c>
      <c r="Y3040" s="270"/>
      <c r="Z3040" s="271" t="s">
        <v>79</v>
      </c>
      <c r="AA3040" s="272"/>
      <c r="AB3040" s="10"/>
      <c r="AC3040" s="273" t="s">
        <v>80</v>
      </c>
      <c r="AD3040" s="274"/>
      <c r="AE3040" s="275" t="s">
        <v>81</v>
      </c>
      <c r="AF3040" s="276"/>
      <c r="AG3040" s="10"/>
      <c r="AH3040" s="269" t="s">
        <v>82</v>
      </c>
      <c r="AI3040" s="270"/>
      <c r="AJ3040" s="271" t="s">
        <v>83</v>
      </c>
      <c r="AK3040" s="272"/>
      <c r="AM3040" s="57" t="s">
        <v>10</v>
      </c>
      <c r="AO3040" s="109" t="s">
        <v>37</v>
      </c>
      <c r="AP3040" s="18"/>
      <c r="AQ3040" s="68"/>
      <c r="AR3040" s="68"/>
      <c r="AS3040" s="68"/>
      <c r="AT3040" s="68"/>
    </row>
    <row r="3041" spans="2:46" ht="18.600000000000001" customHeight="1" thickTop="1" thickBot="1">
      <c r="B3041" s="81">
        <v>8.6999999999999602</v>
      </c>
      <c r="D3041" s="59">
        <v>1</v>
      </c>
      <c r="E3041" s="60">
        <v>0</v>
      </c>
      <c r="F3041" s="61">
        <v>0</v>
      </c>
      <c r="G3041" s="62">
        <f t="shared" ref="G3041" si="13803">$E$8*$B3041</f>
        <v>5.9018189999999731</v>
      </c>
      <c r="I3041" s="59">
        <v>1</v>
      </c>
      <c r="J3041" s="63">
        <v>0</v>
      </c>
      <c r="K3041" s="61">
        <v>0</v>
      </c>
      <c r="L3041" s="62">
        <v>0</v>
      </c>
      <c r="N3041" s="59">
        <f t="shared" ref="N3041" si="13804">D3041*I3041+F3041*I3044-E3041*J3041-G3041*J3044</f>
        <v>3.3992182515845912</v>
      </c>
      <c r="O3041" s="63">
        <f t="shared" ref="O3041" si="13805">(D3041*J3041+E3041*I3041+F3041*J3044+G3041*I3044)</f>
        <v>0</v>
      </c>
      <c r="P3041" s="61">
        <f t="shared" ref="P3041" si="13806">D3041*K3041+F3041*K3044-E3041*L3041-G3041*L3044</f>
        <v>0</v>
      </c>
      <c r="Q3041" s="62">
        <f t="shared" ref="Q3041" si="13807">(D3041*L3041+E3041*K3041+F3041*L3044+G3041*K3044)</f>
        <v>5.9018189999999731</v>
      </c>
      <c r="S3041" s="59">
        <v>1</v>
      </c>
      <c r="T3041" s="60">
        <v>0</v>
      </c>
      <c r="U3041" s="61">
        <v>0</v>
      </c>
      <c r="V3041" s="62">
        <f t="shared" ref="V3041" si="13808">$T$8*$B3041</f>
        <v>5.9018189999999731</v>
      </c>
      <c r="X3041" s="59">
        <f t="shared" ref="X3041" si="13809">N3041*S3041+P3041*S3044-O3041*T3041-Q3041*T3044</f>
        <v>3.3992182515845912</v>
      </c>
      <c r="Y3041" s="63">
        <f t="shared" ref="Y3041" si="13810">(N3041*T3041+O3041*S3041+P3041*T3044+Q3041*S3044)</f>
        <v>0</v>
      </c>
      <c r="Z3041" s="61">
        <f t="shared" ref="Z3041" si="13811">N3041*U3041+P3041*U3044-O3041*V3041-Q3041*V3044</f>
        <v>0</v>
      </c>
      <c r="AA3041" s="62">
        <f t="shared" ref="AA3041" si="13812">(N3041*V3041+O3041*U3041+P3041*V3044+Q3041*U3044)</f>
        <v>25.963389862348599</v>
      </c>
      <c r="AB3041" s="10"/>
      <c r="AC3041" s="64">
        <v>1</v>
      </c>
      <c r="AD3041" s="65">
        <v>0</v>
      </c>
      <c r="AE3041" s="23">
        <v>0</v>
      </c>
      <c r="AF3041" s="66">
        <v>0</v>
      </c>
      <c r="AH3041" s="59">
        <f t="shared" ref="AH3041" si="13813">X3041*AC3041+Z3041*AC3044-Y3041*AD3041-AA3041*AD3044</f>
        <v>3.3992182515845912</v>
      </c>
      <c r="AI3041" s="63">
        <f t="shared" ref="AI3041" si="13814">(X3041*AD3041+Y3041*AC3041+Z3041*AD3044+AA3041*AC3044)</f>
        <v>25.963389862348599</v>
      </c>
      <c r="AJ3041" s="61">
        <f t="shared" ref="AJ3041" si="13815">X3041*AE3041+Z3041*AE3044-Y3041*AF3041-AA3041*AF3044</f>
        <v>0</v>
      </c>
      <c r="AK3041" s="62">
        <f t="shared" ref="AK3041" si="13816">(X3041*AF3041+Y3041*AE3041+Z3041*AF3044+AA3041*AE3044)</f>
        <v>25.963389862348599</v>
      </c>
      <c r="AM3041" s="67">
        <f t="shared" ref="AM3041" si="13817">20*LOG(((1+$AD$8)/$AD$8)/((AH3041+AH3044)^2+(AI3041+AI3044)^2)^0.5)</f>
        <v>-22.426484002550694</v>
      </c>
      <c r="AO3041" s="110">
        <f t="shared" ref="AO3041" si="13818">((AH3041^2+AI3041^2)^0.5)/((AH3044^2+AI3044^2)^0.5)</f>
        <v>7.6487274587561389</v>
      </c>
      <c r="AP3041" s="18"/>
      <c r="AQ3041" s="68"/>
      <c r="AR3041" s="68"/>
      <c r="AS3041" s="68"/>
      <c r="AT3041" s="68"/>
    </row>
    <row r="3042" spans="2:46" ht="18.600000000000001" customHeight="1" thickBot="1">
      <c r="D3042" s="69"/>
      <c r="G3042" s="70"/>
      <c r="I3042" s="69"/>
      <c r="L3042" s="70"/>
      <c r="N3042" s="69"/>
      <c r="Q3042" s="70"/>
      <c r="S3042" s="69"/>
      <c r="V3042" s="70"/>
      <c r="X3042" s="69"/>
      <c r="AA3042" s="70"/>
      <c r="AC3042" s="64"/>
      <c r="AD3042" s="23"/>
      <c r="AE3042" s="23"/>
      <c r="AF3042" s="71"/>
      <c r="AH3042" s="69"/>
      <c r="AK3042" s="70"/>
      <c r="AO3042" s="111"/>
      <c r="AP3042" s="18"/>
      <c r="AQ3042" s="68"/>
      <c r="AR3042" s="68"/>
      <c r="AS3042" s="68"/>
      <c r="AT3042" s="68"/>
    </row>
    <row r="3043" spans="2:46" ht="18.600000000000001" customHeight="1" thickBot="1">
      <c r="D3043" s="265" t="s">
        <v>11</v>
      </c>
      <c r="E3043" s="266"/>
      <c r="F3043" s="267" t="s">
        <v>84</v>
      </c>
      <c r="G3043" s="268"/>
      <c r="H3043" s="263"/>
      <c r="I3043" s="265" t="s">
        <v>85</v>
      </c>
      <c r="J3043" s="266"/>
      <c r="K3043" s="267" t="s">
        <v>86</v>
      </c>
      <c r="L3043" s="268"/>
      <c r="N3043" s="269" t="s">
        <v>12</v>
      </c>
      <c r="O3043" s="270"/>
      <c r="P3043" s="271" t="s">
        <v>13</v>
      </c>
      <c r="Q3043" s="272"/>
      <c r="S3043" s="265" t="s">
        <v>87</v>
      </c>
      <c r="T3043" s="266"/>
      <c r="U3043" s="267" t="s">
        <v>88</v>
      </c>
      <c r="V3043" s="268"/>
      <c r="W3043" s="10"/>
      <c r="X3043" s="269" t="s">
        <v>89</v>
      </c>
      <c r="Y3043" s="270"/>
      <c r="Z3043" s="271" t="s">
        <v>90</v>
      </c>
      <c r="AA3043" s="272"/>
      <c r="AB3043" s="10"/>
      <c r="AC3043" s="265" t="s">
        <v>14</v>
      </c>
      <c r="AD3043" s="266"/>
      <c r="AE3043" s="267" t="s">
        <v>15</v>
      </c>
      <c r="AF3043" s="268"/>
      <c r="AG3043" s="10"/>
      <c r="AH3043" s="269" t="s">
        <v>91</v>
      </c>
      <c r="AI3043" s="270"/>
      <c r="AJ3043" s="271" t="s">
        <v>92</v>
      </c>
      <c r="AK3043" s="272"/>
      <c r="AM3043" s="76" t="s">
        <v>16</v>
      </c>
      <c r="AO3043" s="112" t="s">
        <v>38</v>
      </c>
      <c r="AP3043" s="18"/>
      <c r="AQ3043" s="68"/>
      <c r="AR3043" s="68"/>
      <c r="AS3043" s="68"/>
      <c r="AT3043" s="68"/>
    </row>
    <row r="3044" spans="2:46" ht="18.600000000000001" customHeight="1" thickTop="1" thickBot="1">
      <c r="D3044" s="59">
        <v>0</v>
      </c>
      <c r="E3044" s="63">
        <v>0</v>
      </c>
      <c r="F3044" s="61">
        <v>1</v>
      </c>
      <c r="G3044" s="62">
        <v>0</v>
      </c>
      <c r="I3044" s="59">
        <v>0</v>
      </c>
      <c r="J3044" s="63">
        <f t="shared" ref="J3044" si="13819">IF(0=(1-$J$8*$K$8*$B3041^2),10^14,$B3041*$K$8/(1-$J$8*$K$8*$B3041^2))</f>
        <v>-0.40652182853872715</v>
      </c>
      <c r="K3044" s="61">
        <v>1</v>
      </c>
      <c r="L3044" s="62">
        <v>0</v>
      </c>
      <c r="N3044" s="59">
        <f t="shared" ref="N3044" si="13820">D3044*I3041+F3044*I3044-E3044*J3041-G3044*J3044</f>
        <v>0</v>
      </c>
      <c r="O3044" s="63">
        <f t="shared" ref="O3044" si="13821">(D3044*J3041+E3044*I3041+F3044*J3044+G3044*I3044)</f>
        <v>-0.40652182853872715</v>
      </c>
      <c r="P3044" s="61">
        <f t="shared" ref="P3044" si="13822">D3044*K3041+F3044*K3044-E3044*L3041-G3044*L3044</f>
        <v>1</v>
      </c>
      <c r="Q3044" s="62">
        <f t="shared" ref="Q3044" si="13823">(D3044*L3041+E3044*K3041+F3044*L3044+G3044*K3044)</f>
        <v>0</v>
      </c>
      <c r="S3044" s="59">
        <v>0</v>
      </c>
      <c r="T3044" s="63">
        <v>0</v>
      </c>
      <c r="U3044" s="61">
        <v>1</v>
      </c>
      <c r="V3044" s="62">
        <v>0</v>
      </c>
      <c r="X3044" s="59">
        <f t="shared" ref="X3044" si="13824">N3044*S3041+P3044*S3044-O3044*T3041-Q3044*T3044</f>
        <v>0</v>
      </c>
      <c r="Y3044" s="63">
        <f t="shared" ref="Y3044" si="13825">(N3044*T3041+O3044*S3041+P3044*T3044+Q3044*S3044)</f>
        <v>-0.40652182853872715</v>
      </c>
      <c r="Z3044" s="61">
        <f t="shared" ref="Z3044" si="13826">N3044*U3041+P3044*U3044-O3044*V3041-Q3044*V3044</f>
        <v>3.3992182515845912</v>
      </c>
      <c r="AA3044" s="62">
        <f t="shared" ref="AA3044" si="13827">(N3044*V3041+O3044*U3041+P3044*V3044+Q3044*U3044)</f>
        <v>0</v>
      </c>
      <c r="AB3044" s="10"/>
      <c r="AC3044" s="46">
        <f t="shared" ref="AC3044" si="13828">1/$AD$8</f>
        <v>1</v>
      </c>
      <c r="AD3044" s="77">
        <v>0</v>
      </c>
      <c r="AE3044" s="78">
        <v>1</v>
      </c>
      <c r="AF3044" s="79">
        <v>0</v>
      </c>
      <c r="AH3044" s="59">
        <f t="shared" ref="AH3044" si="13829">X3044*AC3041+Z3044*AC3044-Y3044*AD3041-AA3044*AD3044</f>
        <v>3.3992182515845912</v>
      </c>
      <c r="AI3044" s="63">
        <f t="shared" ref="AI3044" si="13830">(X3044*AD3041+Y3044*AC3041+Z3044*AD3044+AA3044*AC3044)</f>
        <v>-0.40652182853872715</v>
      </c>
      <c r="AJ3044" s="61">
        <f t="shared" ref="AJ3044" si="13831">X3044*AE3041+Z3044*AE3044-Y3044*AF3041-AA3044*AF3044</f>
        <v>3.3992182515845912</v>
      </c>
      <c r="AK3044" s="62">
        <f t="shared" ref="AK3044" si="13832">(X3044*AF3041+Y3044*AE3041+Z3044*AF3044+AA3044*AE3044)</f>
        <v>0</v>
      </c>
      <c r="AM3044" s="80">
        <f t="shared" ref="AM3044" si="13833">(180/PI())*ATAN(-1*(AI3041+AI3044)/(AH3041+AH3044))</f>
        <v>-75.103601775203686</v>
      </c>
      <c r="AO3044" s="113">
        <f t="shared" ref="AO3044" si="13834">20*LOG(((1-(10^(AM3041/20)^2)*(1-((1-AO3041)/(1+AO3041))^2))^0.5))</f>
        <v>-1.0171597019238934E-2</v>
      </c>
      <c r="AP3044" s="18"/>
      <c r="AQ3044" s="68"/>
      <c r="AR3044" s="68"/>
      <c r="AS3044" s="68"/>
      <c r="AT3044" s="68"/>
    </row>
    <row r="3045" spans="2:46" ht="18.600000000000001" customHeight="1"/>
    <row r="3046" spans="2:46" ht="18.600000000000001" customHeight="1" thickBot="1">
      <c r="D3046" s="10" t="s">
        <v>63</v>
      </c>
      <c r="E3046" s="10"/>
      <c r="F3046" s="10"/>
      <c r="G3046" s="10"/>
      <c r="H3046" s="10"/>
      <c r="I3046" s="10" t="s">
        <v>64</v>
      </c>
      <c r="J3046" s="10"/>
      <c r="K3046" s="10"/>
      <c r="L3046" s="10"/>
      <c r="M3046" s="55"/>
      <c r="N3046" s="55"/>
      <c r="O3046" s="54" t="s">
        <v>65</v>
      </c>
      <c r="P3046" s="55"/>
      <c r="Q3046" s="55"/>
      <c r="R3046" s="55"/>
      <c r="S3046" s="10"/>
      <c r="T3046" s="10" t="s">
        <v>66</v>
      </c>
      <c r="U3046" s="55"/>
      <c r="V3046" s="55"/>
      <c r="W3046" s="55"/>
      <c r="X3046" s="55"/>
      <c r="Y3046" s="54" t="s">
        <v>67</v>
      </c>
      <c r="Z3046" s="55"/>
      <c r="AA3046" s="55"/>
      <c r="AB3046" s="55"/>
      <c r="AC3046" s="54" t="s">
        <v>68</v>
      </c>
      <c r="AD3046" s="10"/>
      <c r="AE3046" s="10"/>
      <c r="AF3046" s="10"/>
      <c r="AG3046" s="10"/>
      <c r="AH3046" s="55"/>
      <c r="AI3046" s="54" t="s">
        <v>69</v>
      </c>
      <c r="AJ3046" s="55"/>
      <c r="AK3046" s="55"/>
    </row>
    <row r="3047" spans="2:46" ht="18.600000000000001" customHeight="1" thickBot="1">
      <c r="B3047" s="52"/>
      <c r="D3047" s="273" t="s">
        <v>70</v>
      </c>
      <c r="E3047" s="274"/>
      <c r="F3047" s="275" t="s">
        <v>71</v>
      </c>
      <c r="G3047" s="276"/>
      <c r="H3047" s="263"/>
      <c r="I3047" s="273" t="s">
        <v>72</v>
      </c>
      <c r="J3047" s="274"/>
      <c r="K3047" s="275" t="s">
        <v>73</v>
      </c>
      <c r="L3047" s="276"/>
      <c r="M3047" s="55"/>
      <c r="N3047" s="269" t="s">
        <v>74</v>
      </c>
      <c r="O3047" s="270"/>
      <c r="P3047" s="271" t="s">
        <v>75</v>
      </c>
      <c r="Q3047" s="272"/>
      <c r="R3047" s="55"/>
      <c r="S3047" s="273" t="s">
        <v>76</v>
      </c>
      <c r="T3047" s="274"/>
      <c r="U3047" s="275" t="s">
        <v>77</v>
      </c>
      <c r="V3047" s="276"/>
      <c r="W3047" s="10"/>
      <c r="X3047" s="269" t="s">
        <v>78</v>
      </c>
      <c r="Y3047" s="270"/>
      <c r="Z3047" s="271" t="s">
        <v>79</v>
      </c>
      <c r="AA3047" s="272"/>
      <c r="AB3047" s="10"/>
      <c r="AC3047" s="273" t="s">
        <v>80</v>
      </c>
      <c r="AD3047" s="274"/>
      <c r="AE3047" s="275" t="s">
        <v>81</v>
      </c>
      <c r="AF3047" s="276"/>
      <c r="AG3047" s="10"/>
      <c r="AH3047" s="269" t="s">
        <v>82</v>
      </c>
      <c r="AI3047" s="270"/>
      <c r="AJ3047" s="271" t="s">
        <v>83</v>
      </c>
      <c r="AK3047" s="272"/>
      <c r="AM3047" s="57" t="s">
        <v>10</v>
      </c>
      <c r="AO3047" s="109" t="s">
        <v>37</v>
      </c>
      <c r="AP3047" s="18"/>
      <c r="AQ3047" s="68"/>
      <c r="AR3047" s="68"/>
      <c r="AS3047" s="68"/>
      <c r="AT3047" s="68"/>
    </row>
    <row r="3048" spans="2:46" ht="18.600000000000001" customHeight="1" thickTop="1" thickBot="1">
      <c r="B3048" s="81">
        <v>8.7199999999999598</v>
      </c>
      <c r="D3048" s="59">
        <v>1</v>
      </c>
      <c r="E3048" s="60">
        <v>0</v>
      </c>
      <c r="F3048" s="61">
        <v>0</v>
      </c>
      <c r="G3048" s="62">
        <f t="shared" ref="G3048" si="13835">$E$8*$B3048</f>
        <v>5.9153863999999734</v>
      </c>
      <c r="I3048" s="59">
        <v>1</v>
      </c>
      <c r="J3048" s="63">
        <v>0</v>
      </c>
      <c r="K3048" s="61">
        <v>0</v>
      </c>
      <c r="L3048" s="62">
        <v>0</v>
      </c>
      <c r="N3048" s="59">
        <f t="shared" ref="N3048" si="13836">D3048*I3048+F3048*I3051-E3048*J3048-G3048*J3051</f>
        <v>3.3985829874227251</v>
      </c>
      <c r="O3048" s="63">
        <f t="shared" ref="O3048" si="13837">(D3048*J3048+E3048*I3048+F3048*J3051+G3048*I3051)</f>
        <v>0</v>
      </c>
      <c r="P3048" s="61">
        <f t="shared" ref="P3048" si="13838">D3048*K3048+F3048*K3051-E3048*L3048-G3048*L3051</f>
        <v>0</v>
      </c>
      <c r="Q3048" s="62">
        <f t="shared" ref="Q3048" si="13839">(D3048*L3048+E3048*K3048+F3048*L3051+G3048*K3051)</f>
        <v>5.9153863999999734</v>
      </c>
      <c r="S3048" s="59">
        <v>1</v>
      </c>
      <c r="T3048" s="60">
        <v>0</v>
      </c>
      <c r="U3048" s="61">
        <v>0</v>
      </c>
      <c r="V3048" s="62">
        <f t="shared" ref="V3048" si="13840">$T$8*$B3048</f>
        <v>5.9153863999999734</v>
      </c>
      <c r="X3048" s="59">
        <f t="shared" ref="X3048" si="13841">N3048*S3048+P3048*S3051-O3048*T3048-Q3048*T3051</f>
        <v>3.3985829874227251</v>
      </c>
      <c r="Y3048" s="63">
        <f t="shared" ref="Y3048" si="13842">(N3048*T3048+O3048*S3048+P3048*T3051+Q3048*S3051)</f>
        <v>0</v>
      </c>
      <c r="Z3048" s="61">
        <f t="shared" ref="Z3048" si="13843">N3048*U3048+P3048*U3051-O3048*V3048-Q3048*V3051</f>
        <v>0</v>
      </c>
      <c r="AA3048" s="62">
        <f t="shared" ref="AA3048" si="13844">(N3048*V3048+O3048*U3048+P3048*V3051+Q3048*U3051)</f>
        <v>26.019317983071645</v>
      </c>
      <c r="AB3048" s="10"/>
      <c r="AC3048" s="64">
        <v>1</v>
      </c>
      <c r="AD3048" s="65">
        <v>0</v>
      </c>
      <c r="AE3048" s="23">
        <v>0</v>
      </c>
      <c r="AF3048" s="66">
        <v>0</v>
      </c>
      <c r="AH3048" s="59">
        <f t="shared" ref="AH3048" si="13845">X3048*AC3048+Z3048*AC3051-Y3048*AD3048-AA3048*AD3051</f>
        <v>3.3985829874227251</v>
      </c>
      <c r="AI3048" s="63">
        <f t="shared" ref="AI3048" si="13846">(X3048*AD3048+Y3048*AC3048+Z3048*AD3051+AA3048*AC3051)</f>
        <v>26.019317983071645</v>
      </c>
      <c r="AJ3048" s="61">
        <f t="shared" ref="AJ3048" si="13847">X3048*AE3048+Z3048*AE3051-Y3048*AF3048-AA3048*AF3051</f>
        <v>0</v>
      </c>
      <c r="AK3048" s="62">
        <f t="shared" ref="AK3048" si="13848">(X3048*AF3048+Y3048*AE3048+Z3048*AF3051+AA3048*AE3051)</f>
        <v>26.019317983071645</v>
      </c>
      <c r="AM3048" s="67">
        <f t="shared" ref="AM3048" si="13849">20*LOG(((1+$AD$8)/$AD$8)/((AH3048+AH3051)^2+(AI3048+AI3051)^2)^0.5)</f>
        <v>-22.444441600536837</v>
      </c>
      <c r="AO3048" s="110">
        <f t="shared" ref="AO3048" si="13850">((AH3048^2+AI3048^2)^0.5)/((AH3051^2+AI3051^2)^0.5)</f>
        <v>7.6665910692270911</v>
      </c>
      <c r="AP3048" s="18"/>
      <c r="AQ3048" s="68"/>
      <c r="AR3048" s="68"/>
      <c r="AS3048" s="68"/>
      <c r="AT3048" s="68"/>
    </row>
    <row r="3049" spans="2:46" ht="18.600000000000001" customHeight="1" thickBot="1">
      <c r="D3049" s="69"/>
      <c r="G3049" s="70"/>
      <c r="I3049" s="69"/>
      <c r="L3049" s="70"/>
      <c r="N3049" s="69"/>
      <c r="Q3049" s="70"/>
      <c r="S3049" s="69"/>
      <c r="V3049" s="70"/>
      <c r="X3049" s="69"/>
      <c r="AA3049" s="70"/>
      <c r="AC3049" s="64"/>
      <c r="AD3049" s="23"/>
      <c r="AE3049" s="23"/>
      <c r="AF3049" s="71"/>
      <c r="AH3049" s="69"/>
      <c r="AK3049" s="70"/>
      <c r="AO3049" s="111"/>
      <c r="AP3049" s="18"/>
      <c r="AQ3049" s="68"/>
      <c r="AR3049" s="68"/>
      <c r="AS3049" s="68"/>
      <c r="AT3049" s="68"/>
    </row>
    <row r="3050" spans="2:46" ht="18.600000000000001" customHeight="1" thickBot="1">
      <c r="D3050" s="265" t="s">
        <v>11</v>
      </c>
      <c r="E3050" s="266"/>
      <c r="F3050" s="267" t="s">
        <v>84</v>
      </c>
      <c r="G3050" s="268"/>
      <c r="H3050" s="263"/>
      <c r="I3050" s="265" t="s">
        <v>85</v>
      </c>
      <c r="J3050" s="266"/>
      <c r="K3050" s="267" t="s">
        <v>86</v>
      </c>
      <c r="L3050" s="268"/>
      <c r="N3050" s="269" t="s">
        <v>12</v>
      </c>
      <c r="O3050" s="270"/>
      <c r="P3050" s="271" t="s">
        <v>13</v>
      </c>
      <c r="Q3050" s="272"/>
      <c r="S3050" s="265" t="s">
        <v>87</v>
      </c>
      <c r="T3050" s="266"/>
      <c r="U3050" s="267" t="s">
        <v>88</v>
      </c>
      <c r="V3050" s="268"/>
      <c r="W3050" s="10"/>
      <c r="X3050" s="269" t="s">
        <v>89</v>
      </c>
      <c r="Y3050" s="270"/>
      <c r="Z3050" s="271" t="s">
        <v>90</v>
      </c>
      <c r="AA3050" s="272"/>
      <c r="AB3050" s="10"/>
      <c r="AC3050" s="265" t="s">
        <v>14</v>
      </c>
      <c r="AD3050" s="266"/>
      <c r="AE3050" s="267" t="s">
        <v>15</v>
      </c>
      <c r="AF3050" s="268"/>
      <c r="AG3050" s="10"/>
      <c r="AH3050" s="269" t="s">
        <v>91</v>
      </c>
      <c r="AI3050" s="270"/>
      <c r="AJ3050" s="271" t="s">
        <v>92</v>
      </c>
      <c r="AK3050" s="272"/>
      <c r="AM3050" s="76" t="s">
        <v>16</v>
      </c>
      <c r="AO3050" s="112" t="s">
        <v>38</v>
      </c>
      <c r="AP3050" s="18"/>
      <c r="AQ3050" s="68"/>
      <c r="AR3050" s="68"/>
      <c r="AS3050" s="68"/>
      <c r="AT3050" s="68"/>
    </row>
    <row r="3051" spans="2:46" ht="18.600000000000001" customHeight="1" thickTop="1" thickBot="1">
      <c r="D3051" s="59">
        <v>0</v>
      </c>
      <c r="E3051" s="63">
        <v>0</v>
      </c>
      <c r="F3051" s="61">
        <v>1</v>
      </c>
      <c r="G3051" s="62">
        <v>0</v>
      </c>
      <c r="I3051" s="59">
        <v>0</v>
      </c>
      <c r="J3051" s="63">
        <f t="shared" ref="J3051" si="13851">IF(0=(1-$J$8*$K$8*$B3048^2),10^14,$B3048*$K$8/(1-$J$8*$K$8*$B3048^2))</f>
        <v>-0.40548204719521552</v>
      </c>
      <c r="K3051" s="61">
        <v>1</v>
      </c>
      <c r="L3051" s="62">
        <v>0</v>
      </c>
      <c r="N3051" s="59">
        <f t="shared" ref="N3051" si="13852">D3051*I3048+F3051*I3051-E3051*J3048-G3051*J3051</f>
        <v>0</v>
      </c>
      <c r="O3051" s="63">
        <f t="shared" ref="O3051" si="13853">(D3051*J3048+E3051*I3048+F3051*J3051+G3051*I3051)</f>
        <v>-0.40548204719521552</v>
      </c>
      <c r="P3051" s="61">
        <f t="shared" ref="P3051" si="13854">D3051*K3048+F3051*K3051-E3051*L3048-G3051*L3051</f>
        <v>1</v>
      </c>
      <c r="Q3051" s="62">
        <f t="shared" ref="Q3051" si="13855">(D3051*L3048+E3051*K3048+F3051*L3051+G3051*K3051)</f>
        <v>0</v>
      </c>
      <c r="S3051" s="59">
        <v>0</v>
      </c>
      <c r="T3051" s="63">
        <v>0</v>
      </c>
      <c r="U3051" s="61">
        <v>1</v>
      </c>
      <c r="V3051" s="62">
        <v>0</v>
      </c>
      <c r="X3051" s="59">
        <f t="shared" ref="X3051" si="13856">N3051*S3048+P3051*S3051-O3051*T3048-Q3051*T3051</f>
        <v>0</v>
      </c>
      <c r="Y3051" s="63">
        <f t="shared" ref="Y3051" si="13857">(N3051*T3048+O3051*S3048+P3051*T3051+Q3051*S3051)</f>
        <v>-0.40548204719521552</v>
      </c>
      <c r="Z3051" s="61">
        <f t="shared" ref="Z3051" si="13858">N3051*U3048+P3051*U3051-O3051*V3048-Q3051*V3051</f>
        <v>3.3985829874227251</v>
      </c>
      <c r="AA3051" s="62">
        <f t="shared" ref="AA3051" si="13859">(N3051*V3048+O3051*U3048+P3051*V3051+Q3051*U3051)</f>
        <v>0</v>
      </c>
      <c r="AB3051" s="10"/>
      <c r="AC3051" s="46">
        <f t="shared" ref="AC3051" si="13860">1/$AD$8</f>
        <v>1</v>
      </c>
      <c r="AD3051" s="77">
        <v>0</v>
      </c>
      <c r="AE3051" s="78">
        <v>1</v>
      </c>
      <c r="AF3051" s="79">
        <v>0</v>
      </c>
      <c r="AH3051" s="59">
        <f t="shared" ref="AH3051" si="13861">X3051*AC3048+Z3051*AC3051-Y3051*AD3048-AA3051*AD3051</f>
        <v>3.3985829874227251</v>
      </c>
      <c r="AI3051" s="63">
        <f t="shared" ref="AI3051" si="13862">(X3051*AD3048+Y3051*AC3048+Z3051*AD3051+AA3051*AC3051)</f>
        <v>-0.40548204719521552</v>
      </c>
      <c r="AJ3051" s="61">
        <f t="shared" ref="AJ3051" si="13863">X3051*AE3048+Z3051*AE3051-Y3051*AF3048-AA3051*AF3051</f>
        <v>3.3985829874227251</v>
      </c>
      <c r="AK3051" s="62">
        <f t="shared" ref="AK3051" si="13864">(X3051*AF3048+Y3051*AE3048+Z3051*AF3051+AA3051*AE3051)</f>
        <v>0</v>
      </c>
      <c r="AM3051" s="80">
        <f t="shared" ref="AM3051" si="13865">(180/PI())*ATAN(-1*(AI3048+AI3051)/(AH3048+AH3051))</f>
        <v>-75.137919694220528</v>
      </c>
      <c r="AO3051" s="113">
        <f t="shared" ref="AO3051" si="13866">20*LOG(((1-(10^(AM3048/20)^2)*(1-((1-AO3048)/(1+AO3048))^2))^0.5))</f>
        <v>-1.0111400286918483E-2</v>
      </c>
      <c r="AP3051" s="18"/>
      <c r="AQ3051" s="68"/>
      <c r="AR3051" s="68"/>
      <c r="AS3051" s="68"/>
      <c r="AT3051" s="68"/>
    </row>
    <row r="3052" spans="2:46" ht="18.600000000000001" customHeight="1"/>
    <row r="3053" spans="2:46" ht="18.600000000000001" customHeight="1" thickBot="1">
      <c r="D3053" s="10" t="s">
        <v>63</v>
      </c>
      <c r="E3053" s="10"/>
      <c r="F3053" s="10"/>
      <c r="G3053" s="10"/>
      <c r="H3053" s="10"/>
      <c r="I3053" s="10" t="s">
        <v>64</v>
      </c>
      <c r="J3053" s="10"/>
      <c r="K3053" s="10"/>
      <c r="L3053" s="10"/>
      <c r="M3053" s="55"/>
      <c r="N3053" s="55"/>
      <c r="O3053" s="54" t="s">
        <v>65</v>
      </c>
      <c r="P3053" s="55"/>
      <c r="Q3053" s="55"/>
      <c r="R3053" s="55"/>
      <c r="S3053" s="10"/>
      <c r="T3053" s="10" t="s">
        <v>66</v>
      </c>
      <c r="U3053" s="55"/>
      <c r="V3053" s="55"/>
      <c r="W3053" s="55"/>
      <c r="X3053" s="55"/>
      <c r="Y3053" s="54" t="s">
        <v>67</v>
      </c>
      <c r="Z3053" s="55"/>
      <c r="AA3053" s="55"/>
      <c r="AB3053" s="55"/>
      <c r="AC3053" s="54" t="s">
        <v>68</v>
      </c>
      <c r="AD3053" s="10"/>
      <c r="AE3053" s="10"/>
      <c r="AF3053" s="10"/>
      <c r="AG3053" s="10"/>
      <c r="AH3053" s="55"/>
      <c r="AI3053" s="54" t="s">
        <v>69</v>
      </c>
      <c r="AJ3053" s="55"/>
      <c r="AK3053" s="55"/>
    </row>
    <row r="3054" spans="2:46" ht="18.600000000000001" customHeight="1" thickBot="1">
      <c r="B3054" s="52"/>
      <c r="D3054" s="273" t="s">
        <v>70</v>
      </c>
      <c r="E3054" s="274"/>
      <c r="F3054" s="275" t="s">
        <v>71</v>
      </c>
      <c r="G3054" s="276"/>
      <c r="H3054" s="263"/>
      <c r="I3054" s="273" t="s">
        <v>72</v>
      </c>
      <c r="J3054" s="274"/>
      <c r="K3054" s="275" t="s">
        <v>73</v>
      </c>
      <c r="L3054" s="276"/>
      <c r="M3054" s="55"/>
      <c r="N3054" s="269" t="s">
        <v>74</v>
      </c>
      <c r="O3054" s="270"/>
      <c r="P3054" s="271" t="s">
        <v>75</v>
      </c>
      <c r="Q3054" s="272"/>
      <c r="R3054" s="55"/>
      <c r="S3054" s="273" t="s">
        <v>76</v>
      </c>
      <c r="T3054" s="274"/>
      <c r="U3054" s="275" t="s">
        <v>77</v>
      </c>
      <c r="V3054" s="276"/>
      <c r="W3054" s="10"/>
      <c r="X3054" s="269" t="s">
        <v>78</v>
      </c>
      <c r="Y3054" s="270"/>
      <c r="Z3054" s="271" t="s">
        <v>79</v>
      </c>
      <c r="AA3054" s="272"/>
      <c r="AB3054" s="10"/>
      <c r="AC3054" s="273" t="s">
        <v>80</v>
      </c>
      <c r="AD3054" s="274"/>
      <c r="AE3054" s="275" t="s">
        <v>81</v>
      </c>
      <c r="AF3054" s="276"/>
      <c r="AG3054" s="10"/>
      <c r="AH3054" s="269" t="s">
        <v>82</v>
      </c>
      <c r="AI3054" s="270"/>
      <c r="AJ3054" s="271" t="s">
        <v>83</v>
      </c>
      <c r="AK3054" s="272"/>
      <c r="AM3054" s="57" t="s">
        <v>10</v>
      </c>
      <c r="AO3054" s="109" t="s">
        <v>37</v>
      </c>
      <c r="AP3054" s="18"/>
      <c r="AQ3054" s="68"/>
      <c r="AR3054" s="68"/>
      <c r="AS3054" s="68"/>
      <c r="AT3054" s="68"/>
    </row>
    <row r="3055" spans="2:46" ht="18.600000000000001" customHeight="1" thickTop="1" thickBot="1">
      <c r="B3055" s="81">
        <v>8.7399999999999594</v>
      </c>
      <c r="D3055" s="59">
        <v>1</v>
      </c>
      <c r="E3055" s="60">
        <v>0</v>
      </c>
      <c r="F3055" s="61">
        <v>0</v>
      </c>
      <c r="G3055" s="62">
        <f t="shared" ref="G3055" si="13867">$E$8*$B3055</f>
        <v>5.9289537999999729</v>
      </c>
      <c r="I3055" s="59">
        <v>1</v>
      </c>
      <c r="J3055" s="63">
        <v>0</v>
      </c>
      <c r="K3055" s="61">
        <v>0</v>
      </c>
      <c r="L3055" s="62">
        <v>0</v>
      </c>
      <c r="N3055" s="59">
        <f t="shared" ref="N3055" si="13868">D3055*I3055+F3055*I3058-E3055*J3055-G3055*J3058</f>
        <v>3.3979524122205622</v>
      </c>
      <c r="O3055" s="63">
        <f t="shared" ref="O3055" si="13869">(D3055*J3055+E3055*I3055+F3055*J3058+G3055*I3058)</f>
        <v>0</v>
      </c>
      <c r="P3055" s="61">
        <f t="shared" ref="P3055" si="13870">D3055*K3055+F3055*K3058-E3055*L3055-G3055*L3058</f>
        <v>0</v>
      </c>
      <c r="Q3055" s="62">
        <f t="shared" ref="Q3055" si="13871">(D3055*L3055+E3055*K3055+F3055*L3058+G3055*K3058)</f>
        <v>5.9289537999999729</v>
      </c>
      <c r="S3055" s="59">
        <v>1</v>
      </c>
      <c r="T3055" s="60">
        <v>0</v>
      </c>
      <c r="U3055" s="61">
        <v>0</v>
      </c>
      <c r="V3055" s="62">
        <f t="shared" ref="V3055" si="13872">$T$8*$B3055</f>
        <v>5.9289537999999729</v>
      </c>
      <c r="X3055" s="59">
        <f t="shared" ref="X3055" si="13873">N3055*S3055+P3055*S3058-O3055*T3055-Q3055*T3058</f>
        <v>3.3979524122205622</v>
      </c>
      <c r="Y3055" s="63">
        <f t="shared" ref="Y3055" si="13874">(N3055*T3055+O3055*S3055+P3055*T3058+Q3055*S3058)</f>
        <v>0</v>
      </c>
      <c r="Z3055" s="61">
        <f t="shared" ref="Z3055" si="13875">N3055*U3055+P3055*U3058-O3055*V3055-Q3055*V3058</f>
        <v>0</v>
      </c>
      <c r="AA3055" s="62">
        <f t="shared" ref="AA3055" si="13876">(N3055*V3055+O3055*U3055+P3055*V3058+Q3055*U3058)</f>
        <v>26.075256666654152</v>
      </c>
      <c r="AB3055" s="10"/>
      <c r="AC3055" s="64">
        <v>1</v>
      </c>
      <c r="AD3055" s="65">
        <v>0</v>
      </c>
      <c r="AE3055" s="23">
        <v>0</v>
      </c>
      <c r="AF3055" s="66">
        <v>0</v>
      </c>
      <c r="AH3055" s="59">
        <f t="shared" ref="AH3055" si="13877">X3055*AC3055+Z3055*AC3058-Y3055*AD3055-AA3055*AD3058</f>
        <v>3.3979524122205622</v>
      </c>
      <c r="AI3055" s="63">
        <f t="shared" ref="AI3055" si="13878">(X3055*AD3055+Y3055*AC3055+Z3055*AD3058+AA3055*AC3058)</f>
        <v>26.075256666654152</v>
      </c>
      <c r="AJ3055" s="61">
        <f t="shared" ref="AJ3055" si="13879">X3055*AE3055+Z3055*AE3058-Y3055*AF3055-AA3055*AF3058</f>
        <v>0</v>
      </c>
      <c r="AK3055" s="62">
        <f t="shared" ref="AK3055" si="13880">(X3055*AF3055+Y3055*AE3055+Z3055*AF3058+AA3055*AE3058)</f>
        <v>26.075256666654152</v>
      </c>
      <c r="AM3055" s="67">
        <f t="shared" ref="AM3055" si="13881">20*LOG(((1+$AD$8)/$AD$8)/((AH3055+AH3058)^2+(AI3055+AI3058)^2)^0.5)</f>
        <v>-22.462367615802769</v>
      </c>
      <c r="AO3055" s="110">
        <f t="shared" ref="AO3055" si="13882">((AH3055^2+AI3055^2)^0.5)/((AH3058^2+AI3058^2)^0.5)</f>
        <v>7.6844539514204016</v>
      </c>
      <c r="AP3055" s="18"/>
      <c r="AQ3055" s="68"/>
      <c r="AR3055" s="68"/>
      <c r="AS3055" s="68"/>
      <c r="AT3055" s="68"/>
    </row>
    <row r="3056" spans="2:46" ht="18.600000000000001" customHeight="1" thickBot="1">
      <c r="D3056" s="69"/>
      <c r="G3056" s="70"/>
      <c r="I3056" s="69"/>
      <c r="L3056" s="70"/>
      <c r="N3056" s="69"/>
      <c r="Q3056" s="70"/>
      <c r="S3056" s="69"/>
      <c r="V3056" s="70"/>
      <c r="X3056" s="69"/>
      <c r="AA3056" s="70"/>
      <c r="AC3056" s="64"/>
      <c r="AD3056" s="23"/>
      <c r="AE3056" s="23"/>
      <c r="AF3056" s="71"/>
      <c r="AH3056" s="69"/>
      <c r="AK3056" s="70"/>
      <c r="AO3056" s="111"/>
      <c r="AP3056" s="18"/>
      <c r="AQ3056" s="68"/>
      <c r="AR3056" s="68"/>
      <c r="AS3056" s="68"/>
      <c r="AT3056" s="68"/>
    </row>
    <row r="3057" spans="2:46" ht="18.600000000000001" customHeight="1" thickBot="1">
      <c r="D3057" s="265" t="s">
        <v>11</v>
      </c>
      <c r="E3057" s="266"/>
      <c r="F3057" s="267" t="s">
        <v>84</v>
      </c>
      <c r="G3057" s="268"/>
      <c r="H3057" s="263"/>
      <c r="I3057" s="265" t="s">
        <v>85</v>
      </c>
      <c r="J3057" s="266"/>
      <c r="K3057" s="267" t="s">
        <v>86</v>
      </c>
      <c r="L3057" s="268"/>
      <c r="N3057" s="269" t="s">
        <v>12</v>
      </c>
      <c r="O3057" s="270"/>
      <c r="P3057" s="271" t="s">
        <v>13</v>
      </c>
      <c r="Q3057" s="272"/>
      <c r="S3057" s="265" t="s">
        <v>87</v>
      </c>
      <c r="T3057" s="266"/>
      <c r="U3057" s="267" t="s">
        <v>88</v>
      </c>
      <c r="V3057" s="268"/>
      <c r="W3057" s="10"/>
      <c r="X3057" s="269" t="s">
        <v>89</v>
      </c>
      <c r="Y3057" s="270"/>
      <c r="Z3057" s="271" t="s">
        <v>90</v>
      </c>
      <c r="AA3057" s="272"/>
      <c r="AB3057" s="10"/>
      <c r="AC3057" s="265" t="s">
        <v>14</v>
      </c>
      <c r="AD3057" s="266"/>
      <c r="AE3057" s="267" t="s">
        <v>15</v>
      </c>
      <c r="AF3057" s="268"/>
      <c r="AG3057" s="10"/>
      <c r="AH3057" s="269" t="s">
        <v>91</v>
      </c>
      <c r="AI3057" s="270"/>
      <c r="AJ3057" s="271" t="s">
        <v>92</v>
      </c>
      <c r="AK3057" s="272"/>
      <c r="AM3057" s="76" t="s">
        <v>16</v>
      </c>
      <c r="AO3057" s="112" t="s">
        <v>38</v>
      </c>
      <c r="AP3057" s="18"/>
      <c r="AQ3057" s="68"/>
      <c r="AR3057" s="68"/>
      <c r="AS3057" s="68"/>
      <c r="AT3057" s="68"/>
    </row>
    <row r="3058" spans="2:46" ht="18.600000000000001" customHeight="1" thickTop="1" thickBot="1">
      <c r="D3058" s="59">
        <v>0</v>
      </c>
      <c r="E3058" s="63">
        <v>0</v>
      </c>
      <c r="F3058" s="61">
        <v>1</v>
      </c>
      <c r="G3058" s="62">
        <v>0</v>
      </c>
      <c r="I3058" s="59">
        <v>0</v>
      </c>
      <c r="J3058" s="63">
        <f t="shared" ref="J3058" si="13883">IF(0=(1-$J$8*$K$8*$B3055^2),10^14,$B3055*$K$8/(1-$J$8*$K$8*$B3055^2))</f>
        <v>-0.40444781543424629</v>
      </c>
      <c r="K3058" s="61">
        <v>1</v>
      </c>
      <c r="L3058" s="62">
        <v>0</v>
      </c>
      <c r="N3058" s="59">
        <f t="shared" ref="N3058" si="13884">D3058*I3055+F3058*I3058-E3058*J3055-G3058*J3058</f>
        <v>0</v>
      </c>
      <c r="O3058" s="63">
        <f t="shared" ref="O3058" si="13885">(D3058*J3055+E3058*I3055+F3058*J3058+G3058*I3058)</f>
        <v>-0.40444781543424629</v>
      </c>
      <c r="P3058" s="61">
        <f t="shared" ref="P3058" si="13886">D3058*K3055+F3058*K3058-E3058*L3055-G3058*L3058</f>
        <v>1</v>
      </c>
      <c r="Q3058" s="62">
        <f t="shared" ref="Q3058" si="13887">(D3058*L3055+E3058*K3055+F3058*L3058+G3058*K3058)</f>
        <v>0</v>
      </c>
      <c r="S3058" s="59">
        <v>0</v>
      </c>
      <c r="T3058" s="63">
        <v>0</v>
      </c>
      <c r="U3058" s="61">
        <v>1</v>
      </c>
      <c r="V3058" s="62">
        <v>0</v>
      </c>
      <c r="X3058" s="59">
        <f t="shared" ref="X3058" si="13888">N3058*S3055+P3058*S3058-O3058*T3055-Q3058*T3058</f>
        <v>0</v>
      </c>
      <c r="Y3058" s="63">
        <f t="shared" ref="Y3058" si="13889">(N3058*T3055+O3058*S3055+P3058*T3058+Q3058*S3058)</f>
        <v>-0.40444781543424629</v>
      </c>
      <c r="Z3058" s="61">
        <f t="shared" ref="Z3058" si="13890">N3058*U3055+P3058*U3058-O3058*V3055-Q3058*V3058</f>
        <v>3.3979524122205622</v>
      </c>
      <c r="AA3058" s="62">
        <f t="shared" ref="AA3058" si="13891">(N3058*V3055+O3058*U3055+P3058*V3058+Q3058*U3058)</f>
        <v>0</v>
      </c>
      <c r="AB3058" s="10"/>
      <c r="AC3058" s="46">
        <f t="shared" ref="AC3058" si="13892">1/$AD$8</f>
        <v>1</v>
      </c>
      <c r="AD3058" s="77">
        <v>0</v>
      </c>
      <c r="AE3058" s="78">
        <v>1</v>
      </c>
      <c r="AF3058" s="79">
        <v>0</v>
      </c>
      <c r="AH3058" s="59">
        <f t="shared" ref="AH3058" si="13893">X3058*AC3055+Z3058*AC3058-Y3058*AD3055-AA3058*AD3058</f>
        <v>3.3979524122205622</v>
      </c>
      <c r="AI3058" s="63">
        <f t="shared" ref="AI3058" si="13894">(X3058*AD3055+Y3058*AC3055+Z3058*AD3058+AA3058*AC3058)</f>
        <v>-0.40444781543424629</v>
      </c>
      <c r="AJ3058" s="61">
        <f t="shared" ref="AJ3058" si="13895">X3058*AE3055+Z3058*AE3058-Y3058*AF3055-AA3058*AF3058</f>
        <v>3.3979524122205622</v>
      </c>
      <c r="AK3058" s="62">
        <f t="shared" ref="AK3058" si="13896">(X3058*AF3055+Y3058*AE3055+Z3058*AF3058+AA3058*AE3058)</f>
        <v>0</v>
      </c>
      <c r="AM3058" s="80">
        <f t="shared" ref="AM3058" si="13897">(180/PI())*ATAN(-1*(AI3055+AI3058)/(AH3055+AH3058))</f>
        <v>-75.172079347012129</v>
      </c>
      <c r="AO3058" s="113">
        <f t="shared" ref="AO3058" si="13898">20*LOG(((1-(10^(AM3055/20)^2)*(1-((1-AO3055)/(1+AO3055))^2))^0.5))</f>
        <v>-1.005166500804607E-2</v>
      </c>
      <c r="AP3058" s="18"/>
      <c r="AQ3058" s="68"/>
      <c r="AR3058" s="68"/>
      <c r="AS3058" s="68"/>
      <c r="AT3058" s="68"/>
    </row>
    <row r="3059" spans="2:46" ht="18.600000000000001" customHeight="1"/>
    <row r="3060" spans="2:46" ht="18.600000000000001" customHeight="1" thickBot="1">
      <c r="D3060" s="10" t="s">
        <v>63</v>
      </c>
      <c r="E3060" s="10"/>
      <c r="F3060" s="10"/>
      <c r="G3060" s="10"/>
      <c r="H3060" s="10"/>
      <c r="I3060" s="10" t="s">
        <v>64</v>
      </c>
      <c r="J3060" s="10"/>
      <c r="K3060" s="10"/>
      <c r="L3060" s="10"/>
      <c r="M3060" s="55"/>
      <c r="N3060" s="55"/>
      <c r="O3060" s="54" t="s">
        <v>65</v>
      </c>
      <c r="P3060" s="55"/>
      <c r="Q3060" s="55"/>
      <c r="R3060" s="55"/>
      <c r="S3060" s="10"/>
      <c r="T3060" s="10" t="s">
        <v>66</v>
      </c>
      <c r="U3060" s="55"/>
      <c r="V3060" s="55"/>
      <c r="W3060" s="55"/>
      <c r="X3060" s="55"/>
      <c r="Y3060" s="54" t="s">
        <v>67</v>
      </c>
      <c r="Z3060" s="55"/>
      <c r="AA3060" s="55"/>
      <c r="AB3060" s="55"/>
      <c r="AC3060" s="54" t="s">
        <v>68</v>
      </c>
      <c r="AD3060" s="10"/>
      <c r="AE3060" s="10"/>
      <c r="AF3060" s="10"/>
      <c r="AG3060" s="10"/>
      <c r="AH3060" s="55"/>
      <c r="AI3060" s="54" t="s">
        <v>69</v>
      </c>
      <c r="AJ3060" s="55"/>
      <c r="AK3060" s="55"/>
    </row>
    <row r="3061" spans="2:46" ht="18.600000000000001" customHeight="1" thickBot="1">
      <c r="B3061" s="52"/>
      <c r="D3061" s="273" t="s">
        <v>70</v>
      </c>
      <c r="E3061" s="274"/>
      <c r="F3061" s="275" t="s">
        <v>71</v>
      </c>
      <c r="G3061" s="276"/>
      <c r="H3061" s="263"/>
      <c r="I3061" s="273" t="s">
        <v>72</v>
      </c>
      <c r="J3061" s="274"/>
      <c r="K3061" s="275" t="s">
        <v>73</v>
      </c>
      <c r="L3061" s="276"/>
      <c r="M3061" s="55"/>
      <c r="N3061" s="269" t="s">
        <v>74</v>
      </c>
      <c r="O3061" s="270"/>
      <c r="P3061" s="271" t="s">
        <v>75</v>
      </c>
      <c r="Q3061" s="272"/>
      <c r="R3061" s="55"/>
      <c r="S3061" s="273" t="s">
        <v>76</v>
      </c>
      <c r="T3061" s="274"/>
      <c r="U3061" s="275" t="s">
        <v>77</v>
      </c>
      <c r="V3061" s="276"/>
      <c r="W3061" s="10"/>
      <c r="X3061" s="269" t="s">
        <v>78</v>
      </c>
      <c r="Y3061" s="270"/>
      <c r="Z3061" s="271" t="s">
        <v>79</v>
      </c>
      <c r="AA3061" s="272"/>
      <c r="AB3061" s="10"/>
      <c r="AC3061" s="273" t="s">
        <v>80</v>
      </c>
      <c r="AD3061" s="274"/>
      <c r="AE3061" s="275" t="s">
        <v>81</v>
      </c>
      <c r="AF3061" s="276"/>
      <c r="AG3061" s="10"/>
      <c r="AH3061" s="269" t="s">
        <v>82</v>
      </c>
      <c r="AI3061" s="270"/>
      <c r="AJ3061" s="271" t="s">
        <v>83</v>
      </c>
      <c r="AK3061" s="272"/>
      <c r="AM3061" s="57" t="s">
        <v>10</v>
      </c>
      <c r="AO3061" s="109" t="s">
        <v>37</v>
      </c>
      <c r="AP3061" s="18"/>
      <c r="AQ3061" s="68"/>
      <c r="AR3061" s="68"/>
      <c r="AS3061" s="68"/>
      <c r="AT3061" s="68"/>
    </row>
    <row r="3062" spans="2:46" ht="18.600000000000001" customHeight="1" thickTop="1" thickBot="1">
      <c r="B3062" s="81">
        <v>8.7599999999999607</v>
      </c>
      <c r="D3062" s="59">
        <v>1</v>
      </c>
      <c r="E3062" s="60">
        <v>0</v>
      </c>
      <c r="F3062" s="61">
        <v>0</v>
      </c>
      <c r="G3062" s="62">
        <f t="shared" ref="G3062" si="13899">$E$8*$B3062</f>
        <v>5.9425211999999732</v>
      </c>
      <c r="I3062" s="59">
        <v>1</v>
      </c>
      <c r="J3062" s="63">
        <v>0</v>
      </c>
      <c r="K3062" s="61">
        <v>0</v>
      </c>
      <c r="L3062" s="62">
        <v>0</v>
      </c>
      <c r="N3062" s="59">
        <f t="shared" ref="N3062" si="13900">D3062*I3062+F3062*I3065-E3062*J3062-G3062*J3065</f>
        <v>3.3973264791640245</v>
      </c>
      <c r="O3062" s="63">
        <f t="shared" ref="O3062" si="13901">(D3062*J3062+E3062*I3062+F3062*J3065+G3062*I3065)</f>
        <v>0</v>
      </c>
      <c r="P3062" s="61">
        <f t="shared" ref="P3062" si="13902">D3062*K3062+F3062*K3065-E3062*L3062-G3062*L3065</f>
        <v>0</v>
      </c>
      <c r="Q3062" s="62">
        <f t="shared" ref="Q3062" si="13903">(D3062*L3062+E3062*K3062+F3062*L3065+G3062*K3065)</f>
        <v>5.9425211999999732</v>
      </c>
      <c r="S3062" s="59">
        <v>1</v>
      </c>
      <c r="T3062" s="60">
        <v>0</v>
      </c>
      <c r="U3062" s="61">
        <v>0</v>
      </c>
      <c r="V3062" s="62">
        <f t="shared" ref="V3062" si="13904">$T$8*$B3062</f>
        <v>5.9425211999999732</v>
      </c>
      <c r="X3062" s="59">
        <f t="shared" ref="X3062" si="13905">N3062*S3062+P3062*S3065-O3062*T3062-Q3062*T3065</f>
        <v>3.3973264791640245</v>
      </c>
      <c r="Y3062" s="63">
        <f t="shared" ref="Y3062" si="13906">(N3062*T3062+O3062*S3062+P3062*T3065+Q3062*S3065)</f>
        <v>0</v>
      </c>
      <c r="Z3062" s="61">
        <f t="shared" ref="Z3062" si="13907">N3062*U3062+P3062*U3065-O3062*V3062-Q3062*V3065</f>
        <v>0</v>
      </c>
      <c r="AA3062" s="62">
        <f t="shared" ref="AA3062" si="13908">(N3062*V3062+O3062*U3062+P3062*V3065+Q3062*U3065)</f>
        <v>26.131205825753455</v>
      </c>
      <c r="AB3062" s="10"/>
      <c r="AC3062" s="64">
        <v>1</v>
      </c>
      <c r="AD3062" s="65">
        <v>0</v>
      </c>
      <c r="AE3062" s="23">
        <v>0</v>
      </c>
      <c r="AF3062" s="66">
        <v>0</v>
      </c>
      <c r="AH3062" s="59">
        <f t="shared" ref="AH3062" si="13909">X3062*AC3062+Z3062*AC3065-Y3062*AD3062-AA3062*AD3065</f>
        <v>3.3973264791640245</v>
      </c>
      <c r="AI3062" s="63">
        <f t="shared" ref="AI3062" si="13910">(X3062*AD3062+Y3062*AC3062+Z3062*AD3065+AA3062*AC3065)</f>
        <v>26.131205825753455</v>
      </c>
      <c r="AJ3062" s="61">
        <f t="shared" ref="AJ3062" si="13911">X3062*AE3062+Z3062*AE3065-Y3062*AF3062-AA3062*AF3065</f>
        <v>0</v>
      </c>
      <c r="AK3062" s="62">
        <f t="shared" ref="AK3062" si="13912">(X3062*AF3062+Y3062*AE3062+Z3062*AF3065+AA3062*AE3065)</f>
        <v>26.131205825753455</v>
      </c>
      <c r="AM3062" s="67">
        <f t="shared" ref="AM3062" si="13913">20*LOG(((1+$AD$8)/$AD$8)/((AH3062+AH3065)^2+(AI3062+AI3065)^2)^0.5)</f>
        <v>-22.480262122684547</v>
      </c>
      <c r="AO3062" s="110">
        <f t="shared" ref="AO3062" si="13914">((AH3062^2+AI3062^2)^0.5)/((AH3065^2+AI3065^2)^0.5)</f>
        <v>7.7023161109304645</v>
      </c>
      <c r="AP3062" s="18"/>
      <c r="AQ3062" s="68"/>
      <c r="AR3062" s="68"/>
      <c r="AS3062" s="68"/>
      <c r="AT3062" s="68"/>
    </row>
    <row r="3063" spans="2:46" ht="18.600000000000001" customHeight="1" thickBot="1">
      <c r="D3063" s="69"/>
      <c r="G3063" s="70"/>
      <c r="I3063" s="69"/>
      <c r="L3063" s="70"/>
      <c r="N3063" s="69"/>
      <c r="Q3063" s="70"/>
      <c r="S3063" s="69"/>
      <c r="V3063" s="70"/>
      <c r="X3063" s="69"/>
      <c r="AA3063" s="70"/>
      <c r="AC3063" s="64"/>
      <c r="AD3063" s="23"/>
      <c r="AE3063" s="23"/>
      <c r="AF3063" s="71"/>
      <c r="AH3063" s="69"/>
      <c r="AK3063" s="70"/>
      <c r="AO3063" s="111"/>
      <c r="AP3063" s="18"/>
      <c r="AQ3063" s="68"/>
      <c r="AR3063" s="68"/>
      <c r="AS3063" s="68"/>
      <c r="AT3063" s="68"/>
    </row>
    <row r="3064" spans="2:46" ht="18.600000000000001" customHeight="1" thickBot="1">
      <c r="D3064" s="265" t="s">
        <v>11</v>
      </c>
      <c r="E3064" s="266"/>
      <c r="F3064" s="267" t="s">
        <v>84</v>
      </c>
      <c r="G3064" s="268"/>
      <c r="H3064" s="263"/>
      <c r="I3064" s="265" t="s">
        <v>85</v>
      </c>
      <c r="J3064" s="266"/>
      <c r="K3064" s="267" t="s">
        <v>86</v>
      </c>
      <c r="L3064" s="268"/>
      <c r="N3064" s="269" t="s">
        <v>12</v>
      </c>
      <c r="O3064" s="270"/>
      <c r="P3064" s="271" t="s">
        <v>13</v>
      </c>
      <c r="Q3064" s="272"/>
      <c r="S3064" s="265" t="s">
        <v>87</v>
      </c>
      <c r="T3064" s="266"/>
      <c r="U3064" s="267" t="s">
        <v>88</v>
      </c>
      <c r="V3064" s="268"/>
      <c r="W3064" s="10"/>
      <c r="X3064" s="269" t="s">
        <v>89</v>
      </c>
      <c r="Y3064" s="270"/>
      <c r="Z3064" s="271" t="s">
        <v>90</v>
      </c>
      <c r="AA3064" s="272"/>
      <c r="AB3064" s="10"/>
      <c r="AC3064" s="265" t="s">
        <v>14</v>
      </c>
      <c r="AD3064" s="266"/>
      <c r="AE3064" s="267" t="s">
        <v>15</v>
      </c>
      <c r="AF3064" s="268"/>
      <c r="AG3064" s="10"/>
      <c r="AH3064" s="269" t="s">
        <v>91</v>
      </c>
      <c r="AI3064" s="270"/>
      <c r="AJ3064" s="271" t="s">
        <v>92</v>
      </c>
      <c r="AK3064" s="272"/>
      <c r="AM3064" s="76" t="s">
        <v>16</v>
      </c>
      <c r="AO3064" s="112" t="s">
        <v>38</v>
      </c>
      <c r="AP3064" s="18"/>
      <c r="AQ3064" s="68"/>
      <c r="AR3064" s="68"/>
      <c r="AS3064" s="68"/>
      <c r="AT3064" s="68"/>
    </row>
    <row r="3065" spans="2:46" ht="18.600000000000001" customHeight="1" thickTop="1" thickBot="1">
      <c r="D3065" s="59">
        <v>0</v>
      </c>
      <c r="E3065" s="63">
        <v>0</v>
      </c>
      <c r="F3065" s="61">
        <v>1</v>
      </c>
      <c r="G3065" s="62">
        <v>0</v>
      </c>
      <c r="I3065" s="59">
        <v>0</v>
      </c>
      <c r="J3065" s="63">
        <f t="shared" ref="J3065" si="13915">IF(0=(1-$J$8*$K$8*$B3062^2),10^14,$B3062*$K$8/(1-$J$8*$K$8*$B3062^2))</f>
        <v>-0.40341908736716586</v>
      </c>
      <c r="K3065" s="61">
        <v>1</v>
      </c>
      <c r="L3065" s="62">
        <v>0</v>
      </c>
      <c r="N3065" s="59">
        <f t="shared" ref="N3065" si="13916">D3065*I3062+F3065*I3065-E3065*J3062-G3065*J3065</f>
        <v>0</v>
      </c>
      <c r="O3065" s="63">
        <f t="shared" ref="O3065" si="13917">(D3065*J3062+E3065*I3062+F3065*J3065+G3065*I3065)</f>
        <v>-0.40341908736716586</v>
      </c>
      <c r="P3065" s="61">
        <f t="shared" ref="P3065" si="13918">D3065*K3062+F3065*K3065-E3065*L3062-G3065*L3065</f>
        <v>1</v>
      </c>
      <c r="Q3065" s="62">
        <f t="shared" ref="Q3065" si="13919">(D3065*L3062+E3065*K3062+F3065*L3065+G3065*K3065)</f>
        <v>0</v>
      </c>
      <c r="S3065" s="59">
        <v>0</v>
      </c>
      <c r="T3065" s="63">
        <v>0</v>
      </c>
      <c r="U3065" s="61">
        <v>1</v>
      </c>
      <c r="V3065" s="62">
        <v>0</v>
      </c>
      <c r="X3065" s="59">
        <f t="shared" ref="X3065" si="13920">N3065*S3062+P3065*S3065-O3065*T3062-Q3065*T3065</f>
        <v>0</v>
      </c>
      <c r="Y3065" s="63">
        <f t="shared" ref="Y3065" si="13921">(N3065*T3062+O3065*S3062+P3065*T3065+Q3065*S3065)</f>
        <v>-0.40341908736716586</v>
      </c>
      <c r="Z3065" s="61">
        <f t="shared" ref="Z3065" si="13922">N3065*U3062+P3065*U3065-O3065*V3062-Q3065*V3065</f>
        <v>3.3973264791640245</v>
      </c>
      <c r="AA3065" s="62">
        <f t="shared" ref="AA3065" si="13923">(N3065*V3062+O3065*U3062+P3065*V3065+Q3065*U3065)</f>
        <v>0</v>
      </c>
      <c r="AB3065" s="10"/>
      <c r="AC3065" s="46">
        <f t="shared" ref="AC3065" si="13924">1/$AD$8</f>
        <v>1</v>
      </c>
      <c r="AD3065" s="77">
        <v>0</v>
      </c>
      <c r="AE3065" s="78">
        <v>1</v>
      </c>
      <c r="AF3065" s="79">
        <v>0</v>
      </c>
      <c r="AH3065" s="59">
        <f t="shared" ref="AH3065" si="13925">X3065*AC3062+Z3065*AC3065-Y3065*AD3062-AA3065*AD3065</f>
        <v>3.3973264791640245</v>
      </c>
      <c r="AI3065" s="63">
        <f t="shared" ref="AI3065" si="13926">(X3065*AD3062+Y3065*AC3062+Z3065*AD3065+AA3065*AC3065)</f>
        <v>-0.40341908736716586</v>
      </c>
      <c r="AJ3065" s="61">
        <f t="shared" ref="AJ3065" si="13927">X3065*AE3062+Z3065*AE3065-Y3065*AF3062-AA3065*AF3065</f>
        <v>3.3973264791640245</v>
      </c>
      <c r="AK3065" s="62">
        <f t="shared" ref="AK3065" si="13928">(X3065*AF3062+Y3065*AE3062+Z3065*AF3065+AA3065*AE3065)</f>
        <v>0</v>
      </c>
      <c r="AM3065" s="80">
        <f t="shared" ref="AM3065" si="13929">(180/PI())*ATAN(-1*(AI3062+AI3065)/(AH3062+AH3065))</f>
        <v>-75.206081830445399</v>
      </c>
      <c r="AO3065" s="113">
        <f t="shared" ref="AO3065" si="13930">20*LOG(((1-(10^(AM3062/20)^2)*(1-((1-AO3062)/(1+AO3062))^2))^0.5))</f>
        <v>-9.9923869275183128E-3</v>
      </c>
      <c r="AP3065" s="18"/>
      <c r="AQ3065" s="68"/>
      <c r="AR3065" s="68"/>
      <c r="AS3065" s="68"/>
      <c r="AT3065" s="68"/>
    </row>
    <row r="3066" spans="2:46" ht="18.600000000000001" customHeight="1"/>
    <row r="3067" spans="2:46" ht="18.600000000000001" customHeight="1" thickBot="1">
      <c r="D3067" s="10" t="s">
        <v>63</v>
      </c>
      <c r="E3067" s="10"/>
      <c r="F3067" s="10"/>
      <c r="G3067" s="10"/>
      <c r="H3067" s="10"/>
      <c r="I3067" s="10" t="s">
        <v>64</v>
      </c>
      <c r="J3067" s="10"/>
      <c r="K3067" s="10"/>
      <c r="L3067" s="10"/>
      <c r="M3067" s="55"/>
      <c r="N3067" s="55"/>
      <c r="O3067" s="54" t="s">
        <v>65</v>
      </c>
      <c r="P3067" s="55"/>
      <c r="Q3067" s="55"/>
      <c r="R3067" s="55"/>
      <c r="S3067" s="10"/>
      <c r="T3067" s="10" t="s">
        <v>66</v>
      </c>
      <c r="U3067" s="55"/>
      <c r="V3067" s="55"/>
      <c r="W3067" s="55"/>
      <c r="X3067" s="55"/>
      <c r="Y3067" s="54" t="s">
        <v>67</v>
      </c>
      <c r="Z3067" s="55"/>
      <c r="AA3067" s="55"/>
      <c r="AB3067" s="55"/>
      <c r="AC3067" s="54" t="s">
        <v>68</v>
      </c>
      <c r="AD3067" s="10"/>
      <c r="AE3067" s="10"/>
      <c r="AF3067" s="10"/>
      <c r="AG3067" s="10"/>
      <c r="AH3067" s="55"/>
      <c r="AI3067" s="54" t="s">
        <v>69</v>
      </c>
      <c r="AJ3067" s="55"/>
      <c r="AK3067" s="55"/>
    </row>
    <row r="3068" spans="2:46" ht="18.600000000000001" customHeight="1" thickBot="1">
      <c r="B3068" s="52"/>
      <c r="D3068" s="273" t="s">
        <v>70</v>
      </c>
      <c r="E3068" s="274"/>
      <c r="F3068" s="275" t="s">
        <v>71</v>
      </c>
      <c r="G3068" s="276"/>
      <c r="H3068" s="263"/>
      <c r="I3068" s="273" t="s">
        <v>72</v>
      </c>
      <c r="J3068" s="274"/>
      <c r="K3068" s="275" t="s">
        <v>73</v>
      </c>
      <c r="L3068" s="276"/>
      <c r="M3068" s="55"/>
      <c r="N3068" s="269" t="s">
        <v>74</v>
      </c>
      <c r="O3068" s="270"/>
      <c r="P3068" s="271" t="s">
        <v>75</v>
      </c>
      <c r="Q3068" s="272"/>
      <c r="R3068" s="55"/>
      <c r="S3068" s="273" t="s">
        <v>76</v>
      </c>
      <c r="T3068" s="274"/>
      <c r="U3068" s="275" t="s">
        <v>77</v>
      </c>
      <c r="V3068" s="276"/>
      <c r="W3068" s="10"/>
      <c r="X3068" s="269" t="s">
        <v>78</v>
      </c>
      <c r="Y3068" s="270"/>
      <c r="Z3068" s="271" t="s">
        <v>79</v>
      </c>
      <c r="AA3068" s="272"/>
      <c r="AB3068" s="10"/>
      <c r="AC3068" s="273" t="s">
        <v>80</v>
      </c>
      <c r="AD3068" s="274"/>
      <c r="AE3068" s="275" t="s">
        <v>81</v>
      </c>
      <c r="AF3068" s="276"/>
      <c r="AG3068" s="10"/>
      <c r="AH3068" s="269" t="s">
        <v>82</v>
      </c>
      <c r="AI3068" s="270"/>
      <c r="AJ3068" s="271" t="s">
        <v>83</v>
      </c>
      <c r="AK3068" s="272"/>
      <c r="AM3068" s="57" t="s">
        <v>10</v>
      </c>
      <c r="AO3068" s="109" t="s">
        <v>37</v>
      </c>
      <c r="AP3068" s="18"/>
      <c r="AQ3068" s="68"/>
      <c r="AR3068" s="68"/>
      <c r="AS3068" s="68"/>
      <c r="AT3068" s="68"/>
    </row>
    <row r="3069" spans="2:46" ht="18.600000000000001" customHeight="1" thickTop="1" thickBot="1">
      <c r="B3069" s="81">
        <v>8.7799999999999603</v>
      </c>
      <c r="D3069" s="59">
        <v>1</v>
      </c>
      <c r="E3069" s="60">
        <v>0</v>
      </c>
      <c r="F3069" s="61">
        <v>0</v>
      </c>
      <c r="G3069" s="62">
        <f t="shared" ref="G3069" si="13931">$E$8*$B3069</f>
        <v>5.9560885999999735</v>
      </c>
      <c r="I3069" s="59">
        <v>1</v>
      </c>
      <c r="J3069" s="63">
        <v>0</v>
      </c>
      <c r="K3069" s="61">
        <v>0</v>
      </c>
      <c r="L3069" s="62">
        <v>0</v>
      </c>
      <c r="N3069" s="59">
        <f t="shared" ref="N3069" si="13932">D3069*I3069+F3069*I3072-E3069*J3069-G3069*J3072</f>
        <v>3.3967051420309624</v>
      </c>
      <c r="O3069" s="63">
        <f t="shared" ref="O3069" si="13933">(D3069*J3069+E3069*I3069+F3069*J3072+G3069*I3072)</f>
        <v>0</v>
      </c>
      <c r="P3069" s="61">
        <f t="shared" ref="P3069" si="13934">D3069*K3069+F3069*K3072-E3069*L3069-G3069*L3072</f>
        <v>0</v>
      </c>
      <c r="Q3069" s="62">
        <f t="shared" ref="Q3069" si="13935">(D3069*L3069+E3069*K3069+F3069*L3072+G3069*K3072)</f>
        <v>5.9560885999999735</v>
      </c>
      <c r="S3069" s="59">
        <v>1</v>
      </c>
      <c r="T3069" s="60">
        <v>0</v>
      </c>
      <c r="U3069" s="61">
        <v>0</v>
      </c>
      <c r="V3069" s="62">
        <f t="shared" ref="V3069" si="13936">$T$8*$B3069</f>
        <v>5.9560885999999735</v>
      </c>
      <c r="X3069" s="59">
        <f t="shared" ref="X3069" si="13937">N3069*S3069+P3069*S3072-O3069*T3069-Q3069*T3072</f>
        <v>3.3967051420309624</v>
      </c>
      <c r="Y3069" s="63">
        <f t="shared" ref="Y3069" si="13938">(N3069*T3069+O3069*S3069+P3069*T3072+Q3069*S3072)</f>
        <v>0</v>
      </c>
      <c r="Z3069" s="61">
        <f t="shared" ref="Z3069" si="13939">N3069*U3069+P3069*U3072-O3069*V3069-Q3069*V3072</f>
        <v>0</v>
      </c>
      <c r="AA3069" s="62">
        <f t="shared" ref="AA3069" si="13940">(N3069*V3069+O3069*U3069+P3069*V3072+Q3069*U3072)</f>
        <v>26.187165374011879</v>
      </c>
      <c r="AB3069" s="10"/>
      <c r="AC3069" s="64">
        <v>1</v>
      </c>
      <c r="AD3069" s="65">
        <v>0</v>
      </c>
      <c r="AE3069" s="23">
        <v>0</v>
      </c>
      <c r="AF3069" s="66">
        <v>0</v>
      </c>
      <c r="AH3069" s="59">
        <f t="shared" ref="AH3069" si="13941">X3069*AC3069+Z3069*AC3072-Y3069*AD3069-AA3069*AD3072</f>
        <v>3.3967051420309624</v>
      </c>
      <c r="AI3069" s="63">
        <f t="shared" ref="AI3069" si="13942">(X3069*AD3069+Y3069*AC3069+Z3069*AD3072+AA3069*AC3072)</f>
        <v>26.187165374011879</v>
      </c>
      <c r="AJ3069" s="61">
        <f t="shared" ref="AJ3069" si="13943">X3069*AE3069+Z3069*AE3072-Y3069*AF3069-AA3069*AF3072</f>
        <v>0</v>
      </c>
      <c r="AK3069" s="62">
        <f t="shared" ref="AK3069" si="13944">(X3069*AF3069+Y3069*AE3069+Z3069*AF3072+AA3069*AE3072)</f>
        <v>26.187165374011879</v>
      </c>
      <c r="AM3069" s="67">
        <f t="shared" ref="AM3069" si="13945">20*LOG(((1+$AD$8)/$AD$8)/((AH3069+AH3072)^2+(AI3069+AI3072)^2)^0.5)</f>
        <v>-22.498125195704763</v>
      </c>
      <c r="AO3069" s="110">
        <f t="shared" ref="AO3069" si="13946">((AH3069^2+AI3069^2)^0.5)/((AH3072^2+AI3072^2)^0.5)</f>
        <v>7.7201775532937118</v>
      </c>
      <c r="AP3069" s="18"/>
      <c r="AQ3069" s="68"/>
      <c r="AR3069" s="68"/>
      <c r="AS3069" s="68"/>
      <c r="AT3069" s="68"/>
    </row>
    <row r="3070" spans="2:46" ht="18.600000000000001" customHeight="1" thickBot="1">
      <c r="D3070" s="69"/>
      <c r="G3070" s="70"/>
      <c r="I3070" s="69"/>
      <c r="L3070" s="70"/>
      <c r="N3070" s="69"/>
      <c r="Q3070" s="70"/>
      <c r="S3070" s="69"/>
      <c r="V3070" s="70"/>
      <c r="X3070" s="69"/>
      <c r="AA3070" s="70"/>
      <c r="AC3070" s="64"/>
      <c r="AD3070" s="23"/>
      <c r="AE3070" s="23"/>
      <c r="AF3070" s="71"/>
      <c r="AH3070" s="69"/>
      <c r="AK3070" s="70"/>
      <c r="AO3070" s="111"/>
      <c r="AP3070" s="18"/>
      <c r="AQ3070" s="68"/>
      <c r="AR3070" s="68"/>
      <c r="AS3070" s="68"/>
      <c r="AT3070" s="68"/>
    </row>
    <row r="3071" spans="2:46" ht="18.600000000000001" customHeight="1" thickBot="1">
      <c r="D3071" s="265" t="s">
        <v>11</v>
      </c>
      <c r="E3071" s="266"/>
      <c r="F3071" s="267" t="s">
        <v>84</v>
      </c>
      <c r="G3071" s="268"/>
      <c r="H3071" s="263"/>
      <c r="I3071" s="265" t="s">
        <v>85</v>
      </c>
      <c r="J3071" s="266"/>
      <c r="K3071" s="267" t="s">
        <v>86</v>
      </c>
      <c r="L3071" s="268"/>
      <c r="N3071" s="269" t="s">
        <v>12</v>
      </c>
      <c r="O3071" s="270"/>
      <c r="P3071" s="271" t="s">
        <v>13</v>
      </c>
      <c r="Q3071" s="272"/>
      <c r="S3071" s="265" t="s">
        <v>87</v>
      </c>
      <c r="T3071" s="266"/>
      <c r="U3071" s="267" t="s">
        <v>88</v>
      </c>
      <c r="V3071" s="268"/>
      <c r="W3071" s="10"/>
      <c r="X3071" s="269" t="s">
        <v>89</v>
      </c>
      <c r="Y3071" s="270"/>
      <c r="Z3071" s="271" t="s">
        <v>90</v>
      </c>
      <c r="AA3071" s="272"/>
      <c r="AB3071" s="10"/>
      <c r="AC3071" s="265" t="s">
        <v>14</v>
      </c>
      <c r="AD3071" s="266"/>
      <c r="AE3071" s="267" t="s">
        <v>15</v>
      </c>
      <c r="AF3071" s="268"/>
      <c r="AG3071" s="10"/>
      <c r="AH3071" s="269" t="s">
        <v>91</v>
      </c>
      <c r="AI3071" s="270"/>
      <c r="AJ3071" s="271" t="s">
        <v>92</v>
      </c>
      <c r="AK3071" s="272"/>
      <c r="AM3071" s="76" t="s">
        <v>16</v>
      </c>
      <c r="AO3071" s="112" t="s">
        <v>38</v>
      </c>
      <c r="AP3071" s="18"/>
      <c r="AQ3071" s="68"/>
      <c r="AR3071" s="68"/>
      <c r="AS3071" s="68"/>
      <c r="AT3071" s="68"/>
    </row>
    <row r="3072" spans="2:46" ht="18.600000000000001" customHeight="1" thickTop="1" thickBot="1">
      <c r="D3072" s="59">
        <v>0</v>
      </c>
      <c r="E3072" s="63">
        <v>0</v>
      </c>
      <c r="F3072" s="61">
        <v>1</v>
      </c>
      <c r="G3072" s="62">
        <v>0</v>
      </c>
      <c r="I3072" s="59">
        <v>0</v>
      </c>
      <c r="J3072" s="63">
        <f t="shared" ref="J3072" si="13947">IF(0=(1-$J$8*$K$8*$B3069^2),10^14,$B3069*$K$8/(1-$J$8*$K$8*$B3069^2))</f>
        <v>-0.40239581762282262</v>
      </c>
      <c r="K3072" s="61">
        <v>1</v>
      </c>
      <c r="L3072" s="62">
        <v>0</v>
      </c>
      <c r="N3072" s="59">
        <f t="shared" ref="N3072" si="13948">D3072*I3069+F3072*I3072-E3072*J3069-G3072*J3072</f>
        <v>0</v>
      </c>
      <c r="O3072" s="63">
        <f t="shared" ref="O3072" si="13949">(D3072*J3069+E3072*I3069+F3072*J3072+G3072*I3072)</f>
        <v>-0.40239581762282262</v>
      </c>
      <c r="P3072" s="61">
        <f t="shared" ref="P3072" si="13950">D3072*K3069+F3072*K3072-E3072*L3069-G3072*L3072</f>
        <v>1</v>
      </c>
      <c r="Q3072" s="62">
        <f t="shared" ref="Q3072" si="13951">(D3072*L3069+E3072*K3069+F3072*L3072+G3072*K3072)</f>
        <v>0</v>
      </c>
      <c r="S3072" s="59">
        <v>0</v>
      </c>
      <c r="T3072" s="63">
        <v>0</v>
      </c>
      <c r="U3072" s="61">
        <v>1</v>
      </c>
      <c r="V3072" s="62">
        <v>0</v>
      </c>
      <c r="X3072" s="59">
        <f t="shared" ref="X3072" si="13952">N3072*S3069+P3072*S3072-O3072*T3069-Q3072*T3072</f>
        <v>0</v>
      </c>
      <c r="Y3072" s="63">
        <f t="shared" ref="Y3072" si="13953">(N3072*T3069+O3072*S3069+P3072*T3072+Q3072*S3072)</f>
        <v>-0.40239581762282262</v>
      </c>
      <c r="Z3072" s="61">
        <f t="shared" ref="Z3072" si="13954">N3072*U3069+P3072*U3072-O3072*V3069-Q3072*V3072</f>
        <v>3.3967051420309624</v>
      </c>
      <c r="AA3072" s="62">
        <f t="shared" ref="AA3072" si="13955">(N3072*V3069+O3072*U3069+P3072*V3072+Q3072*U3072)</f>
        <v>0</v>
      </c>
      <c r="AB3072" s="10"/>
      <c r="AC3072" s="46">
        <f t="shared" ref="AC3072" si="13956">1/$AD$8</f>
        <v>1</v>
      </c>
      <c r="AD3072" s="77">
        <v>0</v>
      </c>
      <c r="AE3072" s="78">
        <v>1</v>
      </c>
      <c r="AF3072" s="79">
        <v>0</v>
      </c>
      <c r="AH3072" s="59">
        <f t="shared" ref="AH3072" si="13957">X3072*AC3069+Z3072*AC3072-Y3072*AD3069-AA3072*AD3072</f>
        <v>3.3967051420309624</v>
      </c>
      <c r="AI3072" s="63">
        <f t="shared" ref="AI3072" si="13958">(X3072*AD3069+Y3072*AC3069+Z3072*AD3072+AA3072*AC3072)</f>
        <v>-0.40239581762282262</v>
      </c>
      <c r="AJ3072" s="61">
        <f t="shared" ref="AJ3072" si="13959">X3072*AE3069+Z3072*AE3072-Y3072*AF3069-AA3072*AF3072</f>
        <v>3.3967051420309624</v>
      </c>
      <c r="AK3072" s="62">
        <f t="shared" ref="AK3072" si="13960">(X3072*AF3069+Y3072*AE3069+Z3072*AF3072+AA3072*AE3072)</f>
        <v>0</v>
      </c>
      <c r="AM3072" s="80">
        <f t="shared" ref="AM3072" si="13961">(180/PI())*ATAN(-1*(AI3069+AI3072)/(AH3069+AH3072))</f>
        <v>-75.239928231221484</v>
      </c>
      <c r="AO3072" s="113">
        <f t="shared" ref="AO3072" si="13962">20*LOG(((1-(10^(AM3069/20)^2)*(1-((1-AO3069)/(1+AO3069))^2))^0.5))</f>
        <v>-9.9335618347888201E-3</v>
      </c>
      <c r="AP3072" s="18"/>
      <c r="AQ3072" s="68"/>
      <c r="AR3072" s="68"/>
      <c r="AS3072" s="68"/>
      <c r="AT3072" s="68"/>
    </row>
    <row r="3073" spans="2:46" ht="18.600000000000001" customHeight="1"/>
    <row r="3074" spans="2:46" ht="18.600000000000001" customHeight="1" thickBot="1">
      <c r="D3074" s="10" t="s">
        <v>63</v>
      </c>
      <c r="E3074" s="10"/>
      <c r="F3074" s="10"/>
      <c r="G3074" s="10"/>
      <c r="H3074" s="10"/>
      <c r="I3074" s="10" t="s">
        <v>64</v>
      </c>
      <c r="J3074" s="10"/>
      <c r="K3074" s="10"/>
      <c r="L3074" s="10"/>
      <c r="M3074" s="55"/>
      <c r="N3074" s="55"/>
      <c r="O3074" s="54" t="s">
        <v>65</v>
      </c>
      <c r="P3074" s="55"/>
      <c r="Q3074" s="55"/>
      <c r="R3074" s="55"/>
      <c r="S3074" s="10"/>
      <c r="T3074" s="10" t="s">
        <v>66</v>
      </c>
      <c r="U3074" s="55"/>
      <c r="V3074" s="55"/>
      <c r="W3074" s="55"/>
      <c r="X3074" s="55"/>
      <c r="Y3074" s="54" t="s">
        <v>67</v>
      </c>
      <c r="Z3074" s="55"/>
      <c r="AA3074" s="55"/>
      <c r="AB3074" s="55"/>
      <c r="AC3074" s="54" t="s">
        <v>68</v>
      </c>
      <c r="AD3074" s="10"/>
      <c r="AE3074" s="10"/>
      <c r="AF3074" s="10"/>
      <c r="AG3074" s="10"/>
      <c r="AH3074" s="55"/>
      <c r="AI3074" s="54" t="s">
        <v>69</v>
      </c>
      <c r="AJ3074" s="55"/>
      <c r="AK3074" s="55"/>
    </row>
    <row r="3075" spans="2:46" ht="18.600000000000001" customHeight="1" thickBot="1">
      <c r="B3075" s="52"/>
      <c r="D3075" s="273" t="s">
        <v>70</v>
      </c>
      <c r="E3075" s="274"/>
      <c r="F3075" s="275" t="s">
        <v>71</v>
      </c>
      <c r="G3075" s="276"/>
      <c r="H3075" s="263"/>
      <c r="I3075" s="273" t="s">
        <v>72</v>
      </c>
      <c r="J3075" s="274"/>
      <c r="K3075" s="275" t="s">
        <v>73</v>
      </c>
      <c r="L3075" s="276"/>
      <c r="M3075" s="55"/>
      <c r="N3075" s="269" t="s">
        <v>74</v>
      </c>
      <c r="O3075" s="270"/>
      <c r="P3075" s="271" t="s">
        <v>75</v>
      </c>
      <c r="Q3075" s="272"/>
      <c r="R3075" s="55"/>
      <c r="S3075" s="273" t="s">
        <v>76</v>
      </c>
      <c r="T3075" s="274"/>
      <c r="U3075" s="275" t="s">
        <v>77</v>
      </c>
      <c r="V3075" s="276"/>
      <c r="W3075" s="10"/>
      <c r="X3075" s="269" t="s">
        <v>78</v>
      </c>
      <c r="Y3075" s="270"/>
      <c r="Z3075" s="271" t="s">
        <v>79</v>
      </c>
      <c r="AA3075" s="272"/>
      <c r="AB3075" s="10"/>
      <c r="AC3075" s="273" t="s">
        <v>80</v>
      </c>
      <c r="AD3075" s="274"/>
      <c r="AE3075" s="275" t="s">
        <v>81</v>
      </c>
      <c r="AF3075" s="276"/>
      <c r="AG3075" s="10"/>
      <c r="AH3075" s="269" t="s">
        <v>82</v>
      </c>
      <c r="AI3075" s="270"/>
      <c r="AJ3075" s="271" t="s">
        <v>83</v>
      </c>
      <c r="AK3075" s="272"/>
      <c r="AM3075" s="57" t="s">
        <v>10</v>
      </c>
      <c r="AO3075" s="109" t="s">
        <v>37</v>
      </c>
      <c r="AP3075" s="18"/>
      <c r="AQ3075" s="68"/>
      <c r="AR3075" s="68"/>
      <c r="AS3075" s="68"/>
      <c r="AT3075" s="68"/>
    </row>
    <row r="3076" spans="2:46" ht="18.600000000000001" customHeight="1" thickTop="1" thickBot="1">
      <c r="B3076" s="81">
        <v>8.7999999999999599</v>
      </c>
      <c r="D3076" s="59">
        <v>1</v>
      </c>
      <c r="E3076" s="60">
        <v>0</v>
      </c>
      <c r="F3076" s="61">
        <v>0</v>
      </c>
      <c r="G3076" s="62">
        <f t="shared" ref="G3076" si="13963">$E$8*$B3076</f>
        <v>5.969655999999973</v>
      </c>
      <c r="I3076" s="59">
        <v>1</v>
      </c>
      <c r="J3076" s="63">
        <v>0</v>
      </c>
      <c r="K3076" s="61">
        <v>0</v>
      </c>
      <c r="L3076" s="62">
        <v>0</v>
      </c>
      <c r="N3076" s="59">
        <f t="shared" ref="N3076" si="13964">D3076*I3076+F3076*I3079-E3076*J3076-G3076*J3079</f>
        <v>3.3960883551820635</v>
      </c>
      <c r="O3076" s="63">
        <f t="shared" ref="O3076" si="13965">(D3076*J3076+E3076*I3076+F3076*J3079+G3076*I3079)</f>
        <v>0</v>
      </c>
      <c r="P3076" s="61">
        <f t="shared" ref="P3076" si="13966">D3076*K3076+F3076*K3079-E3076*L3076-G3076*L3079</f>
        <v>0</v>
      </c>
      <c r="Q3076" s="62">
        <f t="shared" ref="Q3076" si="13967">(D3076*L3076+E3076*K3076+F3076*L3079+G3076*K3079)</f>
        <v>5.969655999999973</v>
      </c>
      <c r="S3076" s="59">
        <v>1</v>
      </c>
      <c r="T3076" s="60">
        <v>0</v>
      </c>
      <c r="U3076" s="61">
        <v>0</v>
      </c>
      <c r="V3076" s="62">
        <f t="shared" ref="V3076" si="13968">$T$8*$B3076</f>
        <v>5.969655999999973</v>
      </c>
      <c r="X3076" s="59">
        <f t="shared" ref="X3076" si="13969">N3076*S3076+P3076*S3079-O3076*T3076-Q3076*T3079</f>
        <v>3.3960883551820635</v>
      </c>
      <c r="Y3076" s="63">
        <f t="shared" ref="Y3076" si="13970">(N3076*T3076+O3076*S3076+P3076*T3079+Q3076*S3079)</f>
        <v>0</v>
      </c>
      <c r="Z3076" s="61">
        <f t="shared" ref="Z3076" si="13971">N3076*U3076+P3076*U3079-O3076*V3076-Q3076*V3079</f>
        <v>0</v>
      </c>
      <c r="AA3076" s="62">
        <f t="shared" ref="AA3076" si="13972">(N3076*V3076+O3076*U3076+P3076*V3079+Q3076*U3079)</f>
        <v>26.243135226042618</v>
      </c>
      <c r="AB3076" s="10"/>
      <c r="AC3076" s="64">
        <v>1</v>
      </c>
      <c r="AD3076" s="65">
        <v>0</v>
      </c>
      <c r="AE3076" s="23">
        <v>0</v>
      </c>
      <c r="AF3076" s="66">
        <v>0</v>
      </c>
      <c r="AH3076" s="59">
        <f t="shared" ref="AH3076" si="13973">X3076*AC3076+Z3076*AC3079-Y3076*AD3076-AA3076*AD3079</f>
        <v>3.3960883551820635</v>
      </c>
      <c r="AI3076" s="63">
        <f t="shared" ref="AI3076" si="13974">(X3076*AD3076+Y3076*AC3076+Z3076*AD3079+AA3076*AC3079)</f>
        <v>26.243135226042618</v>
      </c>
      <c r="AJ3076" s="61">
        <f t="shared" ref="AJ3076" si="13975">X3076*AE3076+Z3076*AE3079-Y3076*AF3076-AA3076*AF3079</f>
        <v>0</v>
      </c>
      <c r="AK3076" s="62">
        <f t="shared" ref="AK3076" si="13976">(X3076*AF3076+Y3076*AE3076+Z3076*AF3079+AA3076*AE3079)</f>
        <v>26.243135226042618</v>
      </c>
      <c r="AM3076" s="67">
        <f t="shared" ref="AM3076" si="13977">20*LOG(((1+$AD$8)/$AD$8)/((AH3076+AH3079)^2+(AI3076+AI3079)^2)^0.5)</f>
        <v>-22.515956909562085</v>
      </c>
      <c r="AO3076" s="110">
        <f t="shared" ref="AO3076" si="13978">((AH3076^2+AI3076^2)^0.5)/((AH3079^2+AI3079^2)^0.5)</f>
        <v>7.7380382839893738</v>
      </c>
      <c r="AP3076" s="18"/>
      <c r="AQ3076" s="68"/>
      <c r="AR3076" s="68"/>
      <c r="AS3076" s="68"/>
      <c r="AT3076" s="68"/>
    </row>
    <row r="3077" spans="2:46" ht="18.600000000000001" customHeight="1" thickBot="1">
      <c r="D3077" s="69"/>
      <c r="G3077" s="70"/>
      <c r="I3077" s="69"/>
      <c r="L3077" s="70"/>
      <c r="N3077" s="69"/>
      <c r="Q3077" s="70"/>
      <c r="S3077" s="69"/>
      <c r="V3077" s="70"/>
      <c r="X3077" s="69"/>
      <c r="AA3077" s="70"/>
      <c r="AC3077" s="64"/>
      <c r="AD3077" s="23"/>
      <c r="AE3077" s="23"/>
      <c r="AF3077" s="71"/>
      <c r="AH3077" s="69"/>
      <c r="AK3077" s="70"/>
      <c r="AO3077" s="111"/>
      <c r="AP3077" s="18"/>
      <c r="AQ3077" s="68"/>
      <c r="AR3077" s="68"/>
      <c r="AS3077" s="68"/>
      <c r="AT3077" s="68"/>
    </row>
    <row r="3078" spans="2:46" ht="18.600000000000001" customHeight="1" thickBot="1">
      <c r="D3078" s="265" t="s">
        <v>11</v>
      </c>
      <c r="E3078" s="266"/>
      <c r="F3078" s="267" t="s">
        <v>84</v>
      </c>
      <c r="G3078" s="268"/>
      <c r="H3078" s="263"/>
      <c r="I3078" s="265" t="s">
        <v>85</v>
      </c>
      <c r="J3078" s="266"/>
      <c r="K3078" s="267" t="s">
        <v>86</v>
      </c>
      <c r="L3078" s="268"/>
      <c r="N3078" s="269" t="s">
        <v>12</v>
      </c>
      <c r="O3078" s="270"/>
      <c r="P3078" s="271" t="s">
        <v>13</v>
      </c>
      <c r="Q3078" s="272"/>
      <c r="S3078" s="265" t="s">
        <v>87</v>
      </c>
      <c r="T3078" s="266"/>
      <c r="U3078" s="267" t="s">
        <v>88</v>
      </c>
      <c r="V3078" s="268"/>
      <c r="W3078" s="10"/>
      <c r="X3078" s="269" t="s">
        <v>89</v>
      </c>
      <c r="Y3078" s="270"/>
      <c r="Z3078" s="271" t="s">
        <v>90</v>
      </c>
      <c r="AA3078" s="272"/>
      <c r="AB3078" s="10"/>
      <c r="AC3078" s="265" t="s">
        <v>14</v>
      </c>
      <c r="AD3078" s="266"/>
      <c r="AE3078" s="267" t="s">
        <v>15</v>
      </c>
      <c r="AF3078" s="268"/>
      <c r="AG3078" s="10"/>
      <c r="AH3078" s="269" t="s">
        <v>91</v>
      </c>
      <c r="AI3078" s="270"/>
      <c r="AJ3078" s="271" t="s">
        <v>92</v>
      </c>
      <c r="AK3078" s="272"/>
      <c r="AM3078" s="76" t="s">
        <v>16</v>
      </c>
      <c r="AO3078" s="112" t="s">
        <v>38</v>
      </c>
      <c r="AP3078" s="18"/>
      <c r="AQ3078" s="68"/>
      <c r="AR3078" s="68"/>
      <c r="AS3078" s="68"/>
      <c r="AT3078" s="68"/>
    </row>
    <row r="3079" spans="2:46" ht="18.600000000000001" customHeight="1" thickTop="1" thickBot="1">
      <c r="D3079" s="59">
        <v>0</v>
      </c>
      <c r="E3079" s="63">
        <v>0</v>
      </c>
      <c r="F3079" s="61">
        <v>1</v>
      </c>
      <c r="G3079" s="62">
        <v>0</v>
      </c>
      <c r="I3079" s="59">
        <v>0</v>
      </c>
      <c r="J3079" s="63">
        <f t="shared" ref="J3079" si="13979">IF(0=(1-$J$8*$K$8*$B3076^2),10^14,$B3076*$K$8/(1-$J$8*$K$8*$B3076^2))</f>
        <v>-0.4013779613401634</v>
      </c>
      <c r="K3079" s="61">
        <v>1</v>
      </c>
      <c r="L3079" s="62">
        <v>0</v>
      </c>
      <c r="N3079" s="59">
        <f t="shared" ref="N3079" si="13980">D3079*I3076+F3079*I3079-E3079*J3076-G3079*J3079</f>
        <v>0</v>
      </c>
      <c r="O3079" s="63">
        <f t="shared" ref="O3079" si="13981">(D3079*J3076+E3079*I3076+F3079*J3079+G3079*I3079)</f>
        <v>-0.4013779613401634</v>
      </c>
      <c r="P3079" s="61">
        <f t="shared" ref="P3079" si="13982">D3079*K3076+F3079*K3079-E3079*L3076-G3079*L3079</f>
        <v>1</v>
      </c>
      <c r="Q3079" s="62">
        <f t="shared" ref="Q3079" si="13983">(D3079*L3076+E3079*K3076+F3079*L3079+G3079*K3079)</f>
        <v>0</v>
      </c>
      <c r="S3079" s="59">
        <v>0</v>
      </c>
      <c r="T3079" s="63">
        <v>0</v>
      </c>
      <c r="U3079" s="61">
        <v>1</v>
      </c>
      <c r="V3079" s="62">
        <v>0</v>
      </c>
      <c r="X3079" s="59">
        <f t="shared" ref="X3079" si="13984">N3079*S3076+P3079*S3079-O3079*T3076-Q3079*T3079</f>
        <v>0</v>
      </c>
      <c r="Y3079" s="63">
        <f t="shared" ref="Y3079" si="13985">(N3079*T3076+O3079*S3076+P3079*T3079+Q3079*S3079)</f>
        <v>-0.4013779613401634</v>
      </c>
      <c r="Z3079" s="61">
        <f t="shared" ref="Z3079" si="13986">N3079*U3076+P3079*U3079-O3079*V3076-Q3079*V3079</f>
        <v>3.3960883551820635</v>
      </c>
      <c r="AA3079" s="62">
        <f t="shared" ref="AA3079" si="13987">(N3079*V3076+O3079*U3076+P3079*V3079+Q3079*U3079)</f>
        <v>0</v>
      </c>
      <c r="AB3079" s="10"/>
      <c r="AC3079" s="46">
        <f t="shared" ref="AC3079" si="13988">1/$AD$8</f>
        <v>1</v>
      </c>
      <c r="AD3079" s="77">
        <v>0</v>
      </c>
      <c r="AE3079" s="78">
        <v>1</v>
      </c>
      <c r="AF3079" s="79">
        <v>0</v>
      </c>
      <c r="AH3079" s="59">
        <f t="shared" ref="AH3079" si="13989">X3079*AC3076+Z3079*AC3079-Y3079*AD3076-AA3079*AD3079</f>
        <v>3.3960883551820635</v>
      </c>
      <c r="AI3079" s="63">
        <f t="shared" ref="AI3079" si="13990">(X3079*AD3076+Y3079*AC3076+Z3079*AD3079+AA3079*AC3079)</f>
        <v>-0.4013779613401634</v>
      </c>
      <c r="AJ3079" s="61">
        <f t="shared" ref="AJ3079" si="13991">X3079*AE3076+Z3079*AE3079-Y3079*AF3076-AA3079*AF3079</f>
        <v>3.3960883551820635</v>
      </c>
      <c r="AK3079" s="62">
        <f t="shared" ref="AK3079" si="13992">(X3079*AF3076+Y3079*AE3076+Z3079*AF3079+AA3079*AE3079)</f>
        <v>0</v>
      </c>
      <c r="AM3079" s="80">
        <f t="shared" ref="AM3079" si="13993">(180/PI())*ATAN(-1*(AI3076+AI3079)/(AH3076+AH3079))</f>
        <v>-75.273619625993959</v>
      </c>
      <c r="AO3079" s="113">
        <f t="shared" ref="AO3079" si="13994">20*LOG(((1-(10^(AM3076/20)^2)*(1-((1-AO3076)/(1+AO3076))^2))^0.5))</f>
        <v>-9.8751855633653299E-3</v>
      </c>
      <c r="AP3079" s="18"/>
      <c r="AQ3079" s="68"/>
      <c r="AR3079" s="68"/>
      <c r="AS3079" s="68"/>
      <c r="AT3079" s="68"/>
    </row>
    <row r="3080" spans="2:46" ht="18.600000000000001" customHeight="1"/>
    <row r="3081" spans="2:46" ht="18.600000000000001" customHeight="1" thickBot="1">
      <c r="D3081" s="10" t="s">
        <v>63</v>
      </c>
      <c r="E3081" s="10"/>
      <c r="F3081" s="10"/>
      <c r="G3081" s="10"/>
      <c r="H3081" s="10"/>
      <c r="I3081" s="10" t="s">
        <v>64</v>
      </c>
      <c r="J3081" s="10"/>
      <c r="K3081" s="10"/>
      <c r="L3081" s="10"/>
      <c r="M3081" s="55"/>
      <c r="N3081" s="55"/>
      <c r="O3081" s="54" t="s">
        <v>65</v>
      </c>
      <c r="P3081" s="55"/>
      <c r="Q3081" s="55"/>
      <c r="R3081" s="55"/>
      <c r="S3081" s="10"/>
      <c r="T3081" s="10" t="s">
        <v>66</v>
      </c>
      <c r="U3081" s="55"/>
      <c r="V3081" s="55"/>
      <c r="W3081" s="55"/>
      <c r="X3081" s="55"/>
      <c r="Y3081" s="54" t="s">
        <v>67</v>
      </c>
      <c r="Z3081" s="55"/>
      <c r="AA3081" s="55"/>
      <c r="AB3081" s="55"/>
      <c r="AC3081" s="54" t="s">
        <v>68</v>
      </c>
      <c r="AD3081" s="10"/>
      <c r="AE3081" s="10"/>
      <c r="AF3081" s="10"/>
      <c r="AG3081" s="10"/>
      <c r="AH3081" s="55"/>
      <c r="AI3081" s="54" t="s">
        <v>69</v>
      </c>
      <c r="AJ3081" s="55"/>
      <c r="AK3081" s="55"/>
    </row>
    <row r="3082" spans="2:46" ht="18.600000000000001" customHeight="1" thickBot="1">
      <c r="B3082" s="52"/>
      <c r="D3082" s="273" t="s">
        <v>70</v>
      </c>
      <c r="E3082" s="274"/>
      <c r="F3082" s="275" t="s">
        <v>71</v>
      </c>
      <c r="G3082" s="276"/>
      <c r="H3082" s="263"/>
      <c r="I3082" s="273" t="s">
        <v>72</v>
      </c>
      <c r="J3082" s="274"/>
      <c r="K3082" s="275" t="s">
        <v>73</v>
      </c>
      <c r="L3082" s="276"/>
      <c r="M3082" s="55"/>
      <c r="N3082" s="269" t="s">
        <v>74</v>
      </c>
      <c r="O3082" s="270"/>
      <c r="P3082" s="271" t="s">
        <v>75</v>
      </c>
      <c r="Q3082" s="272"/>
      <c r="R3082" s="55"/>
      <c r="S3082" s="273" t="s">
        <v>76</v>
      </c>
      <c r="T3082" s="274"/>
      <c r="U3082" s="275" t="s">
        <v>77</v>
      </c>
      <c r="V3082" s="276"/>
      <c r="W3082" s="10"/>
      <c r="X3082" s="269" t="s">
        <v>78</v>
      </c>
      <c r="Y3082" s="270"/>
      <c r="Z3082" s="271" t="s">
        <v>79</v>
      </c>
      <c r="AA3082" s="272"/>
      <c r="AB3082" s="10"/>
      <c r="AC3082" s="273" t="s">
        <v>80</v>
      </c>
      <c r="AD3082" s="274"/>
      <c r="AE3082" s="275" t="s">
        <v>81</v>
      </c>
      <c r="AF3082" s="276"/>
      <c r="AG3082" s="10"/>
      <c r="AH3082" s="269" t="s">
        <v>82</v>
      </c>
      <c r="AI3082" s="270"/>
      <c r="AJ3082" s="271" t="s">
        <v>83</v>
      </c>
      <c r="AK3082" s="272"/>
      <c r="AM3082" s="57" t="s">
        <v>10</v>
      </c>
      <c r="AO3082" s="109" t="s">
        <v>37</v>
      </c>
      <c r="AP3082" s="18"/>
      <c r="AQ3082" s="68"/>
      <c r="AR3082" s="68"/>
      <c r="AS3082" s="68"/>
      <c r="AT3082" s="68"/>
    </row>
    <row r="3083" spans="2:46" ht="18.600000000000001" customHeight="1" thickTop="1" thickBot="1">
      <c r="B3083" s="81">
        <v>8.8199999999999594</v>
      </c>
      <c r="D3083" s="59">
        <v>1</v>
      </c>
      <c r="E3083" s="60">
        <v>0</v>
      </c>
      <c r="F3083" s="61">
        <v>0</v>
      </c>
      <c r="G3083" s="62">
        <f t="shared" ref="G3083" si="13995">$E$8*$B3083</f>
        <v>5.9832233999999724</v>
      </c>
      <c r="I3083" s="59">
        <v>1</v>
      </c>
      <c r="J3083" s="63">
        <v>0</v>
      </c>
      <c r="K3083" s="61">
        <v>0</v>
      </c>
      <c r="L3083" s="62">
        <v>0</v>
      </c>
      <c r="N3083" s="59">
        <f t="shared" ref="N3083" si="13996">D3083*I3083+F3083*I3086-E3083*J3083-G3083*J3086</f>
        <v>3.3954760735519387</v>
      </c>
      <c r="O3083" s="63">
        <f t="shared" ref="O3083" si="13997">(D3083*J3083+E3083*I3083+F3083*J3086+G3083*I3086)</f>
        <v>0</v>
      </c>
      <c r="P3083" s="61">
        <f t="shared" ref="P3083" si="13998">D3083*K3083+F3083*K3086-E3083*L3083-G3083*L3086</f>
        <v>0</v>
      </c>
      <c r="Q3083" s="62">
        <f t="shared" ref="Q3083" si="13999">(D3083*L3083+E3083*K3083+F3083*L3086+G3083*K3086)</f>
        <v>5.9832233999999724</v>
      </c>
      <c r="S3083" s="59">
        <v>1</v>
      </c>
      <c r="T3083" s="60">
        <v>0</v>
      </c>
      <c r="U3083" s="61">
        <v>0</v>
      </c>
      <c r="V3083" s="62">
        <f t="shared" ref="V3083" si="14000">$T$8*$B3083</f>
        <v>5.9832233999999724</v>
      </c>
      <c r="X3083" s="59">
        <f t="shared" ref="X3083" si="14001">N3083*S3083+P3083*S3086-O3083*T3083-Q3083*T3086</f>
        <v>3.3954760735519387</v>
      </c>
      <c r="Y3083" s="63">
        <f t="shared" ref="Y3083" si="14002">(N3083*T3083+O3083*S3083+P3083*T3086+Q3083*S3086)</f>
        <v>0</v>
      </c>
      <c r="Z3083" s="61">
        <f t="shared" ref="Z3083" si="14003">N3083*U3083+P3083*U3086-O3083*V3083-Q3083*V3086</f>
        <v>0</v>
      </c>
      <c r="AA3083" s="62">
        <f t="shared" ref="AA3083" si="14004">(N3083*V3083+O3083*U3083+P3083*V3086+Q3083*U3086)</f>
        <v>26.299115297415959</v>
      </c>
      <c r="AB3083" s="10"/>
      <c r="AC3083" s="64">
        <v>1</v>
      </c>
      <c r="AD3083" s="65">
        <v>0</v>
      </c>
      <c r="AE3083" s="23">
        <v>0</v>
      </c>
      <c r="AF3083" s="66">
        <v>0</v>
      </c>
      <c r="AH3083" s="59">
        <f t="shared" ref="AH3083" si="14005">X3083*AC3083+Z3083*AC3086-Y3083*AD3083-AA3083*AD3086</f>
        <v>3.3954760735519387</v>
      </c>
      <c r="AI3083" s="63">
        <f t="shared" ref="AI3083" si="14006">(X3083*AD3083+Y3083*AC3083+Z3083*AD3086+AA3083*AC3086)</f>
        <v>26.299115297415959</v>
      </c>
      <c r="AJ3083" s="61">
        <f t="shared" ref="AJ3083" si="14007">X3083*AE3083+Z3083*AE3086-Y3083*AF3083-AA3083*AF3086</f>
        <v>0</v>
      </c>
      <c r="AK3083" s="62">
        <f t="shared" ref="AK3083" si="14008">(X3083*AF3083+Y3083*AE3083+Z3083*AF3086+AA3083*AE3086)</f>
        <v>26.299115297415959</v>
      </c>
      <c r="AM3083" s="67">
        <f t="shared" ref="AM3083" si="14009">20*LOG(((1+$AD$8)/$AD$8)/((AH3083+AH3086)^2+(AI3083+AI3086)^2)^0.5)</f>
        <v>-22.533757339121081</v>
      </c>
      <c r="AO3083" s="110">
        <f t="shared" ref="AO3083" si="14010">((AH3083^2+AI3083^2)^0.5)/((AH3086^2+AI3086^2)^0.5)</f>
        <v>7.7558983084402131</v>
      </c>
      <c r="AP3083" s="18"/>
      <c r="AQ3083" s="68"/>
      <c r="AR3083" s="68"/>
      <c r="AS3083" s="68"/>
      <c r="AT3083" s="68"/>
    </row>
    <row r="3084" spans="2:46" ht="18.600000000000001" customHeight="1" thickBot="1">
      <c r="D3084" s="69"/>
      <c r="G3084" s="70"/>
      <c r="I3084" s="69"/>
      <c r="L3084" s="70"/>
      <c r="N3084" s="69"/>
      <c r="Q3084" s="70"/>
      <c r="S3084" s="69"/>
      <c r="V3084" s="70"/>
      <c r="X3084" s="69"/>
      <c r="AA3084" s="70"/>
      <c r="AC3084" s="64"/>
      <c r="AD3084" s="23"/>
      <c r="AE3084" s="23"/>
      <c r="AF3084" s="71"/>
      <c r="AH3084" s="69"/>
      <c r="AK3084" s="70"/>
      <c r="AO3084" s="111"/>
      <c r="AP3084" s="18"/>
      <c r="AQ3084" s="68"/>
      <c r="AR3084" s="68"/>
      <c r="AS3084" s="68"/>
      <c r="AT3084" s="68"/>
    </row>
    <row r="3085" spans="2:46" ht="18.600000000000001" customHeight="1" thickBot="1">
      <c r="D3085" s="265" t="s">
        <v>11</v>
      </c>
      <c r="E3085" s="266"/>
      <c r="F3085" s="267" t="s">
        <v>84</v>
      </c>
      <c r="G3085" s="268"/>
      <c r="H3085" s="263"/>
      <c r="I3085" s="265" t="s">
        <v>85</v>
      </c>
      <c r="J3085" s="266"/>
      <c r="K3085" s="267" t="s">
        <v>86</v>
      </c>
      <c r="L3085" s="268"/>
      <c r="N3085" s="269" t="s">
        <v>12</v>
      </c>
      <c r="O3085" s="270"/>
      <c r="P3085" s="271" t="s">
        <v>13</v>
      </c>
      <c r="Q3085" s="272"/>
      <c r="S3085" s="265" t="s">
        <v>87</v>
      </c>
      <c r="T3085" s="266"/>
      <c r="U3085" s="267" t="s">
        <v>88</v>
      </c>
      <c r="V3085" s="268"/>
      <c r="W3085" s="10"/>
      <c r="X3085" s="269" t="s">
        <v>89</v>
      </c>
      <c r="Y3085" s="270"/>
      <c r="Z3085" s="271" t="s">
        <v>90</v>
      </c>
      <c r="AA3085" s="272"/>
      <c r="AB3085" s="10"/>
      <c r="AC3085" s="265" t="s">
        <v>14</v>
      </c>
      <c r="AD3085" s="266"/>
      <c r="AE3085" s="267" t="s">
        <v>15</v>
      </c>
      <c r="AF3085" s="268"/>
      <c r="AG3085" s="10"/>
      <c r="AH3085" s="269" t="s">
        <v>91</v>
      </c>
      <c r="AI3085" s="270"/>
      <c r="AJ3085" s="271" t="s">
        <v>92</v>
      </c>
      <c r="AK3085" s="272"/>
      <c r="AM3085" s="76" t="s">
        <v>16</v>
      </c>
      <c r="AO3085" s="112" t="s">
        <v>38</v>
      </c>
      <c r="AP3085" s="18"/>
      <c r="AQ3085" s="68"/>
      <c r="AR3085" s="68"/>
      <c r="AS3085" s="68"/>
      <c r="AT3085" s="68"/>
    </row>
    <row r="3086" spans="2:46" ht="18.600000000000001" customHeight="1" thickTop="1" thickBot="1">
      <c r="D3086" s="59">
        <v>0</v>
      </c>
      <c r="E3086" s="63">
        <v>0</v>
      </c>
      <c r="F3086" s="61">
        <v>1</v>
      </c>
      <c r="G3086" s="62">
        <v>0</v>
      </c>
      <c r="I3086" s="59">
        <v>0</v>
      </c>
      <c r="J3086" s="63">
        <f t="shared" ref="J3086" si="14011">IF(0=(1-$J$8*$K$8*$B3083^2),10^14,$B3083*$K$8/(1-$J$8*$K$8*$B3083^2))</f>
        <v>-0.40036547416095974</v>
      </c>
      <c r="K3086" s="61">
        <v>1</v>
      </c>
      <c r="L3086" s="62">
        <v>0</v>
      </c>
      <c r="N3086" s="59">
        <f t="shared" ref="N3086" si="14012">D3086*I3083+F3086*I3086-E3086*J3083-G3086*J3086</f>
        <v>0</v>
      </c>
      <c r="O3086" s="63">
        <f t="shared" ref="O3086" si="14013">(D3086*J3083+E3086*I3083+F3086*J3086+G3086*I3086)</f>
        <v>-0.40036547416095974</v>
      </c>
      <c r="P3086" s="61">
        <f t="shared" ref="P3086" si="14014">D3086*K3083+F3086*K3086-E3086*L3083-G3086*L3086</f>
        <v>1</v>
      </c>
      <c r="Q3086" s="62">
        <f t="shared" ref="Q3086" si="14015">(D3086*L3083+E3086*K3083+F3086*L3086+G3086*K3086)</f>
        <v>0</v>
      </c>
      <c r="S3086" s="59">
        <v>0</v>
      </c>
      <c r="T3086" s="63">
        <v>0</v>
      </c>
      <c r="U3086" s="61">
        <v>1</v>
      </c>
      <c r="V3086" s="62">
        <v>0</v>
      </c>
      <c r="X3086" s="59">
        <f t="shared" ref="X3086" si="14016">N3086*S3083+P3086*S3086-O3086*T3083-Q3086*T3086</f>
        <v>0</v>
      </c>
      <c r="Y3086" s="63">
        <f t="shared" ref="Y3086" si="14017">(N3086*T3083+O3086*S3083+P3086*T3086+Q3086*S3086)</f>
        <v>-0.40036547416095974</v>
      </c>
      <c r="Z3086" s="61">
        <f t="shared" ref="Z3086" si="14018">N3086*U3083+P3086*U3086-O3086*V3083-Q3086*V3086</f>
        <v>3.3954760735519387</v>
      </c>
      <c r="AA3086" s="62">
        <f t="shared" ref="AA3086" si="14019">(N3086*V3083+O3086*U3083+P3086*V3086+Q3086*U3086)</f>
        <v>0</v>
      </c>
      <c r="AB3086" s="10"/>
      <c r="AC3086" s="46">
        <f t="shared" ref="AC3086" si="14020">1/$AD$8</f>
        <v>1</v>
      </c>
      <c r="AD3086" s="77">
        <v>0</v>
      </c>
      <c r="AE3086" s="78">
        <v>1</v>
      </c>
      <c r="AF3086" s="79">
        <v>0</v>
      </c>
      <c r="AH3086" s="59">
        <f t="shared" ref="AH3086" si="14021">X3086*AC3083+Z3086*AC3086-Y3086*AD3083-AA3086*AD3086</f>
        <v>3.3954760735519387</v>
      </c>
      <c r="AI3086" s="63">
        <f t="shared" ref="AI3086" si="14022">(X3086*AD3083+Y3086*AC3083+Z3086*AD3086+AA3086*AC3086)</f>
        <v>-0.40036547416095974</v>
      </c>
      <c r="AJ3086" s="61">
        <f t="shared" ref="AJ3086" si="14023">X3086*AE3083+Z3086*AE3086-Y3086*AF3083-AA3086*AF3086</f>
        <v>3.3954760735519387</v>
      </c>
      <c r="AK3086" s="62">
        <f t="shared" ref="AK3086" si="14024">(X3086*AF3083+Y3086*AE3083+Z3086*AF3086+AA3086*AE3086)</f>
        <v>0</v>
      </c>
      <c r="AM3086" s="80">
        <f t="shared" ref="AM3086" si="14025">(180/PI())*ATAN(-1*(AI3083+AI3086)/(AH3083+AH3086))</f>
        <v>-75.307157081485386</v>
      </c>
      <c r="AO3086" s="113">
        <f t="shared" ref="AO3086" si="14026">20*LOG(((1-(10^(AM3083/20)^2)*(1-((1-AO3083)/(1+AO3083))^2))^0.5))</f>
        <v>-9.817253990324331E-3</v>
      </c>
      <c r="AP3086" s="18"/>
      <c r="AQ3086" s="68"/>
      <c r="AR3086" s="68"/>
      <c r="AS3086" s="68"/>
      <c r="AT3086" s="68"/>
    </row>
    <row r="3087" spans="2:46" ht="18.600000000000001" customHeight="1"/>
    <row r="3088" spans="2:46" ht="18.600000000000001" customHeight="1" thickBot="1">
      <c r="D3088" s="10" t="s">
        <v>63</v>
      </c>
      <c r="E3088" s="10"/>
      <c r="F3088" s="10"/>
      <c r="G3088" s="10"/>
      <c r="H3088" s="10"/>
      <c r="I3088" s="10" t="s">
        <v>64</v>
      </c>
      <c r="J3088" s="10"/>
      <c r="K3088" s="10"/>
      <c r="L3088" s="10"/>
      <c r="M3088" s="55"/>
      <c r="N3088" s="55"/>
      <c r="O3088" s="54" t="s">
        <v>65</v>
      </c>
      <c r="P3088" s="55"/>
      <c r="Q3088" s="55"/>
      <c r="R3088" s="55"/>
      <c r="S3088" s="10"/>
      <c r="T3088" s="10" t="s">
        <v>66</v>
      </c>
      <c r="U3088" s="55"/>
      <c r="V3088" s="55"/>
      <c r="W3088" s="55"/>
      <c r="X3088" s="55"/>
      <c r="Y3088" s="54" t="s">
        <v>67</v>
      </c>
      <c r="Z3088" s="55"/>
      <c r="AA3088" s="55"/>
      <c r="AB3088" s="55"/>
      <c r="AC3088" s="54" t="s">
        <v>68</v>
      </c>
      <c r="AD3088" s="10"/>
      <c r="AE3088" s="10"/>
      <c r="AF3088" s="10"/>
      <c r="AG3088" s="10"/>
      <c r="AH3088" s="55"/>
      <c r="AI3088" s="54" t="s">
        <v>69</v>
      </c>
      <c r="AJ3088" s="55"/>
      <c r="AK3088" s="55"/>
    </row>
    <row r="3089" spans="1:46" ht="18.600000000000001" customHeight="1" thickBot="1">
      <c r="B3089" s="52"/>
      <c r="D3089" s="273" t="s">
        <v>70</v>
      </c>
      <c r="E3089" s="274"/>
      <c r="F3089" s="275" t="s">
        <v>71</v>
      </c>
      <c r="G3089" s="276"/>
      <c r="H3089" s="263"/>
      <c r="I3089" s="273" t="s">
        <v>72</v>
      </c>
      <c r="J3089" s="274"/>
      <c r="K3089" s="275" t="s">
        <v>73</v>
      </c>
      <c r="L3089" s="276"/>
      <c r="M3089" s="55"/>
      <c r="N3089" s="269" t="s">
        <v>74</v>
      </c>
      <c r="O3089" s="270"/>
      <c r="P3089" s="271" t="s">
        <v>75</v>
      </c>
      <c r="Q3089" s="272"/>
      <c r="R3089" s="55"/>
      <c r="S3089" s="273" t="s">
        <v>76</v>
      </c>
      <c r="T3089" s="274"/>
      <c r="U3089" s="275" t="s">
        <v>77</v>
      </c>
      <c r="V3089" s="276"/>
      <c r="W3089" s="10"/>
      <c r="X3089" s="269" t="s">
        <v>78</v>
      </c>
      <c r="Y3089" s="270"/>
      <c r="Z3089" s="271" t="s">
        <v>79</v>
      </c>
      <c r="AA3089" s="272"/>
      <c r="AB3089" s="10"/>
      <c r="AC3089" s="273" t="s">
        <v>80</v>
      </c>
      <c r="AD3089" s="274"/>
      <c r="AE3089" s="275" t="s">
        <v>81</v>
      </c>
      <c r="AF3089" s="276"/>
      <c r="AG3089" s="10"/>
      <c r="AH3089" s="269" t="s">
        <v>82</v>
      </c>
      <c r="AI3089" s="270"/>
      <c r="AJ3089" s="271" t="s">
        <v>83</v>
      </c>
      <c r="AK3089" s="272"/>
      <c r="AM3089" s="57" t="s">
        <v>10</v>
      </c>
      <c r="AO3089" s="109" t="s">
        <v>37</v>
      </c>
      <c r="AP3089" s="18"/>
      <c r="AQ3089" s="68"/>
      <c r="AR3089" s="68"/>
      <c r="AS3089" s="68"/>
      <c r="AT3089" s="68"/>
    </row>
    <row r="3090" spans="1:46" ht="18.600000000000001" customHeight="1" thickTop="1" thickBot="1">
      <c r="B3090" s="81">
        <v>8.8399999999999608</v>
      </c>
      <c r="D3090" s="59">
        <v>1</v>
      </c>
      <c r="E3090" s="60">
        <v>0</v>
      </c>
      <c r="F3090" s="61">
        <v>0</v>
      </c>
      <c r="G3090" s="62">
        <f t="shared" ref="G3090" si="14027">$E$8*$B3090</f>
        <v>5.9967907999999737</v>
      </c>
      <c r="I3090" s="59">
        <v>1</v>
      </c>
      <c r="J3090" s="63">
        <v>0</v>
      </c>
      <c r="K3090" s="61">
        <v>0</v>
      </c>
      <c r="L3090" s="62">
        <v>0</v>
      </c>
      <c r="N3090" s="59">
        <f t="shared" ref="N3090" si="14028">D3090*I3090+F3090*I3093-E3090*J3090-G3090*J3093</f>
        <v>3.3948682526403537</v>
      </c>
      <c r="O3090" s="63">
        <f t="shared" ref="O3090" si="14029">(D3090*J3090+E3090*I3090+F3090*J3093+G3090*I3093)</f>
        <v>0</v>
      </c>
      <c r="P3090" s="61">
        <f t="shared" ref="P3090" si="14030">D3090*K3090+F3090*K3093-E3090*L3090-G3090*L3093</f>
        <v>0</v>
      </c>
      <c r="Q3090" s="62">
        <f t="shared" ref="Q3090" si="14031">(D3090*L3090+E3090*K3090+F3090*L3093+G3090*K3093)</f>
        <v>5.9967907999999737</v>
      </c>
      <c r="S3090" s="59">
        <v>1</v>
      </c>
      <c r="T3090" s="60">
        <v>0</v>
      </c>
      <c r="U3090" s="61">
        <v>0</v>
      </c>
      <c r="V3090" s="62">
        <f t="shared" ref="V3090" si="14032">$T$8*$B3090</f>
        <v>5.9967907999999737</v>
      </c>
      <c r="X3090" s="59">
        <f t="shared" ref="X3090" si="14033">N3090*S3090+P3090*S3093-O3090*T3090-Q3090*T3093</f>
        <v>3.3948682526403537</v>
      </c>
      <c r="Y3090" s="63">
        <f t="shared" ref="Y3090" si="14034">(N3090*T3090+O3090*S3090+P3090*T3093+Q3090*S3093)</f>
        <v>0</v>
      </c>
      <c r="Z3090" s="61">
        <f t="shared" ref="Z3090" si="14035">N3090*U3090+P3090*U3093-O3090*V3090-Q3090*V3093</f>
        <v>0</v>
      </c>
      <c r="AA3090" s="62">
        <f t="shared" ref="AA3090" si="14036">(N3090*V3090+O3090*U3090+P3090*V3093+Q3090*U3093)</f>
        <v>26.355105504645636</v>
      </c>
      <c r="AB3090" s="10"/>
      <c r="AC3090" s="64">
        <v>1</v>
      </c>
      <c r="AD3090" s="65">
        <v>0</v>
      </c>
      <c r="AE3090" s="23">
        <v>0</v>
      </c>
      <c r="AF3090" s="66">
        <v>0</v>
      </c>
      <c r="AH3090" s="59">
        <f t="shared" ref="AH3090" si="14037">X3090*AC3090+Z3090*AC3093-Y3090*AD3090-AA3090*AD3093</f>
        <v>3.3948682526403537</v>
      </c>
      <c r="AI3090" s="63">
        <f t="shared" ref="AI3090" si="14038">(X3090*AD3090+Y3090*AC3090+Z3090*AD3093+AA3090*AC3093)</f>
        <v>26.355105504645636</v>
      </c>
      <c r="AJ3090" s="61">
        <f t="shared" ref="AJ3090" si="14039">X3090*AE3090+Z3090*AE3093-Y3090*AF3090-AA3090*AF3093</f>
        <v>0</v>
      </c>
      <c r="AK3090" s="62">
        <f t="shared" ref="AK3090" si="14040">(X3090*AF3090+Y3090*AE3090+Z3090*AF3093+AA3090*AE3093)</f>
        <v>26.355105504645636</v>
      </c>
      <c r="AM3090" s="67">
        <f t="shared" ref="AM3090" si="14041">20*LOG(((1+$AD$8)/$AD$8)/((AH3090+AH3093)^2+(AI3090+AI3093)^2)^0.5)</f>
        <v>-22.551526559402237</v>
      </c>
      <c r="AO3090" s="110">
        <f t="shared" ref="AO3090" si="14042">((AH3090^2+AI3090^2)^0.5)/((AH3093^2+AI3093^2)^0.5)</f>
        <v>7.77375763201327</v>
      </c>
      <c r="AP3090" s="18"/>
      <c r="AQ3090" s="68"/>
      <c r="AR3090" s="68"/>
      <c r="AS3090" s="68"/>
      <c r="AT3090" s="68"/>
    </row>
    <row r="3091" spans="1:46" ht="18.600000000000001" customHeight="1" thickBot="1">
      <c r="D3091" s="69"/>
      <c r="G3091" s="70"/>
      <c r="I3091" s="69"/>
      <c r="L3091" s="70"/>
      <c r="N3091" s="69"/>
      <c r="Q3091" s="70"/>
      <c r="S3091" s="69"/>
      <c r="V3091" s="70"/>
      <c r="X3091" s="69"/>
      <c r="AA3091" s="70"/>
      <c r="AC3091" s="64"/>
      <c r="AD3091" s="23"/>
      <c r="AE3091" s="23"/>
      <c r="AF3091" s="71"/>
      <c r="AH3091" s="69"/>
      <c r="AK3091" s="70"/>
      <c r="AO3091" s="111"/>
      <c r="AP3091" s="18"/>
      <c r="AQ3091" s="68"/>
      <c r="AR3091" s="68"/>
      <c r="AS3091" s="68"/>
      <c r="AT3091" s="68"/>
    </row>
    <row r="3092" spans="1:46" ht="18.600000000000001" customHeight="1" thickBot="1">
      <c r="D3092" s="265" t="s">
        <v>11</v>
      </c>
      <c r="E3092" s="266"/>
      <c r="F3092" s="267" t="s">
        <v>84</v>
      </c>
      <c r="G3092" s="268"/>
      <c r="H3092" s="263"/>
      <c r="I3092" s="265" t="s">
        <v>85</v>
      </c>
      <c r="J3092" s="266"/>
      <c r="K3092" s="267" t="s">
        <v>86</v>
      </c>
      <c r="L3092" s="268"/>
      <c r="N3092" s="269" t="s">
        <v>12</v>
      </c>
      <c r="O3092" s="270"/>
      <c r="P3092" s="271" t="s">
        <v>13</v>
      </c>
      <c r="Q3092" s="272"/>
      <c r="S3092" s="265" t="s">
        <v>87</v>
      </c>
      <c r="T3092" s="266"/>
      <c r="U3092" s="267" t="s">
        <v>88</v>
      </c>
      <c r="V3092" s="268"/>
      <c r="W3092" s="10"/>
      <c r="X3092" s="269" t="s">
        <v>89</v>
      </c>
      <c r="Y3092" s="270"/>
      <c r="Z3092" s="271" t="s">
        <v>90</v>
      </c>
      <c r="AA3092" s="272"/>
      <c r="AB3092" s="10"/>
      <c r="AC3092" s="265" t="s">
        <v>14</v>
      </c>
      <c r="AD3092" s="266"/>
      <c r="AE3092" s="267" t="s">
        <v>15</v>
      </c>
      <c r="AF3092" s="268"/>
      <c r="AG3092" s="10"/>
      <c r="AH3092" s="269" t="s">
        <v>91</v>
      </c>
      <c r="AI3092" s="270"/>
      <c r="AJ3092" s="271" t="s">
        <v>92</v>
      </c>
      <c r="AK3092" s="272"/>
      <c r="AM3092" s="76" t="s">
        <v>16</v>
      </c>
      <c r="AO3092" s="112" t="s">
        <v>38</v>
      </c>
      <c r="AP3092" s="18"/>
      <c r="AQ3092" s="68"/>
      <c r="AR3092" s="68"/>
      <c r="AS3092" s="68"/>
      <c r="AT3092" s="68"/>
    </row>
    <row r="3093" spans="1:46" ht="18.600000000000001" customHeight="1" thickTop="1" thickBot="1">
      <c r="D3093" s="59">
        <v>0</v>
      </c>
      <c r="E3093" s="63">
        <v>0</v>
      </c>
      <c r="F3093" s="61">
        <v>1</v>
      </c>
      <c r="G3093" s="62">
        <v>0</v>
      </c>
      <c r="I3093" s="59">
        <v>0</v>
      </c>
      <c r="J3093" s="63">
        <f t="shared" ref="J3093" si="14043">IF(0=(1-$J$8*$K$8*$B3090^2),10^14,$B3090*$K$8/(1-$J$8*$K$8*$B3090^2))</f>
        <v>-0.39935831222265822</v>
      </c>
      <c r="K3093" s="61">
        <v>1</v>
      </c>
      <c r="L3093" s="62">
        <v>0</v>
      </c>
      <c r="N3093" s="59">
        <f t="shared" ref="N3093" si="14044">D3093*I3090+F3093*I3093-E3093*J3090-G3093*J3093</f>
        <v>0</v>
      </c>
      <c r="O3093" s="63">
        <f t="shared" ref="O3093" si="14045">(D3093*J3090+E3093*I3090+F3093*J3093+G3093*I3093)</f>
        <v>-0.39935831222265822</v>
      </c>
      <c r="P3093" s="61">
        <f t="shared" ref="P3093" si="14046">D3093*K3090+F3093*K3093-E3093*L3090-G3093*L3093</f>
        <v>1</v>
      </c>
      <c r="Q3093" s="62">
        <f t="shared" ref="Q3093" si="14047">(D3093*L3090+E3093*K3090+F3093*L3093+G3093*K3093)</f>
        <v>0</v>
      </c>
      <c r="S3093" s="59">
        <v>0</v>
      </c>
      <c r="T3093" s="63">
        <v>0</v>
      </c>
      <c r="U3093" s="61">
        <v>1</v>
      </c>
      <c r="V3093" s="62">
        <v>0</v>
      </c>
      <c r="X3093" s="59">
        <f t="shared" ref="X3093" si="14048">N3093*S3090+P3093*S3093-O3093*T3090-Q3093*T3093</f>
        <v>0</v>
      </c>
      <c r="Y3093" s="63">
        <f t="shared" ref="Y3093" si="14049">(N3093*T3090+O3093*S3090+P3093*T3093+Q3093*S3093)</f>
        <v>-0.39935831222265822</v>
      </c>
      <c r="Z3093" s="61">
        <f t="shared" ref="Z3093" si="14050">N3093*U3090+P3093*U3093-O3093*V3090-Q3093*V3093</f>
        <v>3.3948682526403537</v>
      </c>
      <c r="AA3093" s="62">
        <f t="shared" ref="AA3093" si="14051">(N3093*V3090+O3093*U3090+P3093*V3093+Q3093*U3093)</f>
        <v>0</v>
      </c>
      <c r="AB3093" s="10"/>
      <c r="AC3093" s="46">
        <f t="shared" ref="AC3093" si="14052">1/$AD$8</f>
        <v>1</v>
      </c>
      <c r="AD3093" s="77">
        <v>0</v>
      </c>
      <c r="AE3093" s="78">
        <v>1</v>
      </c>
      <c r="AF3093" s="79">
        <v>0</v>
      </c>
      <c r="AH3093" s="59">
        <f t="shared" ref="AH3093" si="14053">X3093*AC3090+Z3093*AC3093-Y3093*AD3090-AA3093*AD3093</f>
        <v>3.3948682526403537</v>
      </c>
      <c r="AI3093" s="63">
        <f t="shared" ref="AI3093" si="14054">(X3093*AD3090+Y3093*AC3090+Z3093*AD3093+AA3093*AC3093)</f>
        <v>-0.39935831222265822</v>
      </c>
      <c r="AJ3093" s="61">
        <f t="shared" ref="AJ3093" si="14055">X3093*AE3090+Z3093*AE3093-Y3093*AF3090-AA3093*AF3093</f>
        <v>3.3948682526403537</v>
      </c>
      <c r="AK3093" s="62">
        <f t="shared" ref="AK3093" si="14056">(X3093*AF3090+Y3093*AE3090+Z3093*AF3093+AA3093*AE3093)</f>
        <v>0</v>
      </c>
      <c r="AM3093" s="80">
        <f t="shared" ref="AM3093" si="14057">(180/PI())*ATAN(-1*(AI3090+AI3093)/(AH3090+AH3093))</f>
        <v>-75.340541654602347</v>
      </c>
      <c r="AO3093" s="113">
        <f t="shared" ref="AO3093" si="14058">20*LOG(((1-(10^(AM3090/20)^2)*(1-((1-AO3090)/(1+AO3090))^2))^0.5))</f>
        <v>-9.759763035815109E-3</v>
      </c>
      <c r="AP3093" s="18"/>
      <c r="AQ3093" s="68"/>
      <c r="AR3093" s="68"/>
      <c r="AS3093" s="68"/>
      <c r="AT3093" s="68"/>
    </row>
    <row r="3094" spans="1:46" ht="18.600000000000001" customHeight="1"/>
    <row r="3095" spans="1:46" ht="18.600000000000001" customHeight="1" thickBot="1">
      <c r="A3095">
        <v>0</v>
      </c>
      <c r="D3095" s="10" t="s">
        <v>63</v>
      </c>
      <c r="E3095" s="10"/>
      <c r="F3095" s="10"/>
      <c r="G3095" s="10"/>
      <c r="H3095" s="10"/>
      <c r="I3095" s="10" t="s">
        <v>64</v>
      </c>
      <c r="J3095" s="10"/>
      <c r="K3095" s="10"/>
      <c r="L3095" s="10"/>
      <c r="M3095" s="55"/>
      <c r="N3095" s="55"/>
      <c r="O3095" s="54" t="s">
        <v>65</v>
      </c>
      <c r="P3095" s="55"/>
      <c r="Q3095" s="55"/>
      <c r="R3095" s="55"/>
      <c r="S3095" s="10"/>
      <c r="T3095" s="10" t="s">
        <v>66</v>
      </c>
      <c r="U3095" s="55"/>
      <c r="V3095" s="55"/>
      <c r="W3095" s="55"/>
      <c r="X3095" s="55"/>
      <c r="Y3095" s="54" t="s">
        <v>67</v>
      </c>
      <c r="Z3095" s="55"/>
      <c r="AA3095" s="55"/>
      <c r="AB3095" s="55"/>
      <c r="AC3095" s="54" t="s">
        <v>68</v>
      </c>
      <c r="AD3095" s="10"/>
      <c r="AE3095" s="10"/>
      <c r="AF3095" s="10"/>
      <c r="AG3095" s="10"/>
      <c r="AH3095" s="55"/>
      <c r="AI3095" s="54" t="s">
        <v>69</v>
      </c>
      <c r="AJ3095" s="55"/>
      <c r="AK3095" s="55"/>
    </row>
    <row r="3096" spans="1:46" ht="18.600000000000001" customHeight="1" thickBot="1">
      <c r="B3096" s="52"/>
      <c r="D3096" s="273" t="s">
        <v>70</v>
      </c>
      <c r="E3096" s="274"/>
      <c r="F3096" s="275" t="s">
        <v>71</v>
      </c>
      <c r="G3096" s="276"/>
      <c r="H3096" s="263"/>
      <c r="I3096" s="273" t="s">
        <v>72</v>
      </c>
      <c r="J3096" s="274"/>
      <c r="K3096" s="275" t="s">
        <v>73</v>
      </c>
      <c r="L3096" s="276"/>
      <c r="M3096" s="55"/>
      <c r="N3096" s="269" t="s">
        <v>74</v>
      </c>
      <c r="O3096" s="270"/>
      <c r="P3096" s="271" t="s">
        <v>75</v>
      </c>
      <c r="Q3096" s="272"/>
      <c r="R3096" s="55"/>
      <c r="S3096" s="273" t="s">
        <v>76</v>
      </c>
      <c r="T3096" s="274"/>
      <c r="U3096" s="275" t="s">
        <v>77</v>
      </c>
      <c r="V3096" s="276"/>
      <c r="W3096" s="10"/>
      <c r="X3096" s="269" t="s">
        <v>78</v>
      </c>
      <c r="Y3096" s="270"/>
      <c r="Z3096" s="271" t="s">
        <v>79</v>
      </c>
      <c r="AA3096" s="272"/>
      <c r="AB3096" s="10"/>
      <c r="AC3096" s="273" t="s">
        <v>80</v>
      </c>
      <c r="AD3096" s="274"/>
      <c r="AE3096" s="275" t="s">
        <v>81</v>
      </c>
      <c r="AF3096" s="276"/>
      <c r="AG3096" s="10"/>
      <c r="AH3096" s="269" t="s">
        <v>82</v>
      </c>
      <c r="AI3096" s="270"/>
      <c r="AJ3096" s="271" t="s">
        <v>83</v>
      </c>
      <c r="AK3096" s="272"/>
      <c r="AM3096" s="57" t="s">
        <v>10</v>
      </c>
      <c r="AO3096" s="109" t="s">
        <v>37</v>
      </c>
      <c r="AP3096" s="18"/>
      <c r="AQ3096" s="68"/>
      <c r="AR3096" s="68"/>
      <c r="AS3096" s="68"/>
      <c r="AT3096" s="68"/>
    </row>
    <row r="3097" spans="1:46" ht="18.600000000000001" customHeight="1" thickTop="1" thickBot="1">
      <c r="B3097" s="81">
        <v>8.8599999999999497</v>
      </c>
      <c r="D3097" s="59">
        <v>1</v>
      </c>
      <c r="E3097" s="60">
        <v>0</v>
      </c>
      <c r="F3097" s="61">
        <v>0</v>
      </c>
      <c r="G3097" s="62">
        <f t="shared" ref="G3097" si="14059">$E$8*$B3097</f>
        <v>6.010358199999966</v>
      </c>
      <c r="I3097" s="59">
        <v>1</v>
      </c>
      <c r="J3097" s="63">
        <v>0</v>
      </c>
      <c r="K3097" s="61">
        <v>0</v>
      </c>
      <c r="L3097" s="62">
        <v>0</v>
      </c>
      <c r="N3097" s="59">
        <f t="shared" ref="N3097" si="14060">D3097*I3097+F3097*I3100-E3097*J3097-G3097*J3100</f>
        <v>3.3942648485036284</v>
      </c>
      <c r="O3097" s="63">
        <f t="shared" ref="O3097" si="14061">(D3097*J3097+E3097*I3097+F3097*J3100+G3097*I3100)</f>
        <v>0</v>
      </c>
      <c r="P3097" s="61">
        <f t="shared" ref="P3097" si="14062">D3097*K3097+F3097*K3100-E3097*L3097-G3097*L3100</f>
        <v>0</v>
      </c>
      <c r="Q3097" s="62">
        <f t="shared" ref="Q3097" si="14063">(D3097*L3097+E3097*K3097+F3097*L3100+G3097*K3100)</f>
        <v>6.010358199999966</v>
      </c>
      <c r="S3097" s="59">
        <v>1</v>
      </c>
      <c r="T3097" s="60">
        <v>0</v>
      </c>
      <c r="U3097" s="61">
        <v>0</v>
      </c>
      <c r="V3097" s="62">
        <f t="shared" ref="V3097" si="14064">$T$8*$B3097</f>
        <v>6.010358199999966</v>
      </c>
      <c r="X3097" s="59">
        <f t="shared" ref="X3097" si="14065">N3097*S3097+P3097*S3100-O3097*T3097-Q3097*T3100</f>
        <v>3.3942648485036284</v>
      </c>
      <c r="Y3097" s="63">
        <f t="shared" ref="Y3097" si="14066">(N3097*T3097+O3097*S3097+P3097*T3100+Q3097*S3100)</f>
        <v>0</v>
      </c>
      <c r="Z3097" s="61">
        <f t="shared" ref="Z3097" si="14067">N3097*U3097+P3097*U3100-O3097*V3097-Q3097*V3100</f>
        <v>0</v>
      </c>
      <c r="AA3097" s="62">
        <f t="shared" ref="AA3097" si="14068">(N3097*V3097+O3097*U3097+P3097*V3100+Q3097*U3100)</f>
        <v>26.411105765175392</v>
      </c>
      <c r="AB3097" s="10"/>
      <c r="AC3097" s="64">
        <v>1</v>
      </c>
      <c r="AD3097" s="65">
        <v>0</v>
      </c>
      <c r="AE3097" s="23">
        <v>0</v>
      </c>
      <c r="AF3097" s="66">
        <v>0</v>
      </c>
      <c r="AH3097" s="59">
        <f t="shared" ref="AH3097" si="14069">X3097*AC3097+Z3097*AC3100-Y3097*AD3097-AA3097*AD3100</f>
        <v>3.3942648485036284</v>
      </c>
      <c r="AI3097" s="63">
        <f t="shared" ref="AI3097" si="14070">(X3097*AD3097+Y3097*AC3097+Z3097*AD3100+AA3097*AC3100)</f>
        <v>26.411105765175392</v>
      </c>
      <c r="AJ3097" s="61">
        <f t="shared" ref="AJ3097" si="14071">X3097*AE3097+Z3097*AE3100-Y3097*AF3097-AA3097*AF3100</f>
        <v>0</v>
      </c>
      <c r="AK3097" s="62">
        <f t="shared" ref="AK3097" si="14072">(X3097*AF3097+Y3097*AE3097+Z3097*AF3100+AA3097*AE3100)</f>
        <v>26.411105765175392</v>
      </c>
      <c r="AM3097" s="67">
        <f t="shared" ref="AM3097" si="14073">20*LOG(((1+$AD$8)/$AD$8)/((AH3097+AH3100)^2+(AI3097+AI3100)^2)^0.5)</f>
        <v>-22.569264645572265</v>
      </c>
      <c r="AO3097" s="110">
        <f t="shared" ref="AO3097" si="14074">((AH3097^2+AI3097^2)^0.5)/((AH3100^2+AI3100^2)^0.5)</f>
        <v>7.7916162600205618</v>
      </c>
      <c r="AP3097" s="18"/>
      <c r="AQ3097" s="68"/>
      <c r="AR3097" s="68"/>
      <c r="AS3097" s="68"/>
      <c r="AT3097" s="68"/>
    </row>
    <row r="3098" spans="1:46" ht="18.600000000000001" customHeight="1" thickBot="1">
      <c r="D3098" s="69"/>
      <c r="G3098" s="70"/>
      <c r="I3098" s="69"/>
      <c r="L3098" s="70"/>
      <c r="N3098" s="69"/>
      <c r="Q3098" s="70"/>
      <c r="S3098" s="69"/>
      <c r="V3098" s="70"/>
      <c r="X3098" s="69"/>
      <c r="AA3098" s="70"/>
      <c r="AC3098" s="64"/>
      <c r="AD3098" s="23"/>
      <c r="AE3098" s="23"/>
      <c r="AF3098" s="71"/>
      <c r="AH3098" s="69"/>
      <c r="AK3098" s="70"/>
      <c r="AO3098" s="111"/>
      <c r="AP3098" s="18"/>
      <c r="AQ3098" s="68"/>
      <c r="AR3098" s="68"/>
      <c r="AS3098" s="68"/>
      <c r="AT3098" s="68"/>
    </row>
    <row r="3099" spans="1:46" ht="18.600000000000001" customHeight="1" thickBot="1">
      <c r="D3099" s="265" t="s">
        <v>11</v>
      </c>
      <c r="E3099" s="266"/>
      <c r="F3099" s="267" t="s">
        <v>84</v>
      </c>
      <c r="G3099" s="268"/>
      <c r="H3099" s="263"/>
      <c r="I3099" s="265" t="s">
        <v>85</v>
      </c>
      <c r="J3099" s="266"/>
      <c r="K3099" s="267" t="s">
        <v>86</v>
      </c>
      <c r="L3099" s="268"/>
      <c r="N3099" s="269" t="s">
        <v>12</v>
      </c>
      <c r="O3099" s="270"/>
      <c r="P3099" s="271" t="s">
        <v>13</v>
      </c>
      <c r="Q3099" s="272"/>
      <c r="S3099" s="265" t="s">
        <v>87</v>
      </c>
      <c r="T3099" s="266"/>
      <c r="U3099" s="267" t="s">
        <v>88</v>
      </c>
      <c r="V3099" s="268"/>
      <c r="W3099" s="10"/>
      <c r="X3099" s="269" t="s">
        <v>89</v>
      </c>
      <c r="Y3099" s="270"/>
      <c r="Z3099" s="271" t="s">
        <v>90</v>
      </c>
      <c r="AA3099" s="272"/>
      <c r="AB3099" s="10"/>
      <c r="AC3099" s="265" t="s">
        <v>14</v>
      </c>
      <c r="AD3099" s="266"/>
      <c r="AE3099" s="267" t="s">
        <v>15</v>
      </c>
      <c r="AF3099" s="268"/>
      <c r="AG3099" s="10"/>
      <c r="AH3099" s="269" t="s">
        <v>91</v>
      </c>
      <c r="AI3099" s="270"/>
      <c r="AJ3099" s="271" t="s">
        <v>92</v>
      </c>
      <c r="AK3099" s="272"/>
      <c r="AM3099" s="76" t="s">
        <v>16</v>
      </c>
      <c r="AO3099" s="112" t="s">
        <v>38</v>
      </c>
      <c r="AP3099" s="18"/>
      <c r="AQ3099" s="68"/>
      <c r="AR3099" s="68"/>
      <c r="AS3099" s="68"/>
      <c r="AT3099" s="68"/>
    </row>
    <row r="3100" spans="1:46" ht="18.600000000000001" customHeight="1" thickTop="1" thickBot="1">
      <c r="D3100" s="59">
        <v>0</v>
      </c>
      <c r="E3100" s="63">
        <v>0</v>
      </c>
      <c r="F3100" s="61">
        <v>1</v>
      </c>
      <c r="G3100" s="62">
        <v>0</v>
      </c>
      <c r="I3100" s="59">
        <v>0</v>
      </c>
      <c r="J3100" s="63">
        <f t="shared" ref="J3100" si="14075">IF(0=(1-$J$8*$K$8*$B3097^2),10^14,$B3097*$K$8/(1-$J$8*$K$8*$B3097^2))</f>
        <v>-0.3983564321513553</v>
      </c>
      <c r="K3100" s="61">
        <v>1</v>
      </c>
      <c r="L3100" s="62">
        <v>0</v>
      </c>
      <c r="N3100" s="59">
        <f t="shared" ref="N3100" si="14076">D3100*I3097+F3100*I3100-E3100*J3097-G3100*J3100</f>
        <v>0</v>
      </c>
      <c r="O3100" s="63">
        <f t="shared" ref="O3100" si="14077">(D3100*J3097+E3100*I3097+F3100*J3100+G3100*I3100)</f>
        <v>-0.3983564321513553</v>
      </c>
      <c r="P3100" s="61">
        <f t="shared" ref="P3100" si="14078">D3100*K3097+F3100*K3100-E3100*L3097-G3100*L3100</f>
        <v>1</v>
      </c>
      <c r="Q3100" s="62">
        <f t="shared" ref="Q3100" si="14079">(D3100*L3097+E3100*K3097+F3100*L3100+G3100*K3100)</f>
        <v>0</v>
      </c>
      <c r="S3100" s="59">
        <v>0</v>
      </c>
      <c r="T3100" s="63">
        <v>0</v>
      </c>
      <c r="U3100" s="61">
        <v>1</v>
      </c>
      <c r="V3100" s="62">
        <v>0</v>
      </c>
      <c r="X3100" s="59">
        <f t="shared" ref="X3100" si="14080">N3100*S3097+P3100*S3100-O3100*T3097-Q3100*T3100</f>
        <v>0</v>
      </c>
      <c r="Y3100" s="63">
        <f t="shared" ref="Y3100" si="14081">(N3100*T3097+O3100*S3097+P3100*T3100+Q3100*S3100)</f>
        <v>-0.3983564321513553</v>
      </c>
      <c r="Z3100" s="61">
        <f t="shared" ref="Z3100" si="14082">N3100*U3097+P3100*U3100-O3100*V3097-Q3100*V3100</f>
        <v>3.3942648485036284</v>
      </c>
      <c r="AA3100" s="62">
        <f t="shared" ref="AA3100" si="14083">(N3100*V3097+O3100*U3097+P3100*V3100+Q3100*U3100)</f>
        <v>0</v>
      </c>
      <c r="AB3100" s="10"/>
      <c r="AC3100" s="46">
        <f t="shared" ref="AC3100" si="14084">1/$AD$8</f>
        <v>1</v>
      </c>
      <c r="AD3100" s="77">
        <v>0</v>
      </c>
      <c r="AE3100" s="78">
        <v>1</v>
      </c>
      <c r="AF3100" s="79">
        <v>0</v>
      </c>
      <c r="AH3100" s="59">
        <f t="shared" ref="AH3100" si="14085">X3100*AC3097+Z3100*AC3100-Y3100*AD3097-AA3100*AD3100</f>
        <v>3.3942648485036284</v>
      </c>
      <c r="AI3100" s="63">
        <f t="shared" ref="AI3100" si="14086">(X3100*AD3097+Y3100*AC3097+Z3100*AD3100+AA3100*AC3100)</f>
        <v>-0.3983564321513553</v>
      </c>
      <c r="AJ3100" s="61">
        <f t="shared" ref="AJ3100" si="14087">X3100*AE3097+Z3100*AE3100-Y3100*AF3097-AA3100*AF3100</f>
        <v>3.3942648485036284</v>
      </c>
      <c r="AK3100" s="62">
        <f t="shared" ref="AK3100" si="14088">(X3100*AF3097+Y3100*AE3097+Z3100*AF3100+AA3100*AE3100)</f>
        <v>0</v>
      </c>
      <c r="AM3100" s="80">
        <f t="shared" ref="AM3100" si="14089">(180/PI())*ATAN(-1*(AI3097+AI3100)/(AH3097+AH3100))</f>
        <v>-75.373774392548796</v>
      </c>
      <c r="AO3100" s="113">
        <f t="shared" ref="AO3100" si="14090">20*LOG(((1-(10^(AM3097/20)^2)*(1-((1-AO3097)/(1+AO3097))^2))^0.5))</f>
        <v>-9.7027086625851248E-3</v>
      </c>
      <c r="AP3100" s="18"/>
      <c r="AQ3100" s="68"/>
      <c r="AR3100" s="68"/>
      <c r="AS3100" s="68"/>
      <c r="AT3100" s="68"/>
    </row>
    <row r="3101" spans="1:46" ht="18.600000000000001" customHeight="1"/>
    <row r="3102" spans="1:46" ht="18.600000000000001" customHeight="1" thickBot="1">
      <c r="D3102" s="10" t="s">
        <v>63</v>
      </c>
      <c r="E3102" s="10"/>
      <c r="F3102" s="10"/>
      <c r="G3102" s="10"/>
      <c r="H3102" s="10"/>
      <c r="I3102" s="10" t="s">
        <v>64</v>
      </c>
      <c r="J3102" s="10"/>
      <c r="K3102" s="10"/>
      <c r="L3102" s="10"/>
      <c r="M3102" s="55"/>
      <c r="N3102" s="55"/>
      <c r="O3102" s="54" t="s">
        <v>65</v>
      </c>
      <c r="P3102" s="55"/>
      <c r="Q3102" s="55"/>
      <c r="R3102" s="55"/>
      <c r="S3102" s="10"/>
      <c r="T3102" s="10" t="s">
        <v>66</v>
      </c>
      <c r="U3102" s="55"/>
      <c r="V3102" s="55"/>
      <c r="W3102" s="55"/>
      <c r="X3102" s="55"/>
      <c r="Y3102" s="54" t="s">
        <v>67</v>
      </c>
      <c r="Z3102" s="55"/>
      <c r="AA3102" s="55"/>
      <c r="AB3102" s="55"/>
      <c r="AC3102" s="54" t="s">
        <v>68</v>
      </c>
      <c r="AD3102" s="10"/>
      <c r="AE3102" s="10"/>
      <c r="AF3102" s="10"/>
      <c r="AG3102" s="10"/>
      <c r="AH3102" s="55"/>
      <c r="AI3102" s="54" t="s">
        <v>69</v>
      </c>
      <c r="AJ3102" s="55"/>
      <c r="AK3102" s="55"/>
    </row>
    <row r="3103" spans="1:46" ht="18.600000000000001" customHeight="1" thickBot="1">
      <c r="B3103" s="52"/>
      <c r="D3103" s="273" t="s">
        <v>70</v>
      </c>
      <c r="E3103" s="274"/>
      <c r="F3103" s="275" t="s">
        <v>71</v>
      </c>
      <c r="G3103" s="276"/>
      <c r="H3103" s="263"/>
      <c r="I3103" s="273" t="s">
        <v>72</v>
      </c>
      <c r="J3103" s="274"/>
      <c r="K3103" s="275" t="s">
        <v>73</v>
      </c>
      <c r="L3103" s="276"/>
      <c r="M3103" s="55"/>
      <c r="N3103" s="269" t="s">
        <v>74</v>
      </c>
      <c r="O3103" s="270"/>
      <c r="P3103" s="271" t="s">
        <v>75</v>
      </c>
      <c r="Q3103" s="272"/>
      <c r="R3103" s="55"/>
      <c r="S3103" s="273" t="s">
        <v>76</v>
      </c>
      <c r="T3103" s="274"/>
      <c r="U3103" s="275" t="s">
        <v>77</v>
      </c>
      <c r="V3103" s="276"/>
      <c r="W3103" s="10"/>
      <c r="X3103" s="269" t="s">
        <v>78</v>
      </c>
      <c r="Y3103" s="270"/>
      <c r="Z3103" s="271" t="s">
        <v>79</v>
      </c>
      <c r="AA3103" s="272"/>
      <c r="AB3103" s="10"/>
      <c r="AC3103" s="273" t="s">
        <v>80</v>
      </c>
      <c r="AD3103" s="274"/>
      <c r="AE3103" s="275" t="s">
        <v>81</v>
      </c>
      <c r="AF3103" s="276"/>
      <c r="AG3103" s="10"/>
      <c r="AH3103" s="269" t="s">
        <v>82</v>
      </c>
      <c r="AI3103" s="270"/>
      <c r="AJ3103" s="271" t="s">
        <v>83</v>
      </c>
      <c r="AK3103" s="272"/>
      <c r="AM3103" s="57" t="s">
        <v>10</v>
      </c>
      <c r="AO3103" s="109" t="s">
        <v>37</v>
      </c>
      <c r="AP3103" s="18"/>
      <c r="AQ3103" s="68"/>
      <c r="AR3103" s="68"/>
      <c r="AS3103" s="68"/>
      <c r="AT3103" s="68"/>
    </row>
    <row r="3104" spans="1:46" ht="18.600000000000001" customHeight="1" thickTop="1" thickBot="1">
      <c r="B3104" s="81">
        <v>8.8799999999999493</v>
      </c>
      <c r="D3104" s="59">
        <v>1</v>
      </c>
      <c r="E3104" s="60">
        <v>0</v>
      </c>
      <c r="F3104" s="61">
        <v>0</v>
      </c>
      <c r="G3104" s="62">
        <f t="shared" ref="G3104" si="14091">$E$8*$B3104</f>
        <v>6.0239255999999655</v>
      </c>
      <c r="I3104" s="59">
        <v>1</v>
      </c>
      <c r="J3104" s="63">
        <v>0</v>
      </c>
      <c r="K3104" s="61">
        <v>0</v>
      </c>
      <c r="L3104" s="62">
        <v>0</v>
      </c>
      <c r="N3104" s="59">
        <f t="shared" ref="N3104" si="14092">D3104*I3104+F3104*I3107-E3104*J3104-G3104*J3107</f>
        <v>3.3936658177461863</v>
      </c>
      <c r="O3104" s="63">
        <f t="shared" ref="O3104" si="14093">(D3104*J3104+E3104*I3104+F3104*J3107+G3104*I3107)</f>
        <v>0</v>
      </c>
      <c r="P3104" s="61">
        <f t="shared" ref="P3104" si="14094">D3104*K3104+F3104*K3107-E3104*L3104-G3104*L3107</f>
        <v>0</v>
      </c>
      <c r="Q3104" s="62">
        <f t="shared" ref="Q3104" si="14095">(D3104*L3104+E3104*K3104+F3104*L3107+G3104*K3107)</f>
        <v>6.0239255999999655</v>
      </c>
      <c r="S3104" s="59">
        <v>1</v>
      </c>
      <c r="T3104" s="60">
        <v>0</v>
      </c>
      <c r="U3104" s="61">
        <v>0</v>
      </c>
      <c r="V3104" s="62">
        <f t="shared" ref="V3104" si="14096">$T$8*$B3104</f>
        <v>6.0239255999999655</v>
      </c>
      <c r="X3104" s="59">
        <f t="shared" ref="X3104" si="14097">N3104*S3104+P3104*S3107-O3104*T3104-Q3104*T3107</f>
        <v>3.3936658177461863</v>
      </c>
      <c r="Y3104" s="63">
        <f t="shared" ref="Y3104" si="14098">(N3104*T3104+O3104*S3104+P3104*T3107+Q3104*S3107)</f>
        <v>0</v>
      </c>
      <c r="Z3104" s="61">
        <f t="shared" ref="Z3104" si="14099">N3104*U3104+P3104*U3107-O3104*V3104-Q3104*V3107</f>
        <v>0</v>
      </c>
      <c r="AA3104" s="62">
        <f t="shared" ref="AA3104" si="14100">(N3104*V3104+O3104*U3104+P3104*V3107+Q3104*U3107)</f>
        <v>26.467115997366033</v>
      </c>
      <c r="AB3104" s="10"/>
      <c r="AC3104" s="64">
        <v>1</v>
      </c>
      <c r="AD3104" s="65">
        <v>0</v>
      </c>
      <c r="AE3104" s="23">
        <v>0</v>
      </c>
      <c r="AF3104" s="66">
        <v>0</v>
      </c>
      <c r="AH3104" s="59">
        <f t="shared" ref="AH3104" si="14101">X3104*AC3104+Z3104*AC3107-Y3104*AD3104-AA3104*AD3107</f>
        <v>3.3936658177461863</v>
      </c>
      <c r="AI3104" s="63">
        <f t="shared" ref="AI3104" si="14102">(X3104*AD3104+Y3104*AC3104+Z3104*AD3107+AA3104*AC3107)</f>
        <v>26.467115997366033</v>
      </c>
      <c r="AJ3104" s="61">
        <f t="shared" ref="AJ3104" si="14103">X3104*AE3104+Z3104*AE3107-Y3104*AF3104-AA3104*AF3107</f>
        <v>0</v>
      </c>
      <c r="AK3104" s="62">
        <f t="shared" ref="AK3104" si="14104">(X3104*AF3104+Y3104*AE3104+Z3104*AF3107+AA3104*AE3107)</f>
        <v>26.467115997366033</v>
      </c>
      <c r="AM3104" s="67">
        <f t="shared" ref="AM3104" si="14105">20*LOG(((1+$AD$8)/$AD$8)/((AH3104+AH3107)^2+(AI3104+AI3107)^2)^0.5)</f>
        <v>-22.586971672934656</v>
      </c>
      <c r="AO3104" s="110">
        <f t="shared" ref="AO3104" si="14106">((AH3104^2+AI3104^2)^0.5)/((AH3107^2+AI3107^2)^0.5)</f>
        <v>7.8094741977198314</v>
      </c>
      <c r="AP3104" s="18"/>
      <c r="AQ3104" s="68"/>
      <c r="AR3104" s="68"/>
      <c r="AS3104" s="68"/>
      <c r="AT3104" s="68"/>
    </row>
    <row r="3105" spans="2:46" ht="18.600000000000001" customHeight="1" thickBot="1">
      <c r="D3105" s="69"/>
      <c r="G3105" s="70"/>
      <c r="I3105" s="69"/>
      <c r="L3105" s="70"/>
      <c r="N3105" s="69"/>
      <c r="Q3105" s="70"/>
      <c r="S3105" s="69"/>
      <c r="V3105" s="70"/>
      <c r="X3105" s="69"/>
      <c r="AA3105" s="70"/>
      <c r="AC3105" s="64"/>
      <c r="AD3105" s="23"/>
      <c r="AE3105" s="23"/>
      <c r="AF3105" s="71"/>
      <c r="AH3105" s="69"/>
      <c r="AK3105" s="70"/>
      <c r="AO3105" s="111"/>
      <c r="AP3105" s="18"/>
      <c r="AQ3105" s="68"/>
      <c r="AR3105" s="68"/>
      <c r="AS3105" s="68"/>
      <c r="AT3105" s="68"/>
    </row>
    <row r="3106" spans="2:46" ht="18.600000000000001" customHeight="1" thickBot="1">
      <c r="D3106" s="265" t="s">
        <v>11</v>
      </c>
      <c r="E3106" s="266"/>
      <c r="F3106" s="267" t="s">
        <v>84</v>
      </c>
      <c r="G3106" s="268"/>
      <c r="H3106" s="263"/>
      <c r="I3106" s="265" t="s">
        <v>85</v>
      </c>
      <c r="J3106" s="266"/>
      <c r="K3106" s="267" t="s">
        <v>86</v>
      </c>
      <c r="L3106" s="268"/>
      <c r="N3106" s="269" t="s">
        <v>12</v>
      </c>
      <c r="O3106" s="270"/>
      <c r="P3106" s="271" t="s">
        <v>13</v>
      </c>
      <c r="Q3106" s="272"/>
      <c r="S3106" s="265" t="s">
        <v>87</v>
      </c>
      <c r="T3106" s="266"/>
      <c r="U3106" s="267" t="s">
        <v>88</v>
      </c>
      <c r="V3106" s="268"/>
      <c r="W3106" s="10"/>
      <c r="X3106" s="269" t="s">
        <v>89</v>
      </c>
      <c r="Y3106" s="270"/>
      <c r="Z3106" s="271" t="s">
        <v>90</v>
      </c>
      <c r="AA3106" s="272"/>
      <c r="AB3106" s="10"/>
      <c r="AC3106" s="265" t="s">
        <v>14</v>
      </c>
      <c r="AD3106" s="266"/>
      <c r="AE3106" s="267" t="s">
        <v>15</v>
      </c>
      <c r="AF3106" s="268"/>
      <c r="AG3106" s="10"/>
      <c r="AH3106" s="269" t="s">
        <v>91</v>
      </c>
      <c r="AI3106" s="270"/>
      <c r="AJ3106" s="271" t="s">
        <v>92</v>
      </c>
      <c r="AK3106" s="272"/>
      <c r="AM3106" s="76" t="s">
        <v>16</v>
      </c>
      <c r="AO3106" s="112" t="s">
        <v>38</v>
      </c>
      <c r="AP3106" s="18"/>
      <c r="AQ3106" s="68"/>
      <c r="AR3106" s="68"/>
      <c r="AS3106" s="68"/>
      <c r="AT3106" s="68"/>
    </row>
    <row r="3107" spans="2:46" ht="18.600000000000001" customHeight="1" thickTop="1" thickBot="1">
      <c r="D3107" s="59">
        <v>0</v>
      </c>
      <c r="E3107" s="63">
        <v>0</v>
      </c>
      <c r="F3107" s="61">
        <v>1</v>
      </c>
      <c r="G3107" s="62">
        <v>0</v>
      </c>
      <c r="I3107" s="59">
        <v>0</v>
      </c>
      <c r="J3107" s="63">
        <f t="shared" ref="J3107" si="14107">IF(0=(1-$J$8*$K$8*$B3104^2),10^14,$B3104*$K$8/(1-$J$8*$K$8*$B3104^2))</f>
        <v>-0.3973597910548895</v>
      </c>
      <c r="K3107" s="61">
        <v>1</v>
      </c>
      <c r="L3107" s="62">
        <v>0</v>
      </c>
      <c r="N3107" s="59">
        <f t="shared" ref="N3107" si="14108">D3107*I3104+F3107*I3107-E3107*J3104-G3107*J3107</f>
        <v>0</v>
      </c>
      <c r="O3107" s="63">
        <f t="shared" ref="O3107" si="14109">(D3107*J3104+E3107*I3104+F3107*J3107+G3107*I3107)</f>
        <v>-0.3973597910548895</v>
      </c>
      <c r="P3107" s="61">
        <f t="shared" ref="P3107" si="14110">D3107*K3104+F3107*K3107-E3107*L3104-G3107*L3107</f>
        <v>1</v>
      </c>
      <c r="Q3107" s="62">
        <f t="shared" ref="Q3107" si="14111">(D3107*L3104+E3107*K3104+F3107*L3107+G3107*K3107)</f>
        <v>0</v>
      </c>
      <c r="S3107" s="59">
        <v>0</v>
      </c>
      <c r="T3107" s="63">
        <v>0</v>
      </c>
      <c r="U3107" s="61">
        <v>1</v>
      </c>
      <c r="V3107" s="62">
        <v>0</v>
      </c>
      <c r="X3107" s="59">
        <f t="shared" ref="X3107" si="14112">N3107*S3104+P3107*S3107-O3107*T3104-Q3107*T3107</f>
        <v>0</v>
      </c>
      <c r="Y3107" s="63">
        <f t="shared" ref="Y3107" si="14113">(N3107*T3104+O3107*S3104+P3107*T3107+Q3107*S3107)</f>
        <v>-0.3973597910548895</v>
      </c>
      <c r="Z3107" s="61">
        <f t="shared" ref="Z3107" si="14114">N3107*U3104+P3107*U3107-O3107*V3104-Q3107*V3107</f>
        <v>3.3936658177461863</v>
      </c>
      <c r="AA3107" s="62">
        <f t="shared" ref="AA3107" si="14115">(N3107*V3104+O3107*U3104+P3107*V3107+Q3107*U3107)</f>
        <v>0</v>
      </c>
      <c r="AB3107" s="10"/>
      <c r="AC3107" s="46">
        <f t="shared" ref="AC3107" si="14116">1/$AD$8</f>
        <v>1</v>
      </c>
      <c r="AD3107" s="77">
        <v>0</v>
      </c>
      <c r="AE3107" s="78">
        <v>1</v>
      </c>
      <c r="AF3107" s="79">
        <v>0</v>
      </c>
      <c r="AH3107" s="59">
        <f t="shared" ref="AH3107" si="14117">X3107*AC3104+Z3107*AC3107-Y3107*AD3104-AA3107*AD3107</f>
        <v>3.3936658177461863</v>
      </c>
      <c r="AI3107" s="63">
        <f t="shared" ref="AI3107" si="14118">(X3107*AD3104+Y3107*AC3104+Z3107*AD3107+AA3107*AC3107)</f>
        <v>-0.3973597910548895</v>
      </c>
      <c r="AJ3107" s="61">
        <f t="shared" ref="AJ3107" si="14119">X3107*AE3104+Z3107*AE3107-Y3107*AF3104-AA3107*AF3107</f>
        <v>3.3936658177461863</v>
      </c>
      <c r="AK3107" s="62">
        <f t="shared" ref="AK3107" si="14120">(X3107*AF3104+Y3107*AE3104+Z3107*AF3107+AA3107*AE3107)</f>
        <v>0</v>
      </c>
      <c r="AM3107" s="80">
        <f t="shared" ref="AM3107" si="14121">(180/PI())*ATAN(-1*(AI3104+AI3107)/(AH3104+AH3107))</f>
        <v>-75.406856332937878</v>
      </c>
      <c r="AO3107" s="113">
        <f t="shared" ref="AO3107" si="14122">20*LOG(((1-(10^(AM3104/20)^2)*(1-((1-AO3104)/(1+AO3104))^2))^0.5))</f>
        <v>-9.6460868755015895E-3</v>
      </c>
      <c r="AP3107" s="18"/>
      <c r="AQ3107" s="68"/>
      <c r="AR3107" s="68"/>
      <c r="AS3107" s="68"/>
      <c r="AT3107" s="68"/>
    </row>
    <row r="3108" spans="2:46" ht="18.600000000000001" customHeight="1"/>
    <row r="3109" spans="2:46" ht="18.600000000000001" customHeight="1" thickBot="1">
      <c r="D3109" s="10" t="s">
        <v>63</v>
      </c>
      <c r="E3109" s="10"/>
      <c r="F3109" s="10"/>
      <c r="G3109" s="10"/>
      <c r="H3109" s="10"/>
      <c r="I3109" s="10" t="s">
        <v>64</v>
      </c>
      <c r="J3109" s="10"/>
      <c r="K3109" s="10"/>
      <c r="L3109" s="10"/>
      <c r="M3109" s="55"/>
      <c r="N3109" s="55"/>
      <c r="O3109" s="54" t="s">
        <v>65</v>
      </c>
      <c r="P3109" s="55"/>
      <c r="Q3109" s="55"/>
      <c r="R3109" s="55"/>
      <c r="S3109" s="10"/>
      <c r="T3109" s="10" t="s">
        <v>66</v>
      </c>
      <c r="U3109" s="55"/>
      <c r="V3109" s="55"/>
      <c r="W3109" s="55"/>
      <c r="X3109" s="55"/>
      <c r="Y3109" s="54" t="s">
        <v>67</v>
      </c>
      <c r="Z3109" s="55"/>
      <c r="AA3109" s="55"/>
      <c r="AB3109" s="55"/>
      <c r="AC3109" s="54" t="s">
        <v>68</v>
      </c>
      <c r="AD3109" s="10"/>
      <c r="AE3109" s="10"/>
      <c r="AF3109" s="10"/>
      <c r="AG3109" s="10"/>
      <c r="AH3109" s="55"/>
      <c r="AI3109" s="54" t="s">
        <v>69</v>
      </c>
      <c r="AJ3109" s="55"/>
      <c r="AK3109" s="55"/>
    </row>
    <row r="3110" spans="2:46" ht="18.600000000000001" customHeight="1" thickBot="1">
      <c r="B3110" s="52"/>
      <c r="D3110" s="273" t="s">
        <v>70</v>
      </c>
      <c r="E3110" s="274"/>
      <c r="F3110" s="275" t="s">
        <v>71</v>
      </c>
      <c r="G3110" s="276"/>
      <c r="H3110" s="263"/>
      <c r="I3110" s="273" t="s">
        <v>72</v>
      </c>
      <c r="J3110" s="274"/>
      <c r="K3110" s="275" t="s">
        <v>73</v>
      </c>
      <c r="L3110" s="276"/>
      <c r="M3110" s="55"/>
      <c r="N3110" s="269" t="s">
        <v>74</v>
      </c>
      <c r="O3110" s="270"/>
      <c r="P3110" s="271" t="s">
        <v>75</v>
      </c>
      <c r="Q3110" s="272"/>
      <c r="R3110" s="55"/>
      <c r="S3110" s="273" t="s">
        <v>76</v>
      </c>
      <c r="T3110" s="274"/>
      <c r="U3110" s="275" t="s">
        <v>77</v>
      </c>
      <c r="V3110" s="276"/>
      <c r="W3110" s="10"/>
      <c r="X3110" s="269" t="s">
        <v>78</v>
      </c>
      <c r="Y3110" s="270"/>
      <c r="Z3110" s="271" t="s">
        <v>79</v>
      </c>
      <c r="AA3110" s="272"/>
      <c r="AB3110" s="10"/>
      <c r="AC3110" s="273" t="s">
        <v>80</v>
      </c>
      <c r="AD3110" s="274"/>
      <c r="AE3110" s="275" t="s">
        <v>81</v>
      </c>
      <c r="AF3110" s="276"/>
      <c r="AG3110" s="10"/>
      <c r="AH3110" s="269" t="s">
        <v>82</v>
      </c>
      <c r="AI3110" s="270"/>
      <c r="AJ3110" s="271" t="s">
        <v>83</v>
      </c>
      <c r="AK3110" s="272"/>
      <c r="AM3110" s="57" t="s">
        <v>10</v>
      </c>
      <c r="AO3110" s="109" t="s">
        <v>37</v>
      </c>
      <c r="AP3110" s="18"/>
      <c r="AQ3110" s="68"/>
      <c r="AR3110" s="68"/>
      <c r="AS3110" s="68"/>
      <c r="AT3110" s="68"/>
    </row>
    <row r="3111" spans="2:46" ht="18.600000000000001" customHeight="1" thickTop="1" thickBot="1">
      <c r="B3111" s="81">
        <v>8.8999999999999506</v>
      </c>
      <c r="D3111" s="59">
        <v>1</v>
      </c>
      <c r="E3111" s="60">
        <v>0</v>
      </c>
      <c r="F3111" s="61">
        <v>0</v>
      </c>
      <c r="G3111" s="62">
        <f t="shared" ref="G3111" si="14123">$E$8*$B3111</f>
        <v>6.0374929999999667</v>
      </c>
      <c r="I3111" s="59">
        <v>1</v>
      </c>
      <c r="J3111" s="63">
        <v>0</v>
      </c>
      <c r="K3111" s="61">
        <v>0</v>
      </c>
      <c r="L3111" s="62">
        <v>0</v>
      </c>
      <c r="N3111" s="59">
        <f t="shared" ref="N3111" si="14124">D3111*I3111+F3111*I3114-E3111*J3111-G3111*J3114</f>
        <v>3.3930711175122572</v>
      </c>
      <c r="O3111" s="63">
        <f t="shared" ref="O3111" si="14125">(D3111*J3111+E3111*I3111+F3111*J3114+G3111*I3114)</f>
        <v>0</v>
      </c>
      <c r="P3111" s="61">
        <f t="shared" ref="P3111" si="14126">D3111*K3111+F3111*K3114-E3111*L3111-G3111*L3114</f>
        <v>0</v>
      </c>
      <c r="Q3111" s="62">
        <f t="shared" ref="Q3111" si="14127">(D3111*L3111+E3111*K3111+F3111*L3114+G3111*K3114)</f>
        <v>6.0374929999999667</v>
      </c>
      <c r="S3111" s="59">
        <v>1</v>
      </c>
      <c r="T3111" s="60">
        <v>0</v>
      </c>
      <c r="U3111" s="61">
        <v>0</v>
      </c>
      <c r="V3111" s="62">
        <f t="shared" ref="V3111" si="14128">$T$8*$B3111</f>
        <v>6.0374929999999667</v>
      </c>
      <c r="X3111" s="59">
        <f t="shared" ref="X3111" si="14129">N3111*S3111+P3111*S3114-O3111*T3111-Q3111*T3114</f>
        <v>3.3930711175122572</v>
      </c>
      <c r="Y3111" s="63">
        <f t="shared" ref="Y3111" si="14130">(N3111*T3111+O3111*S3111+P3111*T3114+Q3111*S3114)</f>
        <v>0</v>
      </c>
      <c r="Z3111" s="61">
        <f t="shared" ref="Z3111" si="14131">N3111*U3111+P3111*U3114-O3111*V3111-Q3111*V3114</f>
        <v>0</v>
      </c>
      <c r="AA3111" s="62">
        <f t="shared" ref="AA3111" si="14132">(N3111*V3111+O3111*U3111+P3111*V3114+Q3111*U3114)</f>
        <v>26.523136120482285</v>
      </c>
      <c r="AB3111" s="10"/>
      <c r="AC3111" s="64">
        <v>1</v>
      </c>
      <c r="AD3111" s="65">
        <v>0</v>
      </c>
      <c r="AE3111" s="23">
        <v>0</v>
      </c>
      <c r="AF3111" s="66">
        <v>0</v>
      </c>
      <c r="AH3111" s="59">
        <f t="shared" ref="AH3111" si="14133">X3111*AC3111+Z3111*AC3114-Y3111*AD3111-AA3111*AD3114</f>
        <v>3.3930711175122572</v>
      </c>
      <c r="AI3111" s="63">
        <f t="shared" ref="AI3111" si="14134">(X3111*AD3111+Y3111*AC3111+Z3111*AD3114+AA3111*AC3114)</f>
        <v>26.523136120482285</v>
      </c>
      <c r="AJ3111" s="61">
        <f t="shared" ref="AJ3111" si="14135">X3111*AE3111+Z3111*AE3114-Y3111*AF3111-AA3111*AF3114</f>
        <v>0</v>
      </c>
      <c r="AK3111" s="62">
        <f t="shared" ref="AK3111" si="14136">(X3111*AF3111+Y3111*AE3111+Z3111*AF3114+AA3111*AE3114)</f>
        <v>26.523136120482285</v>
      </c>
      <c r="AM3111" s="67">
        <f t="shared" ref="AM3111" si="14137">20*LOG(((1+$AD$8)/$AD$8)/((AH3111+AH3114)^2+(AI3111+AI3114)^2)^0.5)</f>
        <v>-22.604647716920383</v>
      </c>
      <c r="AO3111" s="110">
        <f t="shared" ref="AO3111" si="14138">((AH3111^2+AI3111^2)^0.5)/((AH3114^2+AI3114^2)^0.5)</f>
        <v>7.8273314503152038</v>
      </c>
      <c r="AP3111" s="18"/>
      <c r="AQ3111" s="68"/>
      <c r="AR3111" s="68"/>
      <c r="AS3111" s="68"/>
      <c r="AT3111" s="68"/>
    </row>
    <row r="3112" spans="2:46" ht="18.600000000000001" customHeight="1" thickBot="1">
      <c r="D3112" s="69"/>
      <c r="G3112" s="70"/>
      <c r="I3112" s="69"/>
      <c r="L3112" s="70"/>
      <c r="N3112" s="69"/>
      <c r="Q3112" s="70"/>
      <c r="S3112" s="69"/>
      <c r="V3112" s="70"/>
      <c r="X3112" s="69"/>
      <c r="AA3112" s="70"/>
      <c r="AC3112" s="64"/>
      <c r="AD3112" s="23"/>
      <c r="AE3112" s="23"/>
      <c r="AF3112" s="71"/>
      <c r="AH3112" s="69"/>
      <c r="AK3112" s="70"/>
      <c r="AO3112" s="111"/>
      <c r="AP3112" s="18"/>
      <c r="AQ3112" s="68"/>
      <c r="AR3112" s="68"/>
      <c r="AS3112" s="68"/>
      <c r="AT3112" s="68"/>
    </row>
    <row r="3113" spans="2:46" ht="18.600000000000001" customHeight="1" thickBot="1">
      <c r="D3113" s="265" t="s">
        <v>11</v>
      </c>
      <c r="E3113" s="266"/>
      <c r="F3113" s="267" t="s">
        <v>84</v>
      </c>
      <c r="G3113" s="268"/>
      <c r="H3113" s="263"/>
      <c r="I3113" s="265" t="s">
        <v>85</v>
      </c>
      <c r="J3113" s="266"/>
      <c r="K3113" s="267" t="s">
        <v>86</v>
      </c>
      <c r="L3113" s="268"/>
      <c r="N3113" s="269" t="s">
        <v>12</v>
      </c>
      <c r="O3113" s="270"/>
      <c r="P3113" s="271" t="s">
        <v>13</v>
      </c>
      <c r="Q3113" s="272"/>
      <c r="S3113" s="265" t="s">
        <v>87</v>
      </c>
      <c r="T3113" s="266"/>
      <c r="U3113" s="267" t="s">
        <v>88</v>
      </c>
      <c r="V3113" s="268"/>
      <c r="W3113" s="10"/>
      <c r="X3113" s="269" t="s">
        <v>89</v>
      </c>
      <c r="Y3113" s="270"/>
      <c r="Z3113" s="271" t="s">
        <v>90</v>
      </c>
      <c r="AA3113" s="272"/>
      <c r="AB3113" s="10"/>
      <c r="AC3113" s="265" t="s">
        <v>14</v>
      </c>
      <c r="AD3113" s="266"/>
      <c r="AE3113" s="267" t="s">
        <v>15</v>
      </c>
      <c r="AF3113" s="268"/>
      <c r="AG3113" s="10"/>
      <c r="AH3113" s="269" t="s">
        <v>91</v>
      </c>
      <c r="AI3113" s="270"/>
      <c r="AJ3113" s="271" t="s">
        <v>92</v>
      </c>
      <c r="AK3113" s="272"/>
      <c r="AM3113" s="76" t="s">
        <v>16</v>
      </c>
      <c r="AO3113" s="112" t="s">
        <v>38</v>
      </c>
      <c r="AP3113" s="18"/>
      <c r="AQ3113" s="68"/>
      <c r="AR3113" s="68"/>
      <c r="AS3113" s="68"/>
      <c r="AT3113" s="68"/>
    </row>
    <row r="3114" spans="2:46" ht="18.600000000000001" customHeight="1" thickTop="1" thickBot="1">
      <c r="D3114" s="59">
        <v>0</v>
      </c>
      <c r="E3114" s="63">
        <v>0</v>
      </c>
      <c r="F3114" s="61">
        <v>1</v>
      </c>
      <c r="G3114" s="62">
        <v>0</v>
      </c>
      <c r="I3114" s="59">
        <v>0</v>
      </c>
      <c r="J3114" s="63">
        <f t="shared" ref="J3114" si="14139">IF(0=(1-$J$8*$K$8*$B3111^2),10^14,$B3111*$K$8/(1-$J$8*$K$8*$B3111^2))</f>
        <v>-0.39636834651605729</v>
      </c>
      <c r="K3114" s="61">
        <v>1</v>
      </c>
      <c r="L3114" s="62">
        <v>0</v>
      </c>
      <c r="N3114" s="59">
        <f t="shared" ref="N3114" si="14140">D3114*I3111+F3114*I3114-E3114*J3111-G3114*J3114</f>
        <v>0</v>
      </c>
      <c r="O3114" s="63">
        <f t="shared" ref="O3114" si="14141">(D3114*J3111+E3114*I3111+F3114*J3114+G3114*I3114)</f>
        <v>-0.39636834651605729</v>
      </c>
      <c r="P3114" s="61">
        <f t="shared" ref="P3114" si="14142">D3114*K3111+F3114*K3114-E3114*L3111-G3114*L3114</f>
        <v>1</v>
      </c>
      <c r="Q3114" s="62">
        <f t="shared" ref="Q3114" si="14143">(D3114*L3111+E3114*K3111+F3114*L3114+G3114*K3114)</f>
        <v>0</v>
      </c>
      <c r="S3114" s="59">
        <v>0</v>
      </c>
      <c r="T3114" s="63">
        <v>0</v>
      </c>
      <c r="U3114" s="61">
        <v>1</v>
      </c>
      <c r="V3114" s="62">
        <v>0</v>
      </c>
      <c r="X3114" s="59">
        <f t="shared" ref="X3114" si="14144">N3114*S3111+P3114*S3114-O3114*T3111-Q3114*T3114</f>
        <v>0</v>
      </c>
      <c r="Y3114" s="63">
        <f t="shared" ref="Y3114" si="14145">(N3114*T3111+O3114*S3111+P3114*T3114+Q3114*S3114)</f>
        <v>-0.39636834651605729</v>
      </c>
      <c r="Z3114" s="61">
        <f t="shared" ref="Z3114" si="14146">N3114*U3111+P3114*U3114-O3114*V3111-Q3114*V3114</f>
        <v>3.3930711175122572</v>
      </c>
      <c r="AA3114" s="62">
        <f t="shared" ref="AA3114" si="14147">(N3114*V3111+O3114*U3111+P3114*V3114+Q3114*U3114)</f>
        <v>0</v>
      </c>
      <c r="AB3114" s="10"/>
      <c r="AC3114" s="46">
        <f t="shared" ref="AC3114" si="14148">1/$AD$8</f>
        <v>1</v>
      </c>
      <c r="AD3114" s="77">
        <v>0</v>
      </c>
      <c r="AE3114" s="78">
        <v>1</v>
      </c>
      <c r="AF3114" s="79">
        <v>0</v>
      </c>
      <c r="AH3114" s="59">
        <f t="shared" ref="AH3114" si="14149">X3114*AC3111+Z3114*AC3114-Y3114*AD3111-AA3114*AD3114</f>
        <v>3.3930711175122572</v>
      </c>
      <c r="AI3114" s="63">
        <f t="shared" ref="AI3114" si="14150">(X3114*AD3111+Y3114*AC3111+Z3114*AD3114+AA3114*AC3114)</f>
        <v>-0.39636834651605729</v>
      </c>
      <c r="AJ3114" s="61">
        <f t="shared" ref="AJ3114" si="14151">X3114*AE3111+Z3114*AE3114-Y3114*AF3111-AA3114*AF3114</f>
        <v>3.3930711175122572</v>
      </c>
      <c r="AK3114" s="62">
        <f t="shared" ref="AK3114" si="14152">(X3114*AF3111+Y3114*AE3111+Z3114*AF3114+AA3114*AE3114)</f>
        <v>0</v>
      </c>
      <c r="AM3114" s="80">
        <f t="shared" ref="AM3114" si="14153">(180/PI())*ATAN(-1*(AI3111+AI3114)/(AH3111+AH3114))</f>
        <v>-75.439788503902037</v>
      </c>
      <c r="AO3114" s="113">
        <f t="shared" ref="AO3114" si="14154">20*LOG(((1-(10^(AM3111/20)^2)*(1-((1-AO3111)/(1+AO3111))^2))^0.5))</f>
        <v>-9.58989372107601E-3</v>
      </c>
      <c r="AP3114" s="18"/>
      <c r="AQ3114" s="68"/>
      <c r="AR3114" s="68"/>
      <c r="AS3114" s="68"/>
      <c r="AT3114" s="68"/>
    </row>
    <row r="3115" spans="2:46" ht="18.600000000000001" customHeight="1"/>
    <row r="3116" spans="2:46" ht="18.600000000000001" customHeight="1" thickBot="1">
      <c r="D3116" s="10" t="s">
        <v>63</v>
      </c>
      <c r="E3116" s="10"/>
      <c r="F3116" s="10"/>
      <c r="G3116" s="10"/>
      <c r="H3116" s="10"/>
      <c r="I3116" s="10" t="s">
        <v>64</v>
      </c>
      <c r="J3116" s="10"/>
      <c r="K3116" s="10"/>
      <c r="L3116" s="10"/>
      <c r="M3116" s="55"/>
      <c r="N3116" s="55"/>
      <c r="O3116" s="54" t="s">
        <v>65</v>
      </c>
      <c r="P3116" s="55"/>
      <c r="Q3116" s="55"/>
      <c r="R3116" s="55"/>
      <c r="S3116" s="10"/>
      <c r="T3116" s="10" t="s">
        <v>66</v>
      </c>
      <c r="U3116" s="55"/>
      <c r="V3116" s="55"/>
      <c r="W3116" s="55"/>
      <c r="X3116" s="55"/>
      <c r="Y3116" s="54" t="s">
        <v>67</v>
      </c>
      <c r="Z3116" s="55"/>
      <c r="AA3116" s="55"/>
      <c r="AB3116" s="55"/>
      <c r="AC3116" s="54" t="s">
        <v>68</v>
      </c>
      <c r="AD3116" s="10"/>
      <c r="AE3116" s="10"/>
      <c r="AF3116" s="10"/>
      <c r="AG3116" s="10"/>
      <c r="AH3116" s="55"/>
      <c r="AI3116" s="54" t="s">
        <v>69</v>
      </c>
      <c r="AJ3116" s="55"/>
      <c r="AK3116" s="55"/>
    </row>
    <row r="3117" spans="2:46" ht="18.600000000000001" customHeight="1" thickBot="1">
      <c r="B3117" s="52"/>
      <c r="D3117" s="273" t="s">
        <v>70</v>
      </c>
      <c r="E3117" s="274"/>
      <c r="F3117" s="275" t="s">
        <v>71</v>
      </c>
      <c r="G3117" s="276"/>
      <c r="H3117" s="263"/>
      <c r="I3117" s="273" t="s">
        <v>72</v>
      </c>
      <c r="J3117" s="274"/>
      <c r="K3117" s="275" t="s">
        <v>73</v>
      </c>
      <c r="L3117" s="276"/>
      <c r="M3117" s="55"/>
      <c r="N3117" s="269" t="s">
        <v>74</v>
      </c>
      <c r="O3117" s="270"/>
      <c r="P3117" s="271" t="s">
        <v>75</v>
      </c>
      <c r="Q3117" s="272"/>
      <c r="R3117" s="55"/>
      <c r="S3117" s="273" t="s">
        <v>76</v>
      </c>
      <c r="T3117" s="274"/>
      <c r="U3117" s="275" t="s">
        <v>77</v>
      </c>
      <c r="V3117" s="276"/>
      <c r="W3117" s="10"/>
      <c r="X3117" s="269" t="s">
        <v>78</v>
      </c>
      <c r="Y3117" s="270"/>
      <c r="Z3117" s="271" t="s">
        <v>79</v>
      </c>
      <c r="AA3117" s="272"/>
      <c r="AB3117" s="10"/>
      <c r="AC3117" s="273" t="s">
        <v>80</v>
      </c>
      <c r="AD3117" s="274"/>
      <c r="AE3117" s="275" t="s">
        <v>81</v>
      </c>
      <c r="AF3117" s="276"/>
      <c r="AG3117" s="10"/>
      <c r="AH3117" s="269" t="s">
        <v>82</v>
      </c>
      <c r="AI3117" s="270"/>
      <c r="AJ3117" s="271" t="s">
        <v>83</v>
      </c>
      <c r="AK3117" s="272"/>
      <c r="AM3117" s="57" t="s">
        <v>10</v>
      </c>
      <c r="AO3117" s="109" t="s">
        <v>37</v>
      </c>
      <c r="AP3117" s="18"/>
      <c r="AQ3117" s="68"/>
      <c r="AR3117" s="68"/>
      <c r="AS3117" s="68"/>
      <c r="AT3117" s="68"/>
    </row>
    <row r="3118" spans="2:46" ht="18.600000000000001" customHeight="1" thickTop="1" thickBot="1">
      <c r="B3118" s="81">
        <v>8.9199999999999502</v>
      </c>
      <c r="D3118" s="59">
        <v>1</v>
      </c>
      <c r="E3118" s="60">
        <v>0</v>
      </c>
      <c r="F3118" s="61">
        <v>0</v>
      </c>
      <c r="G3118" s="62">
        <f t="shared" ref="G3118" si="14155">$E$8*$B3118</f>
        <v>6.0510603999999661</v>
      </c>
      <c r="I3118" s="59">
        <v>1</v>
      </c>
      <c r="J3118" s="63">
        <v>0</v>
      </c>
      <c r="K3118" s="61">
        <v>0</v>
      </c>
      <c r="L3118" s="62">
        <v>0</v>
      </c>
      <c r="N3118" s="59">
        <f t="shared" ref="N3118" si="14156">D3118*I3118+F3118*I3121-E3118*J3118-G3118*J3121</f>
        <v>3.3924807054777255</v>
      </c>
      <c r="O3118" s="63">
        <f t="shared" ref="O3118" si="14157">(D3118*J3118+E3118*I3118+F3118*J3121+G3118*I3121)</f>
        <v>0</v>
      </c>
      <c r="P3118" s="61">
        <f t="shared" ref="P3118" si="14158">D3118*K3118+F3118*K3121-E3118*L3118-G3118*L3121</f>
        <v>0</v>
      </c>
      <c r="Q3118" s="62">
        <f t="shared" ref="Q3118" si="14159">(D3118*L3118+E3118*K3118+F3118*L3121+G3118*K3121)</f>
        <v>6.0510603999999661</v>
      </c>
      <c r="S3118" s="59">
        <v>1</v>
      </c>
      <c r="T3118" s="60">
        <v>0</v>
      </c>
      <c r="U3118" s="61">
        <v>0</v>
      </c>
      <c r="V3118" s="62">
        <f t="shared" ref="V3118" si="14160">$T$8*$B3118</f>
        <v>6.0510603999999661</v>
      </c>
      <c r="X3118" s="59">
        <f t="shared" ref="X3118" si="14161">N3118*S3118+P3118*S3121-O3118*T3118-Q3118*T3121</f>
        <v>3.3924807054777255</v>
      </c>
      <c r="Y3118" s="63">
        <f t="shared" ref="Y3118" si="14162">(N3118*T3118+O3118*S3118+P3118*T3121+Q3118*S3121)</f>
        <v>0</v>
      </c>
      <c r="Z3118" s="61">
        <f t="shared" ref="Z3118" si="14163">N3118*U3118+P3118*U3121-O3118*V3118-Q3118*V3121</f>
        <v>0</v>
      </c>
      <c r="AA3118" s="62">
        <f t="shared" ref="AA3118" si="14164">(N3118*V3118+O3118*U3118+P3118*V3121+Q3118*U3121)</f>
        <v>26.579166054680179</v>
      </c>
      <c r="AB3118" s="10"/>
      <c r="AC3118" s="64">
        <v>1</v>
      </c>
      <c r="AD3118" s="65">
        <v>0</v>
      </c>
      <c r="AE3118" s="23">
        <v>0</v>
      </c>
      <c r="AF3118" s="66">
        <v>0</v>
      </c>
      <c r="AH3118" s="59">
        <f t="shared" ref="AH3118" si="14165">X3118*AC3118+Z3118*AC3121-Y3118*AD3118-AA3118*AD3121</f>
        <v>3.3924807054777255</v>
      </c>
      <c r="AI3118" s="63">
        <f t="shared" ref="AI3118" si="14166">(X3118*AD3118+Y3118*AC3118+Z3118*AD3121+AA3118*AC3121)</f>
        <v>26.579166054680179</v>
      </c>
      <c r="AJ3118" s="61">
        <f t="shared" ref="AJ3118" si="14167">X3118*AE3118+Z3118*AE3121-Y3118*AF3118-AA3118*AF3121</f>
        <v>0</v>
      </c>
      <c r="AK3118" s="62">
        <f t="shared" ref="AK3118" si="14168">(X3118*AF3118+Y3118*AE3118+Z3118*AF3121+AA3118*AE3121)</f>
        <v>26.579166054680179</v>
      </c>
      <c r="AM3118" s="67">
        <f t="shared" ref="AM3118" si="14169">20*LOG(((1+$AD$8)/$AD$8)/((AH3118+AH3121)^2+(AI3118+AI3121)^2)^0.5)</f>
        <v>-22.622292853078907</v>
      </c>
      <c r="AO3118" s="110">
        <f t="shared" ref="AO3118" si="14170">((AH3118^2+AI3118^2)^0.5)/((AH3121^2+AI3121^2)^0.5)</f>
        <v>7.8451880229578812</v>
      </c>
      <c r="AP3118" s="18"/>
      <c r="AQ3118" s="68"/>
      <c r="AR3118" s="68"/>
      <c r="AS3118" s="68"/>
      <c r="AT3118" s="68"/>
    </row>
    <row r="3119" spans="2:46" ht="18.600000000000001" customHeight="1" thickBot="1">
      <c r="D3119" s="69"/>
      <c r="G3119" s="70"/>
      <c r="I3119" s="69"/>
      <c r="L3119" s="70"/>
      <c r="N3119" s="69"/>
      <c r="Q3119" s="70"/>
      <c r="S3119" s="69"/>
      <c r="V3119" s="70"/>
      <c r="X3119" s="69"/>
      <c r="AA3119" s="70"/>
      <c r="AC3119" s="64"/>
      <c r="AD3119" s="23"/>
      <c r="AE3119" s="23"/>
      <c r="AF3119" s="71"/>
      <c r="AH3119" s="69"/>
      <c r="AK3119" s="70"/>
      <c r="AO3119" s="111"/>
      <c r="AP3119" s="18"/>
      <c r="AQ3119" s="68"/>
      <c r="AR3119" s="68"/>
      <c r="AS3119" s="68"/>
      <c r="AT3119" s="68"/>
    </row>
    <row r="3120" spans="2:46" ht="18.600000000000001" customHeight="1" thickBot="1">
      <c r="D3120" s="265" t="s">
        <v>11</v>
      </c>
      <c r="E3120" s="266"/>
      <c r="F3120" s="267" t="s">
        <v>84</v>
      </c>
      <c r="G3120" s="268"/>
      <c r="H3120" s="263"/>
      <c r="I3120" s="265" t="s">
        <v>85</v>
      </c>
      <c r="J3120" s="266"/>
      <c r="K3120" s="267" t="s">
        <v>86</v>
      </c>
      <c r="L3120" s="268"/>
      <c r="N3120" s="269" t="s">
        <v>12</v>
      </c>
      <c r="O3120" s="270"/>
      <c r="P3120" s="271" t="s">
        <v>13</v>
      </c>
      <c r="Q3120" s="272"/>
      <c r="S3120" s="265" t="s">
        <v>87</v>
      </c>
      <c r="T3120" s="266"/>
      <c r="U3120" s="267" t="s">
        <v>88</v>
      </c>
      <c r="V3120" s="268"/>
      <c r="W3120" s="10"/>
      <c r="X3120" s="269" t="s">
        <v>89</v>
      </c>
      <c r="Y3120" s="270"/>
      <c r="Z3120" s="271" t="s">
        <v>90</v>
      </c>
      <c r="AA3120" s="272"/>
      <c r="AB3120" s="10"/>
      <c r="AC3120" s="265" t="s">
        <v>14</v>
      </c>
      <c r="AD3120" s="266"/>
      <c r="AE3120" s="267" t="s">
        <v>15</v>
      </c>
      <c r="AF3120" s="268"/>
      <c r="AG3120" s="10"/>
      <c r="AH3120" s="269" t="s">
        <v>91</v>
      </c>
      <c r="AI3120" s="270"/>
      <c r="AJ3120" s="271" t="s">
        <v>92</v>
      </c>
      <c r="AK3120" s="272"/>
      <c r="AM3120" s="76" t="s">
        <v>16</v>
      </c>
      <c r="AO3120" s="112" t="s">
        <v>38</v>
      </c>
      <c r="AP3120" s="18"/>
      <c r="AQ3120" s="68"/>
      <c r="AR3120" s="68"/>
      <c r="AS3120" s="68"/>
      <c r="AT3120" s="68"/>
    </row>
    <row r="3121" spans="2:46" ht="18.600000000000001" customHeight="1" thickTop="1" thickBot="1">
      <c r="D3121" s="59">
        <v>0</v>
      </c>
      <c r="E3121" s="63">
        <v>0</v>
      </c>
      <c r="F3121" s="61">
        <v>1</v>
      </c>
      <c r="G3121" s="62">
        <v>0</v>
      </c>
      <c r="I3121" s="59">
        <v>0</v>
      </c>
      <c r="J3121" s="63">
        <f t="shared" ref="J3121" si="14171">IF(0=(1-$J$8*$K$8*$B3118^2),10^14,$B3118*$K$8/(1-$J$8*$K$8*$B3118^2))</f>
        <v>-0.39538205658593972</v>
      </c>
      <c r="K3121" s="61">
        <v>1</v>
      </c>
      <c r="L3121" s="62">
        <v>0</v>
      </c>
      <c r="N3121" s="59">
        <f t="shared" ref="N3121" si="14172">D3121*I3118+F3121*I3121-E3121*J3118-G3121*J3121</f>
        <v>0</v>
      </c>
      <c r="O3121" s="63">
        <f t="shared" ref="O3121" si="14173">(D3121*J3118+E3121*I3118+F3121*J3121+G3121*I3121)</f>
        <v>-0.39538205658593972</v>
      </c>
      <c r="P3121" s="61">
        <f t="shared" ref="P3121" si="14174">D3121*K3118+F3121*K3121-E3121*L3118-G3121*L3121</f>
        <v>1</v>
      </c>
      <c r="Q3121" s="62">
        <f t="shared" ref="Q3121" si="14175">(D3121*L3118+E3121*K3118+F3121*L3121+G3121*K3121)</f>
        <v>0</v>
      </c>
      <c r="S3121" s="59">
        <v>0</v>
      </c>
      <c r="T3121" s="63">
        <v>0</v>
      </c>
      <c r="U3121" s="61">
        <v>1</v>
      </c>
      <c r="V3121" s="62">
        <v>0</v>
      </c>
      <c r="X3121" s="59">
        <f t="shared" ref="X3121" si="14176">N3121*S3118+P3121*S3121-O3121*T3118-Q3121*T3121</f>
        <v>0</v>
      </c>
      <c r="Y3121" s="63">
        <f t="shared" ref="Y3121" si="14177">(N3121*T3118+O3121*S3118+P3121*T3121+Q3121*S3121)</f>
        <v>-0.39538205658593972</v>
      </c>
      <c r="Z3121" s="61">
        <f t="shared" ref="Z3121" si="14178">N3121*U3118+P3121*U3121-O3121*V3118-Q3121*V3121</f>
        <v>3.3924807054777255</v>
      </c>
      <c r="AA3121" s="62">
        <f t="shared" ref="AA3121" si="14179">(N3121*V3118+O3121*U3118+P3121*V3121+Q3121*U3121)</f>
        <v>0</v>
      </c>
      <c r="AB3121" s="10"/>
      <c r="AC3121" s="46">
        <f t="shared" ref="AC3121" si="14180">1/$AD$8</f>
        <v>1</v>
      </c>
      <c r="AD3121" s="77">
        <v>0</v>
      </c>
      <c r="AE3121" s="78">
        <v>1</v>
      </c>
      <c r="AF3121" s="79">
        <v>0</v>
      </c>
      <c r="AH3121" s="59">
        <f t="shared" ref="AH3121" si="14181">X3121*AC3118+Z3121*AC3121-Y3121*AD3118-AA3121*AD3121</f>
        <v>3.3924807054777255</v>
      </c>
      <c r="AI3121" s="63">
        <f t="shared" ref="AI3121" si="14182">(X3121*AD3118+Y3121*AC3118+Z3121*AD3121+AA3121*AC3121)</f>
        <v>-0.39538205658593972</v>
      </c>
      <c r="AJ3121" s="61">
        <f t="shared" ref="AJ3121" si="14183">X3121*AE3118+Z3121*AE3121-Y3121*AF3118-AA3121*AF3121</f>
        <v>3.3924807054777255</v>
      </c>
      <c r="AK3121" s="62">
        <f t="shared" ref="AK3121" si="14184">(X3121*AF3118+Y3121*AE3118+Z3121*AF3121+AA3121*AE3121)</f>
        <v>0</v>
      </c>
      <c r="AM3121" s="80">
        <f t="shared" ref="AM3121" si="14185">(180/PI())*ATAN(-1*(AI3118+AI3121)/(AH3118+AH3121))</f>
        <v>-75.472571924201873</v>
      </c>
      <c r="AO3121" s="113">
        <f t="shared" ref="AO3121" si="14186">20*LOG(((1-(10^(AM3118/20)^2)*(1-((1-AO3118)/(1+AO3118))^2))^0.5))</f>
        <v>-9.5341252870023221E-3</v>
      </c>
      <c r="AP3121" s="18"/>
      <c r="AQ3121" s="68"/>
      <c r="AR3121" s="68"/>
      <c r="AS3121" s="68"/>
      <c r="AT3121" s="68"/>
    </row>
    <row r="3122" spans="2:46" ht="18.600000000000001" customHeight="1"/>
    <row r="3123" spans="2:46" ht="18.600000000000001" customHeight="1" thickBot="1">
      <c r="D3123" s="10" t="s">
        <v>63</v>
      </c>
      <c r="E3123" s="10"/>
      <c r="F3123" s="10"/>
      <c r="G3123" s="10"/>
      <c r="H3123" s="10"/>
      <c r="I3123" s="10" t="s">
        <v>64</v>
      </c>
      <c r="J3123" s="10"/>
      <c r="K3123" s="10"/>
      <c r="L3123" s="10"/>
      <c r="M3123" s="55"/>
      <c r="N3123" s="55"/>
      <c r="O3123" s="54" t="s">
        <v>65</v>
      </c>
      <c r="P3123" s="55"/>
      <c r="Q3123" s="55"/>
      <c r="R3123" s="55"/>
      <c r="S3123" s="10"/>
      <c r="T3123" s="10" t="s">
        <v>66</v>
      </c>
      <c r="U3123" s="55"/>
      <c r="V3123" s="55"/>
      <c r="W3123" s="55"/>
      <c r="X3123" s="55"/>
      <c r="Y3123" s="54" t="s">
        <v>67</v>
      </c>
      <c r="Z3123" s="55"/>
      <c r="AA3123" s="55"/>
      <c r="AB3123" s="55"/>
      <c r="AC3123" s="54" t="s">
        <v>68</v>
      </c>
      <c r="AD3123" s="10"/>
      <c r="AE3123" s="10"/>
      <c r="AF3123" s="10"/>
      <c r="AG3123" s="10"/>
      <c r="AH3123" s="55"/>
      <c r="AI3123" s="54" t="s">
        <v>69</v>
      </c>
      <c r="AJ3123" s="55"/>
      <c r="AK3123" s="55"/>
    </row>
    <row r="3124" spans="2:46" ht="18.600000000000001" customHeight="1" thickBot="1">
      <c r="B3124" s="52"/>
      <c r="D3124" s="273" t="s">
        <v>70</v>
      </c>
      <c r="E3124" s="274"/>
      <c r="F3124" s="275" t="s">
        <v>71</v>
      </c>
      <c r="G3124" s="276"/>
      <c r="H3124" s="263"/>
      <c r="I3124" s="273" t="s">
        <v>72</v>
      </c>
      <c r="J3124" s="274"/>
      <c r="K3124" s="275" t="s">
        <v>73</v>
      </c>
      <c r="L3124" s="276"/>
      <c r="M3124" s="55"/>
      <c r="N3124" s="269" t="s">
        <v>74</v>
      </c>
      <c r="O3124" s="270"/>
      <c r="P3124" s="271" t="s">
        <v>75</v>
      </c>
      <c r="Q3124" s="272"/>
      <c r="R3124" s="55"/>
      <c r="S3124" s="273" t="s">
        <v>76</v>
      </c>
      <c r="T3124" s="274"/>
      <c r="U3124" s="275" t="s">
        <v>77</v>
      </c>
      <c r="V3124" s="276"/>
      <c r="W3124" s="10"/>
      <c r="X3124" s="269" t="s">
        <v>78</v>
      </c>
      <c r="Y3124" s="270"/>
      <c r="Z3124" s="271" t="s">
        <v>79</v>
      </c>
      <c r="AA3124" s="272"/>
      <c r="AB3124" s="10"/>
      <c r="AC3124" s="273" t="s">
        <v>80</v>
      </c>
      <c r="AD3124" s="274"/>
      <c r="AE3124" s="275" t="s">
        <v>81</v>
      </c>
      <c r="AF3124" s="276"/>
      <c r="AG3124" s="10"/>
      <c r="AH3124" s="269" t="s">
        <v>82</v>
      </c>
      <c r="AI3124" s="270"/>
      <c r="AJ3124" s="271" t="s">
        <v>83</v>
      </c>
      <c r="AK3124" s="272"/>
      <c r="AM3124" s="57" t="s">
        <v>10</v>
      </c>
      <c r="AO3124" s="109" t="s">
        <v>37</v>
      </c>
      <c r="AP3124" s="18"/>
      <c r="AQ3124" s="68"/>
      <c r="AR3124" s="68"/>
      <c r="AS3124" s="68"/>
      <c r="AT3124" s="68"/>
    </row>
    <row r="3125" spans="2:46" ht="18.600000000000001" customHeight="1" thickTop="1" thickBot="1">
      <c r="B3125" s="81">
        <v>8.9399999999999498</v>
      </c>
      <c r="D3125" s="59">
        <v>1</v>
      </c>
      <c r="E3125" s="60">
        <v>0</v>
      </c>
      <c r="F3125" s="61">
        <v>0</v>
      </c>
      <c r="G3125" s="62">
        <f t="shared" ref="G3125" si="14187">$E$8*$B3125</f>
        <v>6.0646277999999665</v>
      </c>
      <c r="I3125" s="59">
        <v>1</v>
      </c>
      <c r="J3125" s="63">
        <v>0</v>
      </c>
      <c r="K3125" s="61">
        <v>0</v>
      </c>
      <c r="L3125" s="62">
        <v>0</v>
      </c>
      <c r="N3125" s="59">
        <f t="shared" ref="N3125" si="14188">D3125*I3125+F3125*I3128-E3125*J3125-G3125*J3128</f>
        <v>3.3918945398421285</v>
      </c>
      <c r="O3125" s="63">
        <f t="shared" ref="O3125" si="14189">(D3125*J3125+E3125*I3125+F3125*J3128+G3125*I3128)</f>
        <v>0</v>
      </c>
      <c r="P3125" s="61">
        <f t="shared" ref="P3125" si="14190">D3125*K3125+F3125*K3128-E3125*L3125-G3125*L3128</f>
        <v>0</v>
      </c>
      <c r="Q3125" s="62">
        <f t="shared" ref="Q3125" si="14191">(D3125*L3125+E3125*K3125+F3125*L3128+G3125*K3128)</f>
        <v>6.0646277999999665</v>
      </c>
      <c r="S3125" s="59">
        <v>1</v>
      </c>
      <c r="T3125" s="60">
        <v>0</v>
      </c>
      <c r="U3125" s="61">
        <v>0</v>
      </c>
      <c r="V3125" s="62">
        <f t="shared" ref="V3125" si="14192">$T$8*$B3125</f>
        <v>6.0646277999999665</v>
      </c>
      <c r="X3125" s="59">
        <f t="shared" ref="X3125" si="14193">N3125*S3125+P3125*S3128-O3125*T3125-Q3125*T3128</f>
        <v>3.3918945398421285</v>
      </c>
      <c r="Y3125" s="63">
        <f t="shared" ref="Y3125" si="14194">(N3125*T3125+O3125*S3125+P3125*T3128+Q3125*S3128)</f>
        <v>0</v>
      </c>
      <c r="Z3125" s="61">
        <f t="shared" ref="Z3125" si="14195">N3125*U3125+P3125*U3128-O3125*V3125-Q3125*V3128</f>
        <v>0</v>
      </c>
      <c r="AA3125" s="62">
        <f t="shared" ref="AA3125" si="14196">(N3125*V3125+O3125*U3125+P3125*V3128+Q3125*U3128)</f>
        <v>26.635205720994634</v>
      </c>
      <c r="AB3125" s="10"/>
      <c r="AC3125" s="64">
        <v>1</v>
      </c>
      <c r="AD3125" s="65">
        <v>0</v>
      </c>
      <c r="AE3125" s="23">
        <v>0</v>
      </c>
      <c r="AF3125" s="66">
        <v>0</v>
      </c>
      <c r="AH3125" s="59">
        <f t="shared" ref="AH3125" si="14197">X3125*AC3125+Z3125*AC3128-Y3125*AD3125-AA3125*AD3128</f>
        <v>3.3918945398421285</v>
      </c>
      <c r="AI3125" s="63">
        <f t="shared" ref="AI3125" si="14198">(X3125*AD3125+Y3125*AC3125+Z3125*AD3128+AA3125*AC3128)</f>
        <v>26.635205720994634</v>
      </c>
      <c r="AJ3125" s="61">
        <f t="shared" ref="AJ3125" si="14199">X3125*AE3125+Z3125*AE3128-Y3125*AF3125-AA3125*AF3128</f>
        <v>0</v>
      </c>
      <c r="AK3125" s="62">
        <f t="shared" ref="AK3125" si="14200">(X3125*AF3125+Y3125*AE3125+Z3125*AF3128+AA3125*AE3128)</f>
        <v>26.635205720994634</v>
      </c>
      <c r="AM3125" s="67">
        <f t="shared" ref="AM3125" si="14201">20*LOG(((1+$AD$8)/$AD$8)/((AH3125+AH3128)^2+(AI3125+AI3128)^2)^0.5)</f>
        <v>-22.639907157069409</v>
      </c>
      <c r="AO3125" s="110">
        <f t="shared" ref="AO3125" si="14202">((AH3125^2+AI3125^2)^0.5)/((AH3128^2+AI3128^2)^0.5)</f>
        <v>7.8630439207468452</v>
      </c>
      <c r="AP3125" s="18"/>
      <c r="AQ3125" s="68"/>
      <c r="AR3125" s="68"/>
      <c r="AS3125" s="68"/>
      <c r="AT3125" s="68"/>
    </row>
    <row r="3126" spans="2:46" ht="18.600000000000001" customHeight="1" thickBot="1">
      <c r="D3126" s="69"/>
      <c r="G3126" s="70"/>
      <c r="I3126" s="69"/>
      <c r="L3126" s="70"/>
      <c r="N3126" s="69"/>
      <c r="Q3126" s="70"/>
      <c r="S3126" s="69"/>
      <c r="V3126" s="70"/>
      <c r="X3126" s="69"/>
      <c r="AA3126" s="70"/>
      <c r="AC3126" s="64"/>
      <c r="AD3126" s="23"/>
      <c r="AE3126" s="23"/>
      <c r="AF3126" s="71"/>
      <c r="AH3126" s="69"/>
      <c r="AK3126" s="70"/>
      <c r="AO3126" s="111"/>
      <c r="AP3126" s="18"/>
      <c r="AQ3126" s="68"/>
      <c r="AR3126" s="68"/>
      <c r="AS3126" s="68"/>
      <c r="AT3126" s="68"/>
    </row>
    <row r="3127" spans="2:46" ht="18.600000000000001" customHeight="1" thickBot="1">
      <c r="D3127" s="265" t="s">
        <v>11</v>
      </c>
      <c r="E3127" s="266"/>
      <c r="F3127" s="267" t="s">
        <v>84</v>
      </c>
      <c r="G3127" s="268"/>
      <c r="H3127" s="263"/>
      <c r="I3127" s="265" t="s">
        <v>85</v>
      </c>
      <c r="J3127" s="266"/>
      <c r="K3127" s="267" t="s">
        <v>86</v>
      </c>
      <c r="L3127" s="268"/>
      <c r="N3127" s="269" t="s">
        <v>12</v>
      </c>
      <c r="O3127" s="270"/>
      <c r="P3127" s="271" t="s">
        <v>13</v>
      </c>
      <c r="Q3127" s="272"/>
      <c r="S3127" s="265" t="s">
        <v>87</v>
      </c>
      <c r="T3127" s="266"/>
      <c r="U3127" s="267" t="s">
        <v>88</v>
      </c>
      <c r="V3127" s="268"/>
      <c r="W3127" s="10"/>
      <c r="X3127" s="269" t="s">
        <v>89</v>
      </c>
      <c r="Y3127" s="270"/>
      <c r="Z3127" s="271" t="s">
        <v>90</v>
      </c>
      <c r="AA3127" s="272"/>
      <c r="AB3127" s="10"/>
      <c r="AC3127" s="265" t="s">
        <v>14</v>
      </c>
      <c r="AD3127" s="266"/>
      <c r="AE3127" s="267" t="s">
        <v>15</v>
      </c>
      <c r="AF3127" s="268"/>
      <c r="AG3127" s="10"/>
      <c r="AH3127" s="269" t="s">
        <v>91</v>
      </c>
      <c r="AI3127" s="270"/>
      <c r="AJ3127" s="271" t="s">
        <v>92</v>
      </c>
      <c r="AK3127" s="272"/>
      <c r="AM3127" s="76" t="s">
        <v>16</v>
      </c>
      <c r="AO3127" s="112" t="s">
        <v>38</v>
      </c>
      <c r="AP3127" s="18"/>
      <c r="AQ3127" s="68"/>
      <c r="AR3127" s="68"/>
      <c r="AS3127" s="68"/>
      <c r="AT3127" s="68"/>
    </row>
    <row r="3128" spans="2:46" ht="18.600000000000001" customHeight="1" thickTop="1" thickBot="1">
      <c r="D3128" s="59">
        <v>0</v>
      </c>
      <c r="E3128" s="63">
        <v>0</v>
      </c>
      <c r="F3128" s="61">
        <v>1</v>
      </c>
      <c r="G3128" s="62">
        <v>0</v>
      </c>
      <c r="I3128" s="59">
        <v>0</v>
      </c>
      <c r="J3128" s="63">
        <f t="shared" ref="J3128" si="14203">IF(0=(1-$J$8*$K$8*$B3125^2),10^14,$B3125*$K$8/(1-$J$8*$K$8*$B3125^2))</f>
        <v>-0.39440087977734456</v>
      </c>
      <c r="K3128" s="61">
        <v>1</v>
      </c>
      <c r="L3128" s="62">
        <v>0</v>
      </c>
      <c r="N3128" s="59">
        <f t="shared" ref="N3128" si="14204">D3128*I3125+F3128*I3128-E3128*J3125-G3128*J3128</f>
        <v>0</v>
      </c>
      <c r="O3128" s="63">
        <f t="shared" ref="O3128" si="14205">(D3128*J3125+E3128*I3125+F3128*J3128+G3128*I3128)</f>
        <v>-0.39440087977734456</v>
      </c>
      <c r="P3128" s="61">
        <f t="shared" ref="P3128" si="14206">D3128*K3125+F3128*K3128-E3128*L3125-G3128*L3128</f>
        <v>1</v>
      </c>
      <c r="Q3128" s="62">
        <f t="shared" ref="Q3128" si="14207">(D3128*L3125+E3128*K3125+F3128*L3128+G3128*K3128)</f>
        <v>0</v>
      </c>
      <c r="S3128" s="59">
        <v>0</v>
      </c>
      <c r="T3128" s="63">
        <v>0</v>
      </c>
      <c r="U3128" s="61">
        <v>1</v>
      </c>
      <c r="V3128" s="62">
        <v>0</v>
      </c>
      <c r="X3128" s="59">
        <f t="shared" ref="X3128" si="14208">N3128*S3125+P3128*S3128-O3128*T3125-Q3128*T3128</f>
        <v>0</v>
      </c>
      <c r="Y3128" s="63">
        <f t="shared" ref="Y3128" si="14209">(N3128*T3125+O3128*S3125+P3128*T3128+Q3128*S3128)</f>
        <v>-0.39440087977734456</v>
      </c>
      <c r="Z3128" s="61">
        <f t="shared" ref="Z3128" si="14210">N3128*U3125+P3128*U3128-O3128*V3125-Q3128*V3128</f>
        <v>3.3918945398421285</v>
      </c>
      <c r="AA3128" s="62">
        <f t="shared" ref="AA3128" si="14211">(N3128*V3125+O3128*U3125+P3128*V3128+Q3128*U3128)</f>
        <v>0</v>
      </c>
      <c r="AB3128" s="10"/>
      <c r="AC3128" s="46">
        <f t="shared" ref="AC3128" si="14212">1/$AD$8</f>
        <v>1</v>
      </c>
      <c r="AD3128" s="77">
        <v>0</v>
      </c>
      <c r="AE3128" s="78">
        <v>1</v>
      </c>
      <c r="AF3128" s="79">
        <v>0</v>
      </c>
      <c r="AH3128" s="59">
        <f t="shared" ref="AH3128" si="14213">X3128*AC3125+Z3128*AC3128-Y3128*AD3125-AA3128*AD3128</f>
        <v>3.3918945398421285</v>
      </c>
      <c r="AI3128" s="63">
        <f t="shared" ref="AI3128" si="14214">(X3128*AD3125+Y3128*AC3125+Z3128*AD3128+AA3128*AC3128)</f>
        <v>-0.39440087977734456</v>
      </c>
      <c r="AJ3128" s="61">
        <f t="shared" ref="AJ3128" si="14215">X3128*AE3125+Z3128*AE3128-Y3128*AF3125-AA3128*AF3128</f>
        <v>3.3918945398421285</v>
      </c>
      <c r="AK3128" s="62">
        <f t="shared" ref="AK3128" si="14216">(X3128*AF3125+Y3128*AE3125+Z3128*AF3128+AA3128*AE3128)</f>
        <v>0</v>
      </c>
      <c r="AM3128" s="80">
        <f t="shared" ref="AM3128" si="14217">(180/PI())*ATAN(-1*(AI3125+AI3128)/(AH3125+AH3128))</f>
        <v>-75.505207603333218</v>
      </c>
      <c r="AO3128" s="113">
        <f t="shared" ref="AO3128" si="14218">20*LOG(((1-(10^(AM3125/20)^2)*(1-((1-AO3125)/(1+AO3125))^2))^0.5))</f>
        <v>-9.4787777016941098E-3</v>
      </c>
      <c r="AP3128" s="18"/>
      <c r="AQ3128" s="68"/>
      <c r="AR3128" s="68"/>
      <c r="AS3128" s="68"/>
      <c r="AT3128" s="68"/>
    </row>
    <row r="3129" spans="2:46" ht="18.600000000000001" customHeight="1"/>
    <row r="3130" spans="2:46" ht="18.600000000000001" customHeight="1" thickBot="1">
      <c r="D3130" s="10" t="s">
        <v>63</v>
      </c>
      <c r="E3130" s="10"/>
      <c r="F3130" s="10"/>
      <c r="G3130" s="10"/>
      <c r="H3130" s="10"/>
      <c r="I3130" s="10" t="s">
        <v>64</v>
      </c>
      <c r="J3130" s="10"/>
      <c r="K3130" s="10"/>
      <c r="L3130" s="10"/>
      <c r="M3130" s="55"/>
      <c r="N3130" s="55"/>
      <c r="O3130" s="54" t="s">
        <v>65</v>
      </c>
      <c r="P3130" s="55"/>
      <c r="Q3130" s="55"/>
      <c r="R3130" s="55"/>
      <c r="S3130" s="10"/>
      <c r="T3130" s="10" t="s">
        <v>66</v>
      </c>
      <c r="U3130" s="55"/>
      <c r="V3130" s="55"/>
      <c r="W3130" s="55"/>
      <c r="X3130" s="55"/>
      <c r="Y3130" s="54" t="s">
        <v>67</v>
      </c>
      <c r="Z3130" s="55"/>
      <c r="AA3130" s="55"/>
      <c r="AB3130" s="55"/>
      <c r="AC3130" s="54" t="s">
        <v>68</v>
      </c>
      <c r="AD3130" s="10"/>
      <c r="AE3130" s="10"/>
      <c r="AF3130" s="10"/>
      <c r="AG3130" s="10"/>
      <c r="AH3130" s="55"/>
      <c r="AI3130" s="54" t="s">
        <v>69</v>
      </c>
      <c r="AJ3130" s="55"/>
      <c r="AK3130" s="55"/>
    </row>
    <row r="3131" spans="2:46" ht="18.600000000000001" customHeight="1" thickBot="1">
      <c r="B3131" s="52"/>
      <c r="D3131" s="273" t="s">
        <v>70</v>
      </c>
      <c r="E3131" s="274"/>
      <c r="F3131" s="275" t="s">
        <v>71</v>
      </c>
      <c r="G3131" s="276"/>
      <c r="H3131" s="263"/>
      <c r="I3131" s="273" t="s">
        <v>72</v>
      </c>
      <c r="J3131" s="274"/>
      <c r="K3131" s="275" t="s">
        <v>73</v>
      </c>
      <c r="L3131" s="276"/>
      <c r="M3131" s="55"/>
      <c r="N3131" s="269" t="s">
        <v>74</v>
      </c>
      <c r="O3131" s="270"/>
      <c r="P3131" s="271" t="s">
        <v>75</v>
      </c>
      <c r="Q3131" s="272"/>
      <c r="R3131" s="55"/>
      <c r="S3131" s="273" t="s">
        <v>76</v>
      </c>
      <c r="T3131" s="274"/>
      <c r="U3131" s="275" t="s">
        <v>77</v>
      </c>
      <c r="V3131" s="276"/>
      <c r="W3131" s="10"/>
      <c r="X3131" s="269" t="s">
        <v>78</v>
      </c>
      <c r="Y3131" s="270"/>
      <c r="Z3131" s="271" t="s">
        <v>79</v>
      </c>
      <c r="AA3131" s="272"/>
      <c r="AB3131" s="10"/>
      <c r="AC3131" s="273" t="s">
        <v>80</v>
      </c>
      <c r="AD3131" s="274"/>
      <c r="AE3131" s="275" t="s">
        <v>81</v>
      </c>
      <c r="AF3131" s="276"/>
      <c r="AG3131" s="10"/>
      <c r="AH3131" s="269" t="s">
        <v>82</v>
      </c>
      <c r="AI3131" s="270"/>
      <c r="AJ3131" s="271" t="s">
        <v>83</v>
      </c>
      <c r="AK3131" s="272"/>
      <c r="AM3131" s="57" t="s">
        <v>10</v>
      </c>
      <c r="AO3131" s="109" t="s">
        <v>37</v>
      </c>
      <c r="AP3131" s="18"/>
      <c r="AQ3131" s="68"/>
      <c r="AR3131" s="68"/>
      <c r="AS3131" s="68"/>
      <c r="AT3131" s="68"/>
    </row>
    <row r="3132" spans="2:46" ht="18.600000000000001" customHeight="1" thickTop="1" thickBot="1">
      <c r="B3132" s="81">
        <v>8.9599999999999493</v>
      </c>
      <c r="D3132" s="59">
        <v>1</v>
      </c>
      <c r="E3132" s="60">
        <v>0</v>
      </c>
      <c r="F3132" s="61">
        <v>0</v>
      </c>
      <c r="G3132" s="62">
        <f t="shared" ref="G3132" si="14219">$E$8*$B3132</f>
        <v>6.0781951999999659</v>
      </c>
      <c r="I3132" s="59">
        <v>1</v>
      </c>
      <c r="J3132" s="63">
        <v>0</v>
      </c>
      <c r="K3132" s="61">
        <v>0</v>
      </c>
      <c r="L3132" s="62">
        <v>0</v>
      </c>
      <c r="N3132" s="59">
        <f t="shared" ref="N3132" si="14220">D3132*I3132+F3132*I3135-E3132*J3132-G3132*J3135</f>
        <v>3.3913125793207883</v>
      </c>
      <c r="O3132" s="63">
        <f t="shared" ref="O3132" si="14221">(D3132*J3132+E3132*I3132+F3132*J3135+G3132*I3135)</f>
        <v>0</v>
      </c>
      <c r="P3132" s="61">
        <f t="shared" ref="P3132" si="14222">D3132*K3132+F3132*K3135-E3132*L3132-G3132*L3135</f>
        <v>0</v>
      </c>
      <c r="Q3132" s="62">
        <f t="shared" ref="Q3132" si="14223">(D3132*L3132+E3132*K3132+F3132*L3135+G3132*K3135)</f>
        <v>6.0781951999999659</v>
      </c>
      <c r="S3132" s="59">
        <v>1</v>
      </c>
      <c r="T3132" s="60">
        <v>0</v>
      </c>
      <c r="U3132" s="61">
        <v>0</v>
      </c>
      <c r="V3132" s="62">
        <f t="shared" ref="V3132" si="14224">$T$8*$B3132</f>
        <v>6.0781951999999659</v>
      </c>
      <c r="X3132" s="59">
        <f t="shared" ref="X3132" si="14225">N3132*S3132+P3132*S3135-O3132*T3132-Q3132*T3135</f>
        <v>3.3913125793207883</v>
      </c>
      <c r="Y3132" s="63">
        <f t="shared" ref="Y3132" si="14226">(N3132*T3132+O3132*S3132+P3132*T3135+Q3132*S3135)</f>
        <v>0</v>
      </c>
      <c r="Z3132" s="61">
        <f t="shared" ref="Z3132" si="14227">N3132*U3132+P3132*U3135-O3132*V3132-Q3132*V3135</f>
        <v>0</v>
      </c>
      <c r="AA3132" s="62">
        <f t="shared" ref="AA3132" si="14228">(N3132*V3132+O3132*U3132+P3132*V3135+Q3132*U3135)</f>
        <v>26.691255041327082</v>
      </c>
      <c r="AB3132" s="10"/>
      <c r="AC3132" s="64">
        <v>1</v>
      </c>
      <c r="AD3132" s="65">
        <v>0</v>
      </c>
      <c r="AE3132" s="23">
        <v>0</v>
      </c>
      <c r="AF3132" s="66">
        <v>0</v>
      </c>
      <c r="AH3132" s="59">
        <f t="shared" ref="AH3132" si="14229">X3132*AC3132+Z3132*AC3135-Y3132*AD3132-AA3132*AD3135</f>
        <v>3.3913125793207883</v>
      </c>
      <c r="AI3132" s="63">
        <f t="shared" ref="AI3132" si="14230">(X3132*AD3132+Y3132*AC3132+Z3132*AD3135+AA3132*AC3135)</f>
        <v>26.691255041327082</v>
      </c>
      <c r="AJ3132" s="61">
        <f t="shared" ref="AJ3132" si="14231">X3132*AE3132+Z3132*AE3135-Y3132*AF3132-AA3132*AF3135</f>
        <v>0</v>
      </c>
      <c r="AK3132" s="62">
        <f t="shared" ref="AK3132" si="14232">(X3132*AF3132+Y3132*AE3132+Z3132*AF3135+AA3132*AE3135)</f>
        <v>26.691255041327082</v>
      </c>
      <c r="AM3132" s="67">
        <f t="shared" ref="AM3132" si="14233">20*LOG(((1+$AD$8)/$AD$8)/((AH3132+AH3135)^2+(AI3132+AI3135)^2)^0.5)</f>
        <v>-22.657490704652137</v>
      </c>
      <c r="AO3132" s="110">
        <f t="shared" ref="AO3132" si="14234">((AH3132^2+AI3132^2)^0.5)/((AH3135^2+AI3135^2)^0.5)</f>
        <v>7.880899148729493</v>
      </c>
      <c r="AP3132" s="18"/>
      <c r="AQ3132" s="68"/>
      <c r="AR3132" s="68"/>
      <c r="AS3132" s="68"/>
      <c r="AT3132" s="68"/>
    </row>
    <row r="3133" spans="2:46" ht="18.600000000000001" customHeight="1" thickBot="1">
      <c r="D3133" s="69"/>
      <c r="G3133" s="70"/>
      <c r="I3133" s="69"/>
      <c r="L3133" s="70"/>
      <c r="N3133" s="69"/>
      <c r="Q3133" s="70"/>
      <c r="S3133" s="69"/>
      <c r="V3133" s="70"/>
      <c r="X3133" s="69"/>
      <c r="AA3133" s="70"/>
      <c r="AC3133" s="64"/>
      <c r="AD3133" s="23"/>
      <c r="AE3133" s="23"/>
      <c r="AF3133" s="71"/>
      <c r="AH3133" s="69"/>
      <c r="AK3133" s="70"/>
      <c r="AO3133" s="111"/>
      <c r="AP3133" s="18"/>
      <c r="AQ3133" s="68"/>
      <c r="AR3133" s="68"/>
      <c r="AS3133" s="68"/>
      <c r="AT3133" s="68"/>
    </row>
    <row r="3134" spans="2:46" ht="18.600000000000001" customHeight="1" thickBot="1">
      <c r="D3134" s="265" t="s">
        <v>11</v>
      </c>
      <c r="E3134" s="266"/>
      <c r="F3134" s="267" t="s">
        <v>84</v>
      </c>
      <c r="G3134" s="268"/>
      <c r="H3134" s="263"/>
      <c r="I3134" s="265" t="s">
        <v>85</v>
      </c>
      <c r="J3134" s="266"/>
      <c r="K3134" s="267" t="s">
        <v>86</v>
      </c>
      <c r="L3134" s="268"/>
      <c r="N3134" s="269" t="s">
        <v>12</v>
      </c>
      <c r="O3134" s="270"/>
      <c r="P3134" s="271" t="s">
        <v>13</v>
      </c>
      <c r="Q3134" s="272"/>
      <c r="S3134" s="265" t="s">
        <v>87</v>
      </c>
      <c r="T3134" s="266"/>
      <c r="U3134" s="267" t="s">
        <v>88</v>
      </c>
      <c r="V3134" s="268"/>
      <c r="W3134" s="10"/>
      <c r="X3134" s="269" t="s">
        <v>89</v>
      </c>
      <c r="Y3134" s="270"/>
      <c r="Z3134" s="271" t="s">
        <v>90</v>
      </c>
      <c r="AA3134" s="272"/>
      <c r="AB3134" s="10"/>
      <c r="AC3134" s="265" t="s">
        <v>14</v>
      </c>
      <c r="AD3134" s="266"/>
      <c r="AE3134" s="267" t="s">
        <v>15</v>
      </c>
      <c r="AF3134" s="268"/>
      <c r="AG3134" s="10"/>
      <c r="AH3134" s="269" t="s">
        <v>91</v>
      </c>
      <c r="AI3134" s="270"/>
      <c r="AJ3134" s="271" t="s">
        <v>92</v>
      </c>
      <c r="AK3134" s="272"/>
      <c r="AM3134" s="76" t="s">
        <v>16</v>
      </c>
      <c r="AO3134" s="112" t="s">
        <v>38</v>
      </c>
      <c r="AP3134" s="18"/>
      <c r="AQ3134" s="68"/>
      <c r="AR3134" s="68"/>
      <c r="AS3134" s="68"/>
      <c r="AT3134" s="68"/>
    </row>
    <row r="3135" spans="2:46" ht="18.600000000000001" customHeight="1" thickTop="1" thickBot="1">
      <c r="D3135" s="59">
        <v>0</v>
      </c>
      <c r="E3135" s="63">
        <v>0</v>
      </c>
      <c r="F3135" s="61">
        <v>1</v>
      </c>
      <c r="G3135" s="62">
        <v>0</v>
      </c>
      <c r="I3135" s="59">
        <v>0</v>
      </c>
      <c r="J3135" s="63">
        <f t="shared" ref="J3135" si="14235">IF(0=(1-$J$8*$K$8*$B3132^2),10^14,$B3132*$K$8/(1-$J$8*$K$8*$B3132^2))</f>
        <v>-0.39342477505835971</v>
      </c>
      <c r="K3135" s="61">
        <v>1</v>
      </c>
      <c r="L3135" s="62">
        <v>0</v>
      </c>
      <c r="N3135" s="59">
        <f t="shared" ref="N3135" si="14236">D3135*I3132+F3135*I3135-E3135*J3132-G3135*J3135</f>
        <v>0</v>
      </c>
      <c r="O3135" s="63">
        <f t="shared" ref="O3135" si="14237">(D3135*J3132+E3135*I3132+F3135*J3135+G3135*I3135)</f>
        <v>-0.39342477505835971</v>
      </c>
      <c r="P3135" s="61">
        <f t="shared" ref="P3135" si="14238">D3135*K3132+F3135*K3135-E3135*L3132-G3135*L3135</f>
        <v>1</v>
      </c>
      <c r="Q3135" s="62">
        <f t="shared" ref="Q3135" si="14239">(D3135*L3132+E3135*K3132+F3135*L3135+G3135*K3135)</f>
        <v>0</v>
      </c>
      <c r="S3135" s="59">
        <v>0</v>
      </c>
      <c r="T3135" s="63">
        <v>0</v>
      </c>
      <c r="U3135" s="61">
        <v>1</v>
      </c>
      <c r="V3135" s="62">
        <v>0</v>
      </c>
      <c r="X3135" s="59">
        <f t="shared" ref="X3135" si="14240">N3135*S3132+P3135*S3135-O3135*T3132-Q3135*T3135</f>
        <v>0</v>
      </c>
      <c r="Y3135" s="63">
        <f t="shared" ref="Y3135" si="14241">(N3135*T3132+O3135*S3132+P3135*T3135+Q3135*S3135)</f>
        <v>-0.39342477505835971</v>
      </c>
      <c r="Z3135" s="61">
        <f t="shared" ref="Z3135" si="14242">N3135*U3132+P3135*U3135-O3135*V3132-Q3135*V3135</f>
        <v>3.3913125793207883</v>
      </c>
      <c r="AA3135" s="62">
        <f t="shared" ref="AA3135" si="14243">(N3135*V3132+O3135*U3132+P3135*V3135+Q3135*U3135)</f>
        <v>0</v>
      </c>
      <c r="AB3135" s="10"/>
      <c r="AC3135" s="46">
        <f t="shared" ref="AC3135" si="14244">1/$AD$8</f>
        <v>1</v>
      </c>
      <c r="AD3135" s="77">
        <v>0</v>
      </c>
      <c r="AE3135" s="78">
        <v>1</v>
      </c>
      <c r="AF3135" s="79">
        <v>0</v>
      </c>
      <c r="AH3135" s="59">
        <f t="shared" ref="AH3135" si="14245">X3135*AC3132+Z3135*AC3135-Y3135*AD3132-AA3135*AD3135</f>
        <v>3.3913125793207883</v>
      </c>
      <c r="AI3135" s="63">
        <f t="shared" ref="AI3135" si="14246">(X3135*AD3132+Y3135*AC3132+Z3135*AD3135+AA3135*AC3135)</f>
        <v>-0.39342477505835971</v>
      </c>
      <c r="AJ3135" s="61">
        <f t="shared" ref="AJ3135" si="14247">X3135*AE3132+Z3135*AE3135-Y3135*AF3132-AA3135*AF3135</f>
        <v>3.3913125793207883</v>
      </c>
      <c r="AK3135" s="62">
        <f t="shared" ref="AK3135" si="14248">(X3135*AF3132+Y3135*AE3132+Z3135*AF3135+AA3135*AE3135)</f>
        <v>0</v>
      </c>
      <c r="AM3135" s="80">
        <f t="shared" ref="AM3135" si="14249">(180/PI())*ATAN(-1*(AI3132+AI3135)/(AH3132+AH3135))</f>
        <v>-75.537696541632968</v>
      </c>
      <c r="AO3135" s="113">
        <f t="shared" ref="AO3135" si="14250">20*LOG(((1-(10^(AM3132/20)^2)*(1-((1-AO3132)/(1+AO3132))^2))^0.5))</f>
        <v>-9.4238471338276997E-3</v>
      </c>
      <c r="AP3135" s="18"/>
      <c r="AQ3135" s="68"/>
      <c r="AR3135" s="68"/>
      <c r="AS3135" s="68"/>
      <c r="AT3135" s="68"/>
    </row>
    <row r="3136" spans="2:46" ht="18.600000000000001" customHeight="1"/>
    <row r="3137" spans="2:46" ht="18.600000000000001" customHeight="1" thickBot="1">
      <c r="D3137" s="10" t="s">
        <v>63</v>
      </c>
      <c r="E3137" s="10"/>
      <c r="F3137" s="10"/>
      <c r="G3137" s="10"/>
      <c r="H3137" s="10"/>
      <c r="I3137" s="10" t="s">
        <v>64</v>
      </c>
      <c r="J3137" s="10"/>
      <c r="K3137" s="10"/>
      <c r="L3137" s="10"/>
      <c r="M3137" s="55"/>
      <c r="N3137" s="55"/>
      <c r="O3137" s="54" t="s">
        <v>65</v>
      </c>
      <c r="P3137" s="55"/>
      <c r="Q3137" s="55"/>
      <c r="R3137" s="55"/>
      <c r="S3137" s="10"/>
      <c r="T3137" s="10" t="s">
        <v>66</v>
      </c>
      <c r="U3137" s="55"/>
      <c r="V3137" s="55"/>
      <c r="W3137" s="55"/>
      <c r="X3137" s="55"/>
      <c r="Y3137" s="54" t="s">
        <v>67</v>
      </c>
      <c r="Z3137" s="55"/>
      <c r="AA3137" s="55"/>
      <c r="AB3137" s="55"/>
      <c r="AC3137" s="54" t="s">
        <v>68</v>
      </c>
      <c r="AD3137" s="10"/>
      <c r="AE3137" s="10"/>
      <c r="AF3137" s="10"/>
      <c r="AG3137" s="10"/>
      <c r="AH3137" s="55"/>
      <c r="AI3137" s="54" t="s">
        <v>69</v>
      </c>
      <c r="AJ3137" s="55"/>
      <c r="AK3137" s="55"/>
    </row>
    <row r="3138" spans="2:46" ht="18.600000000000001" customHeight="1" thickBot="1">
      <c r="B3138" s="52"/>
      <c r="D3138" s="273" t="s">
        <v>70</v>
      </c>
      <c r="E3138" s="274"/>
      <c r="F3138" s="275" t="s">
        <v>71</v>
      </c>
      <c r="G3138" s="276"/>
      <c r="H3138" s="263"/>
      <c r="I3138" s="273" t="s">
        <v>72</v>
      </c>
      <c r="J3138" s="274"/>
      <c r="K3138" s="275" t="s">
        <v>73</v>
      </c>
      <c r="L3138" s="276"/>
      <c r="M3138" s="55"/>
      <c r="N3138" s="269" t="s">
        <v>74</v>
      </c>
      <c r="O3138" s="270"/>
      <c r="P3138" s="271" t="s">
        <v>75</v>
      </c>
      <c r="Q3138" s="272"/>
      <c r="R3138" s="55"/>
      <c r="S3138" s="273" t="s">
        <v>76</v>
      </c>
      <c r="T3138" s="274"/>
      <c r="U3138" s="275" t="s">
        <v>77</v>
      </c>
      <c r="V3138" s="276"/>
      <c r="W3138" s="10"/>
      <c r="X3138" s="269" t="s">
        <v>78</v>
      </c>
      <c r="Y3138" s="270"/>
      <c r="Z3138" s="271" t="s">
        <v>79</v>
      </c>
      <c r="AA3138" s="272"/>
      <c r="AB3138" s="10"/>
      <c r="AC3138" s="273" t="s">
        <v>80</v>
      </c>
      <c r="AD3138" s="274"/>
      <c r="AE3138" s="275" t="s">
        <v>81</v>
      </c>
      <c r="AF3138" s="276"/>
      <c r="AG3138" s="10"/>
      <c r="AH3138" s="269" t="s">
        <v>82</v>
      </c>
      <c r="AI3138" s="270"/>
      <c r="AJ3138" s="271" t="s">
        <v>83</v>
      </c>
      <c r="AK3138" s="272"/>
      <c r="AM3138" s="57" t="s">
        <v>10</v>
      </c>
      <c r="AO3138" s="109" t="s">
        <v>37</v>
      </c>
      <c r="AP3138" s="18"/>
      <c r="AQ3138" s="68"/>
      <c r="AR3138" s="68"/>
      <c r="AS3138" s="68"/>
      <c r="AT3138" s="68"/>
    </row>
    <row r="3139" spans="2:46" ht="18.600000000000001" customHeight="1" thickTop="1" thickBot="1">
      <c r="B3139" s="81">
        <v>8.9799999999999507</v>
      </c>
      <c r="D3139" s="59">
        <v>1</v>
      </c>
      <c r="E3139" s="60">
        <v>0</v>
      </c>
      <c r="F3139" s="61">
        <v>0</v>
      </c>
      <c r="G3139" s="62">
        <f t="shared" ref="G3139" si="14251">$E$8*$B3139</f>
        <v>6.0917625999999672</v>
      </c>
      <c r="I3139" s="59">
        <v>1</v>
      </c>
      <c r="J3139" s="63">
        <v>0</v>
      </c>
      <c r="K3139" s="61">
        <v>0</v>
      </c>
      <c r="L3139" s="62">
        <v>0</v>
      </c>
      <c r="N3139" s="59">
        <f t="shared" ref="N3139" si="14252">D3139*I3139+F3139*I3142-E3139*J3139-G3139*J3142</f>
        <v>3.3907347831370918</v>
      </c>
      <c r="O3139" s="63">
        <f t="shared" ref="O3139" si="14253">(D3139*J3139+E3139*I3139+F3139*J3142+G3139*I3142)</f>
        <v>0</v>
      </c>
      <c r="P3139" s="61">
        <f t="shared" ref="P3139" si="14254">D3139*K3139+F3139*K3142-E3139*L3139-G3139*L3142</f>
        <v>0</v>
      </c>
      <c r="Q3139" s="62">
        <f t="shared" ref="Q3139" si="14255">(D3139*L3139+E3139*K3139+F3139*L3142+G3139*K3142)</f>
        <v>6.0917625999999672</v>
      </c>
      <c r="S3139" s="59">
        <v>1</v>
      </c>
      <c r="T3139" s="60">
        <v>0</v>
      </c>
      <c r="U3139" s="61">
        <v>0</v>
      </c>
      <c r="V3139" s="62">
        <f t="shared" ref="V3139" si="14256">$T$8*$B3139</f>
        <v>6.0917625999999672</v>
      </c>
      <c r="X3139" s="59">
        <f t="shared" ref="X3139" si="14257">N3139*S3139+P3139*S3142-O3139*T3139-Q3139*T3142</f>
        <v>3.3907347831370918</v>
      </c>
      <c r="Y3139" s="63">
        <f t="shared" ref="Y3139" si="14258">(N3139*T3139+O3139*S3139+P3139*T3142+Q3139*S3142)</f>
        <v>0</v>
      </c>
      <c r="Z3139" s="61">
        <f t="shared" ref="Z3139" si="14259">N3139*U3139+P3139*U3142-O3139*V3139-Q3139*V3142</f>
        <v>0</v>
      </c>
      <c r="AA3139" s="62">
        <f t="shared" ref="AA3139" si="14260">(N3139*V3139+O3139*U3139+P3139*V3142+Q3139*U3142)</f>
        <v>26.747313938433503</v>
      </c>
      <c r="AB3139" s="10"/>
      <c r="AC3139" s="64">
        <v>1</v>
      </c>
      <c r="AD3139" s="65">
        <v>0</v>
      </c>
      <c r="AE3139" s="23">
        <v>0</v>
      </c>
      <c r="AF3139" s="66">
        <v>0</v>
      </c>
      <c r="AH3139" s="59">
        <f t="shared" ref="AH3139" si="14261">X3139*AC3139+Z3139*AC3142-Y3139*AD3139-AA3139*AD3142</f>
        <v>3.3907347831370918</v>
      </c>
      <c r="AI3139" s="63">
        <f t="shared" ref="AI3139" si="14262">(X3139*AD3139+Y3139*AC3139+Z3139*AD3142+AA3139*AC3142)</f>
        <v>26.747313938433503</v>
      </c>
      <c r="AJ3139" s="61">
        <f t="shared" ref="AJ3139" si="14263">X3139*AE3139+Z3139*AE3142-Y3139*AF3139-AA3139*AF3142</f>
        <v>0</v>
      </c>
      <c r="AK3139" s="62">
        <f t="shared" ref="AK3139" si="14264">(X3139*AF3139+Y3139*AE3139+Z3139*AF3142+AA3139*AE3142)</f>
        <v>26.747313938433503</v>
      </c>
      <c r="AM3139" s="67">
        <f t="shared" ref="AM3139" si="14265">20*LOG(((1+$AD$8)/$AD$8)/((AH3139+AH3142)^2+(AI3139+AI3142)^2)^0.5)</f>
        <v>-22.67504357168011</v>
      </c>
      <c r="AO3139" s="110">
        <f t="shared" ref="AO3139" si="14266">((AH3139^2+AI3139^2)^0.5)/((AH3142^2+AI3142^2)^0.5)</f>
        <v>7.8987537119023212</v>
      </c>
      <c r="AP3139" s="18"/>
      <c r="AQ3139" s="68"/>
      <c r="AR3139" s="68"/>
      <c r="AS3139" s="68"/>
      <c r="AT3139" s="68"/>
    </row>
    <row r="3140" spans="2:46" ht="18.600000000000001" customHeight="1" thickBot="1">
      <c r="D3140" s="69"/>
      <c r="G3140" s="70"/>
      <c r="I3140" s="69"/>
      <c r="L3140" s="70"/>
      <c r="N3140" s="69"/>
      <c r="Q3140" s="70"/>
      <c r="S3140" s="69"/>
      <c r="V3140" s="70"/>
      <c r="X3140" s="69"/>
      <c r="AA3140" s="70"/>
      <c r="AC3140" s="64"/>
      <c r="AD3140" s="23"/>
      <c r="AE3140" s="23"/>
      <c r="AF3140" s="71"/>
      <c r="AH3140" s="69"/>
      <c r="AK3140" s="70"/>
      <c r="AO3140" s="111"/>
      <c r="AP3140" s="18"/>
      <c r="AQ3140" s="68"/>
      <c r="AR3140" s="68"/>
      <c r="AS3140" s="68"/>
      <c r="AT3140" s="68"/>
    </row>
    <row r="3141" spans="2:46" ht="18.600000000000001" customHeight="1" thickBot="1">
      <c r="D3141" s="265" t="s">
        <v>11</v>
      </c>
      <c r="E3141" s="266"/>
      <c r="F3141" s="267" t="s">
        <v>84</v>
      </c>
      <c r="G3141" s="268"/>
      <c r="H3141" s="263"/>
      <c r="I3141" s="265" t="s">
        <v>85</v>
      </c>
      <c r="J3141" s="266"/>
      <c r="K3141" s="267" t="s">
        <v>86</v>
      </c>
      <c r="L3141" s="268"/>
      <c r="N3141" s="269" t="s">
        <v>12</v>
      </c>
      <c r="O3141" s="270"/>
      <c r="P3141" s="271" t="s">
        <v>13</v>
      </c>
      <c r="Q3141" s="272"/>
      <c r="S3141" s="265" t="s">
        <v>87</v>
      </c>
      <c r="T3141" s="266"/>
      <c r="U3141" s="267" t="s">
        <v>88</v>
      </c>
      <c r="V3141" s="268"/>
      <c r="W3141" s="10"/>
      <c r="X3141" s="269" t="s">
        <v>89</v>
      </c>
      <c r="Y3141" s="270"/>
      <c r="Z3141" s="271" t="s">
        <v>90</v>
      </c>
      <c r="AA3141" s="272"/>
      <c r="AB3141" s="10"/>
      <c r="AC3141" s="265" t="s">
        <v>14</v>
      </c>
      <c r="AD3141" s="266"/>
      <c r="AE3141" s="267" t="s">
        <v>15</v>
      </c>
      <c r="AF3141" s="268"/>
      <c r="AG3141" s="10"/>
      <c r="AH3141" s="269" t="s">
        <v>91</v>
      </c>
      <c r="AI3141" s="270"/>
      <c r="AJ3141" s="271" t="s">
        <v>92</v>
      </c>
      <c r="AK3141" s="272"/>
      <c r="AM3141" s="76" t="s">
        <v>16</v>
      </c>
      <c r="AO3141" s="112" t="s">
        <v>38</v>
      </c>
      <c r="AP3141" s="18"/>
      <c r="AQ3141" s="68"/>
      <c r="AR3141" s="68"/>
      <c r="AS3141" s="68"/>
      <c r="AT3141" s="68"/>
    </row>
    <row r="3142" spans="2:46" ht="18.600000000000001" customHeight="1" thickTop="1" thickBot="1">
      <c r="D3142" s="59">
        <v>0</v>
      </c>
      <c r="E3142" s="63">
        <v>0</v>
      </c>
      <c r="F3142" s="61">
        <v>1</v>
      </c>
      <c r="G3142" s="62">
        <v>0</v>
      </c>
      <c r="I3142" s="59">
        <v>0</v>
      </c>
      <c r="J3142" s="63">
        <f t="shared" ref="J3142" si="14267">IF(0=(1-$J$8*$K$8*$B3139^2),10^14,$B3139*$K$8/(1-$J$8*$K$8*$B3139^2))</f>
        <v>-0.39245370184601491</v>
      </c>
      <c r="K3142" s="61">
        <v>1</v>
      </c>
      <c r="L3142" s="62">
        <v>0</v>
      </c>
      <c r="N3142" s="59">
        <f t="shared" ref="N3142" si="14268">D3142*I3139+F3142*I3142-E3142*J3139-G3142*J3142</f>
        <v>0</v>
      </c>
      <c r="O3142" s="63">
        <f t="shared" ref="O3142" si="14269">(D3142*J3139+E3142*I3139+F3142*J3142+G3142*I3142)</f>
        <v>-0.39245370184601491</v>
      </c>
      <c r="P3142" s="61">
        <f t="shared" ref="P3142" si="14270">D3142*K3139+F3142*K3142-E3142*L3139-G3142*L3142</f>
        <v>1</v>
      </c>
      <c r="Q3142" s="62">
        <f t="shared" ref="Q3142" si="14271">(D3142*L3139+E3142*K3139+F3142*L3142+G3142*K3142)</f>
        <v>0</v>
      </c>
      <c r="S3142" s="59">
        <v>0</v>
      </c>
      <c r="T3142" s="63">
        <v>0</v>
      </c>
      <c r="U3142" s="61">
        <v>1</v>
      </c>
      <c r="V3142" s="62">
        <v>0</v>
      </c>
      <c r="X3142" s="59">
        <f t="shared" ref="X3142" si="14272">N3142*S3139+P3142*S3142-O3142*T3139-Q3142*T3142</f>
        <v>0</v>
      </c>
      <c r="Y3142" s="63">
        <f t="shared" ref="Y3142" si="14273">(N3142*T3139+O3142*S3139+P3142*T3142+Q3142*S3142)</f>
        <v>-0.39245370184601491</v>
      </c>
      <c r="Z3142" s="61">
        <f t="shared" ref="Z3142" si="14274">N3142*U3139+P3142*U3142-O3142*V3139-Q3142*V3142</f>
        <v>3.3907347831370918</v>
      </c>
      <c r="AA3142" s="62">
        <f t="shared" ref="AA3142" si="14275">(N3142*V3139+O3142*U3139+P3142*V3142+Q3142*U3142)</f>
        <v>0</v>
      </c>
      <c r="AB3142" s="10"/>
      <c r="AC3142" s="46">
        <f t="shared" ref="AC3142" si="14276">1/$AD$8</f>
        <v>1</v>
      </c>
      <c r="AD3142" s="77">
        <v>0</v>
      </c>
      <c r="AE3142" s="78">
        <v>1</v>
      </c>
      <c r="AF3142" s="79">
        <v>0</v>
      </c>
      <c r="AH3142" s="59">
        <f t="shared" ref="AH3142" si="14277">X3142*AC3139+Z3142*AC3142-Y3142*AD3139-AA3142*AD3142</f>
        <v>3.3907347831370918</v>
      </c>
      <c r="AI3142" s="63">
        <f t="shared" ref="AI3142" si="14278">(X3142*AD3139+Y3142*AC3139+Z3142*AD3142+AA3142*AC3142)</f>
        <v>-0.39245370184601491</v>
      </c>
      <c r="AJ3142" s="61">
        <f t="shared" ref="AJ3142" si="14279">X3142*AE3139+Z3142*AE3142-Y3142*AF3139-AA3142*AF3142</f>
        <v>3.3907347831370918</v>
      </c>
      <c r="AK3142" s="62">
        <f t="shared" ref="AK3142" si="14280">(X3142*AF3139+Y3142*AE3139+Z3142*AF3142+AA3142*AE3142)</f>
        <v>0</v>
      </c>
      <c r="AM3142" s="80">
        <f t="shared" ref="AM3142" si="14281">(180/PI())*ATAN(-1*(AI3139+AI3142)/(AH3139+AH3142))</f>
        <v>-75.570039730383215</v>
      </c>
      <c r="AO3142" s="113">
        <f t="shared" ref="AO3142" si="14282">20*LOG(((1-(10^(AM3139/20)^2)*(1-((1-AO3139)/(1+AO3139))^2))^0.5))</f>
        <v>-9.3693297918920615E-3</v>
      </c>
      <c r="AP3142" s="18"/>
      <c r="AQ3142" s="68"/>
      <c r="AR3142" s="68"/>
      <c r="AS3142" s="68"/>
      <c r="AT3142" s="68"/>
    </row>
    <row r="3143" spans="2:46" ht="18.600000000000001" customHeight="1"/>
    <row r="3144" spans="2:46" ht="18.600000000000001" customHeight="1" thickBot="1">
      <c r="D3144" s="10" t="s">
        <v>63</v>
      </c>
      <c r="E3144" s="10"/>
      <c r="F3144" s="10"/>
      <c r="G3144" s="10"/>
      <c r="H3144" s="10"/>
      <c r="I3144" s="10" t="s">
        <v>64</v>
      </c>
      <c r="J3144" s="10"/>
      <c r="K3144" s="10"/>
      <c r="L3144" s="10"/>
      <c r="M3144" s="55"/>
      <c r="N3144" s="55"/>
      <c r="O3144" s="54" t="s">
        <v>65</v>
      </c>
      <c r="P3144" s="55"/>
      <c r="Q3144" s="55"/>
      <c r="R3144" s="55"/>
      <c r="S3144" s="10"/>
      <c r="T3144" s="10" t="s">
        <v>66</v>
      </c>
      <c r="U3144" s="55"/>
      <c r="V3144" s="55"/>
      <c r="W3144" s="55"/>
      <c r="X3144" s="55"/>
      <c r="Y3144" s="54" t="s">
        <v>67</v>
      </c>
      <c r="Z3144" s="55"/>
      <c r="AA3144" s="55"/>
      <c r="AB3144" s="55"/>
      <c r="AC3144" s="54" t="s">
        <v>68</v>
      </c>
      <c r="AD3144" s="10"/>
      <c r="AE3144" s="10"/>
      <c r="AF3144" s="10"/>
      <c r="AG3144" s="10"/>
      <c r="AH3144" s="55"/>
      <c r="AI3144" s="54" t="s">
        <v>69</v>
      </c>
      <c r="AJ3144" s="55"/>
      <c r="AK3144" s="55"/>
    </row>
    <row r="3145" spans="2:46" ht="18.600000000000001" customHeight="1" thickBot="1">
      <c r="B3145" s="52"/>
      <c r="D3145" s="273" t="s">
        <v>70</v>
      </c>
      <c r="E3145" s="274"/>
      <c r="F3145" s="275" t="s">
        <v>71</v>
      </c>
      <c r="G3145" s="276"/>
      <c r="H3145" s="263"/>
      <c r="I3145" s="273" t="s">
        <v>72</v>
      </c>
      <c r="J3145" s="274"/>
      <c r="K3145" s="275" t="s">
        <v>73</v>
      </c>
      <c r="L3145" s="276"/>
      <c r="M3145" s="55"/>
      <c r="N3145" s="269" t="s">
        <v>74</v>
      </c>
      <c r="O3145" s="270"/>
      <c r="P3145" s="271" t="s">
        <v>75</v>
      </c>
      <c r="Q3145" s="272"/>
      <c r="R3145" s="55"/>
      <c r="S3145" s="273" t="s">
        <v>76</v>
      </c>
      <c r="T3145" s="274"/>
      <c r="U3145" s="275" t="s">
        <v>77</v>
      </c>
      <c r="V3145" s="276"/>
      <c r="W3145" s="10"/>
      <c r="X3145" s="269" t="s">
        <v>78</v>
      </c>
      <c r="Y3145" s="270"/>
      <c r="Z3145" s="271" t="s">
        <v>79</v>
      </c>
      <c r="AA3145" s="272"/>
      <c r="AB3145" s="10"/>
      <c r="AC3145" s="273" t="s">
        <v>80</v>
      </c>
      <c r="AD3145" s="274"/>
      <c r="AE3145" s="275" t="s">
        <v>81</v>
      </c>
      <c r="AF3145" s="276"/>
      <c r="AG3145" s="10"/>
      <c r="AH3145" s="269" t="s">
        <v>82</v>
      </c>
      <c r="AI3145" s="270"/>
      <c r="AJ3145" s="271" t="s">
        <v>83</v>
      </c>
      <c r="AK3145" s="272"/>
      <c r="AM3145" s="57" t="s">
        <v>10</v>
      </c>
      <c r="AO3145" s="109" t="s">
        <v>37</v>
      </c>
      <c r="AP3145" s="18"/>
      <c r="AQ3145" s="68"/>
      <c r="AR3145" s="68"/>
      <c r="AS3145" s="68"/>
      <c r="AT3145" s="68"/>
    </row>
    <row r="3146" spans="2:46" ht="18.600000000000001" customHeight="1" thickTop="1" thickBot="1">
      <c r="B3146" s="81">
        <v>8.9999999999999503</v>
      </c>
      <c r="D3146" s="59">
        <v>1</v>
      </c>
      <c r="E3146" s="60">
        <v>0</v>
      </c>
      <c r="F3146" s="61">
        <v>0</v>
      </c>
      <c r="G3146" s="62">
        <f t="shared" ref="G3146" si="14283">$E$8*$B3146</f>
        <v>6.1053299999999666</v>
      </c>
      <c r="I3146" s="59">
        <v>1</v>
      </c>
      <c r="J3146" s="63">
        <v>0</v>
      </c>
      <c r="K3146" s="61">
        <v>0</v>
      </c>
      <c r="L3146" s="62">
        <v>0</v>
      </c>
      <c r="N3146" s="59">
        <f t="shared" ref="N3146" si="14284">D3146*I3146+F3146*I3149-E3146*J3146-G3146*J3149</f>
        <v>3.3901611110149021</v>
      </c>
      <c r="O3146" s="63">
        <f t="shared" ref="O3146" si="14285">(D3146*J3146+E3146*I3146+F3146*J3149+G3146*I3149)</f>
        <v>0</v>
      </c>
      <c r="P3146" s="61">
        <f t="shared" ref="P3146" si="14286">D3146*K3146+F3146*K3149-E3146*L3146-G3146*L3149</f>
        <v>0</v>
      </c>
      <c r="Q3146" s="62">
        <f t="shared" ref="Q3146" si="14287">(D3146*L3146+E3146*K3146+F3146*L3149+G3146*K3149)</f>
        <v>6.1053299999999666</v>
      </c>
      <c r="S3146" s="59">
        <v>1</v>
      </c>
      <c r="T3146" s="60">
        <v>0</v>
      </c>
      <c r="U3146" s="61">
        <v>0</v>
      </c>
      <c r="V3146" s="62">
        <f t="shared" ref="V3146" si="14288">$T$8*$B3146</f>
        <v>6.1053299999999666</v>
      </c>
      <c r="X3146" s="59">
        <f t="shared" ref="X3146" si="14289">N3146*S3146+P3146*S3149-O3146*T3146-Q3146*T3149</f>
        <v>3.3901611110149021</v>
      </c>
      <c r="Y3146" s="63">
        <f t="shared" ref="Y3146" si="14290">(N3146*T3146+O3146*S3146+P3146*T3149+Q3146*S3149)</f>
        <v>0</v>
      </c>
      <c r="Z3146" s="61">
        <f t="shared" ref="Z3146" si="14291">N3146*U3146+P3146*U3149-O3146*V3146-Q3146*V3149</f>
        <v>0</v>
      </c>
      <c r="AA3146" s="62">
        <f t="shared" ref="AA3146" si="14292">(N3146*V3146+O3146*U3146+P3146*V3149+Q3146*U3149)</f>
        <v>26.803382335912467</v>
      </c>
      <c r="AB3146" s="10"/>
      <c r="AC3146" s="64">
        <v>1</v>
      </c>
      <c r="AD3146" s="65">
        <v>0</v>
      </c>
      <c r="AE3146" s="23">
        <v>0</v>
      </c>
      <c r="AF3146" s="66">
        <v>0</v>
      </c>
      <c r="AH3146" s="59">
        <f t="shared" ref="AH3146" si="14293">X3146*AC3146+Z3146*AC3149-Y3146*AD3146-AA3146*AD3149</f>
        <v>3.3901611110149021</v>
      </c>
      <c r="AI3146" s="63">
        <f t="shared" ref="AI3146" si="14294">(X3146*AD3146+Y3146*AC3146+Z3146*AD3149+AA3146*AC3149)</f>
        <v>26.803382335912467</v>
      </c>
      <c r="AJ3146" s="61">
        <f t="shared" ref="AJ3146" si="14295">X3146*AE3146+Z3146*AE3149-Y3146*AF3146-AA3146*AF3149</f>
        <v>0</v>
      </c>
      <c r="AK3146" s="62">
        <f t="shared" ref="AK3146" si="14296">(X3146*AF3146+Y3146*AE3146+Z3146*AF3149+AA3146*AE3149)</f>
        <v>26.803382335912467</v>
      </c>
      <c r="AM3146" s="67">
        <f t="shared" ref="AM3146" si="14297">20*LOG(((1+$AD$8)/$AD$8)/((AH3146+AH3149)^2+(AI3146+AI3149)^2)^0.5)</f>
        <v>-22.692565834090878</v>
      </c>
      <c r="AO3146" s="110">
        <f t="shared" ref="AO3146" si="14298">((AH3146^2+AI3146^2)^0.5)/((AH3149^2+AI3149^2)^0.5)</f>
        <v>7.9166076152115377</v>
      </c>
      <c r="AP3146" s="18"/>
      <c r="AQ3146" s="68"/>
      <c r="AR3146" s="68"/>
      <c r="AS3146" s="68"/>
      <c r="AT3146" s="68"/>
    </row>
    <row r="3147" spans="2:46" ht="18.600000000000001" customHeight="1" thickBot="1">
      <c r="D3147" s="69"/>
      <c r="G3147" s="70"/>
      <c r="I3147" s="69"/>
      <c r="L3147" s="70"/>
      <c r="N3147" s="69"/>
      <c r="Q3147" s="70"/>
      <c r="S3147" s="69"/>
      <c r="V3147" s="70"/>
      <c r="X3147" s="69"/>
      <c r="AA3147" s="70"/>
      <c r="AC3147" s="64"/>
      <c r="AD3147" s="23"/>
      <c r="AE3147" s="23"/>
      <c r="AF3147" s="71"/>
      <c r="AH3147" s="69"/>
      <c r="AK3147" s="70"/>
      <c r="AO3147" s="111"/>
      <c r="AP3147" s="18"/>
      <c r="AQ3147" s="68"/>
      <c r="AR3147" s="68"/>
      <c r="AS3147" s="68"/>
      <c r="AT3147" s="68"/>
    </row>
    <row r="3148" spans="2:46" ht="18.600000000000001" customHeight="1" thickBot="1">
      <c r="D3148" s="265" t="s">
        <v>11</v>
      </c>
      <c r="E3148" s="266"/>
      <c r="F3148" s="267" t="s">
        <v>84</v>
      </c>
      <c r="G3148" s="268"/>
      <c r="H3148" s="263"/>
      <c r="I3148" s="265" t="s">
        <v>85</v>
      </c>
      <c r="J3148" s="266"/>
      <c r="K3148" s="267" t="s">
        <v>86</v>
      </c>
      <c r="L3148" s="268"/>
      <c r="N3148" s="269" t="s">
        <v>12</v>
      </c>
      <c r="O3148" s="270"/>
      <c r="P3148" s="271" t="s">
        <v>13</v>
      </c>
      <c r="Q3148" s="272"/>
      <c r="S3148" s="265" t="s">
        <v>87</v>
      </c>
      <c r="T3148" s="266"/>
      <c r="U3148" s="267" t="s">
        <v>88</v>
      </c>
      <c r="V3148" s="268"/>
      <c r="W3148" s="10"/>
      <c r="X3148" s="269" t="s">
        <v>89</v>
      </c>
      <c r="Y3148" s="270"/>
      <c r="Z3148" s="271" t="s">
        <v>90</v>
      </c>
      <c r="AA3148" s="272"/>
      <c r="AB3148" s="10"/>
      <c r="AC3148" s="265" t="s">
        <v>14</v>
      </c>
      <c r="AD3148" s="266"/>
      <c r="AE3148" s="267" t="s">
        <v>15</v>
      </c>
      <c r="AF3148" s="268"/>
      <c r="AG3148" s="10"/>
      <c r="AH3148" s="269" t="s">
        <v>91</v>
      </c>
      <c r="AI3148" s="270"/>
      <c r="AJ3148" s="271" t="s">
        <v>92</v>
      </c>
      <c r="AK3148" s="272"/>
      <c r="AM3148" s="76" t="s">
        <v>16</v>
      </c>
      <c r="AO3148" s="112" t="s">
        <v>38</v>
      </c>
      <c r="AP3148" s="18"/>
      <c r="AQ3148" s="68"/>
      <c r="AR3148" s="68"/>
      <c r="AS3148" s="68"/>
      <c r="AT3148" s="68"/>
    </row>
    <row r="3149" spans="2:46" ht="18.600000000000001" customHeight="1" thickTop="1" thickBot="1">
      <c r="D3149" s="59">
        <v>0</v>
      </c>
      <c r="E3149" s="63">
        <v>0</v>
      </c>
      <c r="F3149" s="61">
        <v>1</v>
      </c>
      <c r="G3149" s="62">
        <v>0</v>
      </c>
      <c r="I3149" s="59">
        <v>0</v>
      </c>
      <c r="J3149" s="63">
        <f t="shared" ref="J3149" si="14299">IF(0=(1-$J$8*$K$8*$B3146^2),10^14,$B3146*$K$8/(1-$J$8*$K$8*$B3146^2))</f>
        <v>-0.39148762000005161</v>
      </c>
      <c r="K3149" s="61">
        <v>1</v>
      </c>
      <c r="L3149" s="62">
        <v>0</v>
      </c>
      <c r="N3149" s="59">
        <f t="shared" ref="N3149" si="14300">D3149*I3146+F3149*I3149-E3149*J3146-G3149*J3149</f>
        <v>0</v>
      </c>
      <c r="O3149" s="63">
        <f t="shared" ref="O3149" si="14301">(D3149*J3146+E3149*I3146+F3149*J3149+G3149*I3149)</f>
        <v>-0.39148762000005161</v>
      </c>
      <c r="P3149" s="61">
        <f t="shared" ref="P3149" si="14302">D3149*K3146+F3149*K3149-E3149*L3146-G3149*L3149</f>
        <v>1</v>
      </c>
      <c r="Q3149" s="62">
        <f t="shared" ref="Q3149" si="14303">(D3149*L3146+E3149*K3146+F3149*L3149+G3149*K3149)</f>
        <v>0</v>
      </c>
      <c r="S3149" s="59">
        <v>0</v>
      </c>
      <c r="T3149" s="63">
        <v>0</v>
      </c>
      <c r="U3149" s="61">
        <v>1</v>
      </c>
      <c r="V3149" s="62">
        <v>0</v>
      </c>
      <c r="X3149" s="59">
        <f t="shared" ref="X3149" si="14304">N3149*S3146+P3149*S3149-O3149*T3146-Q3149*T3149</f>
        <v>0</v>
      </c>
      <c r="Y3149" s="63">
        <f t="shared" ref="Y3149" si="14305">(N3149*T3146+O3149*S3146+P3149*T3149+Q3149*S3149)</f>
        <v>-0.39148762000005161</v>
      </c>
      <c r="Z3149" s="61">
        <f t="shared" ref="Z3149" si="14306">N3149*U3146+P3149*U3149-O3149*V3146-Q3149*V3149</f>
        <v>3.3901611110149021</v>
      </c>
      <c r="AA3149" s="62">
        <f t="shared" ref="AA3149" si="14307">(N3149*V3146+O3149*U3146+P3149*V3149+Q3149*U3149)</f>
        <v>0</v>
      </c>
      <c r="AB3149" s="10"/>
      <c r="AC3149" s="46">
        <f t="shared" ref="AC3149" si="14308">1/$AD$8</f>
        <v>1</v>
      </c>
      <c r="AD3149" s="77">
        <v>0</v>
      </c>
      <c r="AE3149" s="78">
        <v>1</v>
      </c>
      <c r="AF3149" s="79">
        <v>0</v>
      </c>
      <c r="AH3149" s="59">
        <f t="shared" ref="AH3149" si="14309">X3149*AC3146+Z3149*AC3149-Y3149*AD3146-AA3149*AD3149</f>
        <v>3.3901611110149021</v>
      </c>
      <c r="AI3149" s="63">
        <f t="shared" ref="AI3149" si="14310">(X3149*AD3146+Y3149*AC3146+Z3149*AD3149+AA3149*AC3149)</f>
        <v>-0.39148762000005161</v>
      </c>
      <c r="AJ3149" s="61">
        <f t="shared" ref="AJ3149" si="14311">X3149*AE3146+Z3149*AE3149-Y3149*AF3146-AA3149*AF3149</f>
        <v>3.3901611110149021</v>
      </c>
      <c r="AK3149" s="62">
        <f t="shared" ref="AK3149" si="14312">(X3149*AF3146+Y3149*AE3146+Z3149*AF3149+AA3149*AE3149)</f>
        <v>0</v>
      </c>
      <c r="AM3149" s="80">
        <f t="shared" ref="AM3149" si="14313">(180/PI())*ATAN(-1*(AI3146+AI3149)/(AH3146+AH3149))</f>
        <v>-75.602238151914236</v>
      </c>
      <c r="AO3149" s="113">
        <f t="shared" ref="AO3149" si="14314">20*LOG(((1-(10^(AM3146/20)^2)*(1-((1-AO3146)/(1+AO3146))^2))^0.5))</f>
        <v>-9.3152219237426417E-3</v>
      </c>
      <c r="AP3149" s="18"/>
      <c r="AQ3149" s="68"/>
      <c r="AR3149" s="68"/>
      <c r="AS3149" s="68"/>
      <c r="AT3149" s="68"/>
    </row>
    <row r="3150" spans="2:46" ht="18.600000000000001" customHeight="1"/>
    <row r="3151" spans="2:46" ht="18.600000000000001" customHeight="1" thickBot="1">
      <c r="D3151" s="10" t="s">
        <v>63</v>
      </c>
      <c r="E3151" s="10"/>
      <c r="F3151" s="10"/>
      <c r="G3151" s="10"/>
      <c r="H3151" s="10"/>
      <c r="I3151" s="10" t="s">
        <v>64</v>
      </c>
      <c r="J3151" s="10"/>
      <c r="K3151" s="10"/>
      <c r="L3151" s="10"/>
      <c r="M3151" s="55"/>
      <c r="N3151" s="55"/>
      <c r="O3151" s="54" t="s">
        <v>65</v>
      </c>
      <c r="P3151" s="55"/>
      <c r="Q3151" s="55"/>
      <c r="R3151" s="55"/>
      <c r="S3151" s="10"/>
      <c r="T3151" s="10" t="s">
        <v>66</v>
      </c>
      <c r="U3151" s="55"/>
      <c r="V3151" s="55"/>
      <c r="W3151" s="55"/>
      <c r="X3151" s="55"/>
      <c r="Y3151" s="54" t="s">
        <v>67</v>
      </c>
      <c r="Z3151" s="55"/>
      <c r="AA3151" s="55"/>
      <c r="AB3151" s="55"/>
      <c r="AC3151" s="54" t="s">
        <v>68</v>
      </c>
      <c r="AD3151" s="10"/>
      <c r="AE3151" s="10"/>
      <c r="AF3151" s="10"/>
      <c r="AG3151" s="10"/>
      <c r="AH3151" s="55"/>
      <c r="AI3151" s="54" t="s">
        <v>69</v>
      </c>
      <c r="AJ3151" s="55"/>
      <c r="AK3151" s="55"/>
    </row>
    <row r="3152" spans="2:46" ht="18.600000000000001" customHeight="1" thickBot="1">
      <c r="B3152" s="52"/>
      <c r="D3152" s="273" t="s">
        <v>70</v>
      </c>
      <c r="E3152" s="274"/>
      <c r="F3152" s="275" t="s">
        <v>71</v>
      </c>
      <c r="G3152" s="276"/>
      <c r="H3152" s="263"/>
      <c r="I3152" s="273" t="s">
        <v>72</v>
      </c>
      <c r="J3152" s="274"/>
      <c r="K3152" s="275" t="s">
        <v>73</v>
      </c>
      <c r="L3152" s="276"/>
      <c r="M3152" s="55"/>
      <c r="N3152" s="269" t="s">
        <v>74</v>
      </c>
      <c r="O3152" s="270"/>
      <c r="P3152" s="271" t="s">
        <v>75</v>
      </c>
      <c r="Q3152" s="272"/>
      <c r="R3152" s="55"/>
      <c r="S3152" s="273" t="s">
        <v>76</v>
      </c>
      <c r="T3152" s="274"/>
      <c r="U3152" s="275" t="s">
        <v>77</v>
      </c>
      <c r="V3152" s="276"/>
      <c r="W3152" s="10"/>
      <c r="X3152" s="269" t="s">
        <v>78</v>
      </c>
      <c r="Y3152" s="270"/>
      <c r="Z3152" s="271" t="s">
        <v>79</v>
      </c>
      <c r="AA3152" s="272"/>
      <c r="AB3152" s="10"/>
      <c r="AC3152" s="273" t="s">
        <v>80</v>
      </c>
      <c r="AD3152" s="274"/>
      <c r="AE3152" s="275" t="s">
        <v>81</v>
      </c>
      <c r="AF3152" s="276"/>
      <c r="AG3152" s="10"/>
      <c r="AH3152" s="269" t="s">
        <v>82</v>
      </c>
      <c r="AI3152" s="270"/>
      <c r="AJ3152" s="271" t="s">
        <v>83</v>
      </c>
      <c r="AK3152" s="272"/>
      <c r="AM3152" s="57" t="s">
        <v>10</v>
      </c>
      <c r="AO3152" s="109" t="s">
        <v>37</v>
      </c>
      <c r="AP3152" s="18"/>
      <c r="AQ3152" s="68"/>
      <c r="AR3152" s="68"/>
      <c r="AS3152" s="68"/>
      <c r="AT3152" s="68"/>
    </row>
    <row r="3153" spans="1:46" ht="18.600000000000001" customHeight="1" thickTop="1" thickBot="1">
      <c r="B3153" s="81">
        <v>9.0199999999999498</v>
      </c>
      <c r="D3153" s="59">
        <v>1</v>
      </c>
      <c r="E3153" s="60">
        <v>0</v>
      </c>
      <c r="F3153" s="61">
        <v>0</v>
      </c>
      <c r="G3153" s="62">
        <f t="shared" ref="G3153" si="14315">$E$8*$B3153</f>
        <v>6.1188973999999661</v>
      </c>
      <c r="I3153" s="59">
        <v>1</v>
      </c>
      <c r="J3153" s="63">
        <v>0</v>
      </c>
      <c r="K3153" s="61">
        <v>0</v>
      </c>
      <c r="L3153" s="62">
        <v>0</v>
      </c>
      <c r="N3153" s="59">
        <f t="shared" ref="N3153" si="14316">D3153*I3153+F3153*I3156-E3153*J3153-G3153*J3156</f>
        <v>3.3895915231711027</v>
      </c>
      <c r="O3153" s="63">
        <f t="shared" ref="O3153" si="14317">(D3153*J3153+E3153*I3153+F3153*J3156+G3153*I3156)</f>
        <v>0</v>
      </c>
      <c r="P3153" s="61">
        <f t="shared" ref="P3153" si="14318">D3153*K3153+F3153*K3156-E3153*L3153-G3153*L3156</f>
        <v>0</v>
      </c>
      <c r="Q3153" s="62">
        <f t="shared" ref="Q3153" si="14319">(D3153*L3153+E3153*K3153+F3153*L3156+G3153*K3156)</f>
        <v>6.1188973999999661</v>
      </c>
      <c r="S3153" s="59">
        <v>1</v>
      </c>
      <c r="T3153" s="60">
        <v>0</v>
      </c>
      <c r="U3153" s="61">
        <v>0</v>
      </c>
      <c r="V3153" s="62">
        <f t="shared" ref="V3153" si="14320">$T$8*$B3153</f>
        <v>6.1188973999999661</v>
      </c>
      <c r="X3153" s="59">
        <f t="shared" ref="X3153" si="14321">N3153*S3153+P3153*S3156-O3153*T3153-Q3153*T3156</f>
        <v>3.3895915231711027</v>
      </c>
      <c r="Y3153" s="63">
        <f t="shared" ref="Y3153" si="14322">(N3153*T3153+O3153*S3153+P3153*T3156+Q3153*S3156)</f>
        <v>0</v>
      </c>
      <c r="Z3153" s="61">
        <f t="shared" ref="Z3153" si="14323">N3153*U3153+P3153*U3156-O3153*V3153-Q3153*V3156</f>
        <v>0</v>
      </c>
      <c r="AA3153" s="62">
        <f t="shared" ref="AA3153" si="14324">(N3153*V3153+O3153*U3153+P3153*V3156+Q3153*U3156)</f>
        <v>26.859460158193549</v>
      </c>
      <c r="AB3153" s="10"/>
      <c r="AC3153" s="64">
        <v>1</v>
      </c>
      <c r="AD3153" s="65">
        <v>0</v>
      </c>
      <c r="AE3153" s="23">
        <v>0</v>
      </c>
      <c r="AF3153" s="66">
        <v>0</v>
      </c>
      <c r="AH3153" s="59">
        <f t="shared" ref="AH3153" si="14325">X3153*AC3153+Z3153*AC3156-Y3153*AD3153-AA3153*AD3156</f>
        <v>3.3895915231711027</v>
      </c>
      <c r="AI3153" s="63">
        <f t="shared" ref="AI3153" si="14326">(X3153*AD3153+Y3153*AC3153+Z3153*AD3156+AA3153*AC3156)</f>
        <v>26.859460158193549</v>
      </c>
      <c r="AJ3153" s="61">
        <f t="shared" ref="AJ3153" si="14327">X3153*AE3153+Z3153*AE3156-Y3153*AF3153-AA3153*AF3156</f>
        <v>0</v>
      </c>
      <c r="AK3153" s="62">
        <f t="shared" ref="AK3153" si="14328">(X3153*AF3153+Y3153*AE3153+Z3153*AF3156+AA3153*AE3156)</f>
        <v>26.859460158193549</v>
      </c>
      <c r="AM3153" s="67">
        <f t="shared" ref="AM3153" si="14329">20*LOG(((1+$AD$8)/$AD$8)/((AH3153+AH3156)^2+(AI3153+AI3156)^2)^0.5)</f>
        <v>-22.710057567898588</v>
      </c>
      <c r="AO3153" s="110">
        <f t="shared" ref="AO3153" si="14330">((AH3153^2+AI3153^2)^0.5)/((AH3156^2+AI3156^2)^0.5)</f>
        <v>7.934460863553733</v>
      </c>
      <c r="AP3153" s="18"/>
      <c r="AQ3153" s="68"/>
      <c r="AR3153" s="68"/>
      <c r="AS3153" s="68"/>
      <c r="AT3153" s="68"/>
    </row>
    <row r="3154" spans="1:46" ht="18.600000000000001" customHeight="1" thickBot="1">
      <c r="D3154" s="69"/>
      <c r="G3154" s="70"/>
      <c r="I3154" s="69"/>
      <c r="L3154" s="70"/>
      <c r="N3154" s="69"/>
      <c r="Q3154" s="70"/>
      <c r="S3154" s="69"/>
      <c r="V3154" s="70"/>
      <c r="X3154" s="69"/>
      <c r="AA3154" s="70"/>
      <c r="AC3154" s="64"/>
      <c r="AD3154" s="23"/>
      <c r="AE3154" s="23"/>
      <c r="AF3154" s="71"/>
      <c r="AH3154" s="69"/>
      <c r="AK3154" s="70"/>
      <c r="AO3154" s="111"/>
      <c r="AP3154" s="18"/>
      <c r="AQ3154" s="68"/>
      <c r="AR3154" s="68"/>
      <c r="AS3154" s="68"/>
      <c r="AT3154" s="68"/>
    </row>
    <row r="3155" spans="1:46" ht="18.600000000000001" customHeight="1" thickBot="1">
      <c r="D3155" s="265" t="s">
        <v>11</v>
      </c>
      <c r="E3155" s="266"/>
      <c r="F3155" s="267" t="s">
        <v>84</v>
      </c>
      <c r="G3155" s="268"/>
      <c r="H3155" s="263"/>
      <c r="I3155" s="265" t="s">
        <v>85</v>
      </c>
      <c r="J3155" s="266"/>
      <c r="K3155" s="267" t="s">
        <v>86</v>
      </c>
      <c r="L3155" s="268"/>
      <c r="N3155" s="269" t="s">
        <v>12</v>
      </c>
      <c r="O3155" s="270"/>
      <c r="P3155" s="271" t="s">
        <v>13</v>
      </c>
      <c r="Q3155" s="272"/>
      <c r="S3155" s="265" t="s">
        <v>87</v>
      </c>
      <c r="T3155" s="266"/>
      <c r="U3155" s="267" t="s">
        <v>88</v>
      </c>
      <c r="V3155" s="268"/>
      <c r="W3155" s="10"/>
      <c r="X3155" s="269" t="s">
        <v>89</v>
      </c>
      <c r="Y3155" s="270"/>
      <c r="Z3155" s="271" t="s">
        <v>90</v>
      </c>
      <c r="AA3155" s="272"/>
      <c r="AB3155" s="10"/>
      <c r="AC3155" s="265" t="s">
        <v>14</v>
      </c>
      <c r="AD3155" s="266"/>
      <c r="AE3155" s="267" t="s">
        <v>15</v>
      </c>
      <c r="AF3155" s="268"/>
      <c r="AG3155" s="10"/>
      <c r="AH3155" s="269" t="s">
        <v>91</v>
      </c>
      <c r="AI3155" s="270"/>
      <c r="AJ3155" s="271" t="s">
        <v>92</v>
      </c>
      <c r="AK3155" s="272"/>
      <c r="AM3155" s="76" t="s">
        <v>16</v>
      </c>
      <c r="AO3155" s="112" t="s">
        <v>38</v>
      </c>
      <c r="AP3155" s="18"/>
      <c r="AQ3155" s="68"/>
      <c r="AR3155" s="68"/>
      <c r="AS3155" s="68"/>
      <c r="AT3155" s="68"/>
    </row>
    <row r="3156" spans="1:46" ht="18.600000000000001" customHeight="1" thickTop="1" thickBot="1">
      <c r="D3156" s="59">
        <v>0</v>
      </c>
      <c r="E3156" s="63">
        <v>0</v>
      </c>
      <c r="F3156" s="61">
        <v>1</v>
      </c>
      <c r="G3156" s="62">
        <v>0</v>
      </c>
      <c r="I3156" s="59">
        <v>0</v>
      </c>
      <c r="J3156" s="63">
        <f t="shared" ref="J3156" si="14331">IF(0=(1-$J$8*$K$8*$B3153^2),10^14,$B3153*$K$8/(1-$J$8*$K$8*$B3153^2))</f>
        <v>-0.39052648981679544</v>
      </c>
      <c r="K3156" s="61">
        <v>1</v>
      </c>
      <c r="L3156" s="62">
        <v>0</v>
      </c>
      <c r="N3156" s="59">
        <f t="shared" ref="N3156" si="14332">D3156*I3153+F3156*I3156-E3156*J3153-G3156*J3156</f>
        <v>0</v>
      </c>
      <c r="O3156" s="63">
        <f t="shared" ref="O3156" si="14333">(D3156*J3153+E3156*I3153+F3156*J3156+G3156*I3156)</f>
        <v>-0.39052648981679544</v>
      </c>
      <c r="P3156" s="61">
        <f t="shared" ref="P3156" si="14334">D3156*K3153+F3156*K3156-E3156*L3153-G3156*L3156</f>
        <v>1</v>
      </c>
      <c r="Q3156" s="62">
        <f t="shared" ref="Q3156" si="14335">(D3156*L3153+E3156*K3153+F3156*L3156+G3156*K3156)</f>
        <v>0</v>
      </c>
      <c r="S3156" s="59">
        <v>0</v>
      </c>
      <c r="T3156" s="63">
        <v>0</v>
      </c>
      <c r="U3156" s="61">
        <v>1</v>
      </c>
      <c r="V3156" s="62">
        <v>0</v>
      </c>
      <c r="X3156" s="59">
        <f t="shared" ref="X3156" si="14336">N3156*S3153+P3156*S3156-O3156*T3153-Q3156*T3156</f>
        <v>0</v>
      </c>
      <c r="Y3156" s="63">
        <f t="shared" ref="Y3156" si="14337">(N3156*T3153+O3156*S3153+P3156*T3156+Q3156*S3156)</f>
        <v>-0.39052648981679544</v>
      </c>
      <c r="Z3156" s="61">
        <f t="shared" ref="Z3156" si="14338">N3156*U3153+P3156*U3156-O3156*V3153-Q3156*V3156</f>
        <v>3.3895915231711027</v>
      </c>
      <c r="AA3156" s="62">
        <f t="shared" ref="AA3156" si="14339">(N3156*V3153+O3156*U3153+P3156*V3156+Q3156*U3156)</f>
        <v>0</v>
      </c>
      <c r="AB3156" s="10"/>
      <c r="AC3156" s="46">
        <f t="shared" ref="AC3156" si="14340">1/$AD$8</f>
        <v>1</v>
      </c>
      <c r="AD3156" s="77">
        <v>0</v>
      </c>
      <c r="AE3156" s="78">
        <v>1</v>
      </c>
      <c r="AF3156" s="79">
        <v>0</v>
      </c>
      <c r="AH3156" s="59">
        <f t="shared" ref="AH3156" si="14341">X3156*AC3153+Z3156*AC3156-Y3156*AD3153-AA3156*AD3156</f>
        <v>3.3895915231711027</v>
      </c>
      <c r="AI3156" s="63">
        <f t="shared" ref="AI3156" si="14342">(X3156*AD3153+Y3156*AC3153+Z3156*AD3156+AA3156*AC3156)</f>
        <v>-0.39052648981679544</v>
      </c>
      <c r="AJ3156" s="61">
        <f t="shared" ref="AJ3156" si="14343">X3156*AE3153+Z3156*AE3156-Y3156*AF3153-AA3156*AF3156</f>
        <v>3.3895915231711027</v>
      </c>
      <c r="AK3156" s="62">
        <f t="shared" ref="AK3156" si="14344">(X3156*AF3153+Y3156*AE3153+Z3156*AF3156+AA3156*AE3156)</f>
        <v>0</v>
      </c>
      <c r="AM3156" s="80">
        <f t="shared" ref="AM3156" si="14345">(180/PI())*ATAN(-1*(AI3153+AI3156)/(AH3153+AH3156))</f>
        <v>-75.634292779705788</v>
      </c>
      <c r="AO3156" s="113">
        <f t="shared" ref="AO3156" si="14346">20*LOG(((1-(10^(AM3153/20)^2)*(1-((1-AO3153)/(1+AO3153))^2))^0.5))</f>
        <v>-9.2615198161571915E-3</v>
      </c>
      <c r="AP3156" s="18"/>
      <c r="AQ3156" s="68"/>
      <c r="AR3156" s="68"/>
      <c r="AS3156" s="68"/>
      <c r="AT3156" s="68"/>
    </row>
    <row r="3157" spans="1:46" ht="18.600000000000001" customHeight="1"/>
    <row r="3158" spans="1:46" ht="18.600000000000001" customHeight="1" thickBot="1">
      <c r="D3158" s="10" t="s">
        <v>63</v>
      </c>
      <c r="E3158" s="10"/>
      <c r="F3158" s="10"/>
      <c r="G3158" s="10"/>
      <c r="H3158" s="10"/>
      <c r="I3158" s="10" t="s">
        <v>64</v>
      </c>
      <c r="J3158" s="10"/>
      <c r="K3158" s="10"/>
      <c r="L3158" s="10"/>
      <c r="M3158" s="55"/>
      <c r="N3158" s="55"/>
      <c r="O3158" s="54" t="s">
        <v>65</v>
      </c>
      <c r="P3158" s="55"/>
      <c r="Q3158" s="55"/>
      <c r="R3158" s="55"/>
      <c r="S3158" s="10"/>
      <c r="T3158" s="10" t="s">
        <v>66</v>
      </c>
      <c r="U3158" s="55"/>
      <c r="V3158" s="55"/>
      <c r="W3158" s="55"/>
      <c r="X3158" s="55"/>
      <c r="Y3158" s="54" t="s">
        <v>67</v>
      </c>
      <c r="Z3158" s="55"/>
      <c r="AA3158" s="55"/>
      <c r="AB3158" s="55"/>
      <c r="AC3158" s="54" t="s">
        <v>68</v>
      </c>
      <c r="AD3158" s="10"/>
      <c r="AE3158" s="10"/>
      <c r="AF3158" s="10"/>
      <c r="AG3158" s="10"/>
      <c r="AH3158" s="55"/>
      <c r="AI3158" s="54" t="s">
        <v>69</v>
      </c>
      <c r="AJ3158" s="55"/>
      <c r="AK3158" s="55"/>
    </row>
    <row r="3159" spans="1:46" ht="18.600000000000001" customHeight="1" thickBot="1">
      <c r="B3159" s="52"/>
      <c r="D3159" s="273" t="s">
        <v>70</v>
      </c>
      <c r="E3159" s="274"/>
      <c r="F3159" s="275" t="s">
        <v>71</v>
      </c>
      <c r="G3159" s="276"/>
      <c r="H3159" s="263"/>
      <c r="I3159" s="273" t="s">
        <v>72</v>
      </c>
      <c r="J3159" s="274"/>
      <c r="K3159" s="275" t="s">
        <v>73</v>
      </c>
      <c r="L3159" s="276"/>
      <c r="M3159" s="55"/>
      <c r="N3159" s="269" t="s">
        <v>74</v>
      </c>
      <c r="O3159" s="270"/>
      <c r="P3159" s="271" t="s">
        <v>75</v>
      </c>
      <c r="Q3159" s="272"/>
      <c r="R3159" s="55"/>
      <c r="S3159" s="273" t="s">
        <v>76</v>
      </c>
      <c r="T3159" s="274"/>
      <c r="U3159" s="275" t="s">
        <v>77</v>
      </c>
      <c r="V3159" s="276"/>
      <c r="W3159" s="10"/>
      <c r="X3159" s="269" t="s">
        <v>78</v>
      </c>
      <c r="Y3159" s="270"/>
      <c r="Z3159" s="271" t="s">
        <v>79</v>
      </c>
      <c r="AA3159" s="272"/>
      <c r="AB3159" s="10"/>
      <c r="AC3159" s="273" t="s">
        <v>80</v>
      </c>
      <c r="AD3159" s="274"/>
      <c r="AE3159" s="275" t="s">
        <v>81</v>
      </c>
      <c r="AF3159" s="276"/>
      <c r="AG3159" s="10"/>
      <c r="AH3159" s="269" t="s">
        <v>82</v>
      </c>
      <c r="AI3159" s="270"/>
      <c r="AJ3159" s="271" t="s">
        <v>83</v>
      </c>
      <c r="AK3159" s="272"/>
      <c r="AM3159" s="57" t="s">
        <v>10</v>
      </c>
      <c r="AO3159" s="109" t="s">
        <v>37</v>
      </c>
      <c r="AP3159" s="18"/>
      <c r="AQ3159" s="68"/>
      <c r="AR3159" s="68"/>
      <c r="AS3159" s="68"/>
      <c r="AT3159" s="68"/>
    </row>
    <row r="3160" spans="1:46" ht="18.600000000000001" customHeight="1" thickTop="1" thickBot="1">
      <c r="B3160" s="81">
        <v>9.0399999999999494</v>
      </c>
      <c r="D3160" s="59">
        <v>1</v>
      </c>
      <c r="E3160" s="60">
        <v>0</v>
      </c>
      <c r="F3160" s="61">
        <v>0</v>
      </c>
      <c r="G3160" s="62">
        <f t="shared" ref="G3160" si="14347">$E$8*$B3160</f>
        <v>6.1324647999999655</v>
      </c>
      <c r="I3160" s="59">
        <v>1</v>
      </c>
      <c r="J3160" s="63">
        <v>0</v>
      </c>
      <c r="K3160" s="61">
        <v>0</v>
      </c>
      <c r="L3160" s="62">
        <v>0</v>
      </c>
      <c r="N3160" s="59">
        <f t="shared" ref="N3160" si="14348">D3160*I3160+F3160*I3163-E3160*J3160-G3160*J3163</f>
        <v>3.3890259803082765</v>
      </c>
      <c r="O3160" s="63">
        <f t="shared" ref="O3160" si="14349">(D3160*J3160+E3160*I3160+F3160*J3163+G3160*I3163)</f>
        <v>0</v>
      </c>
      <c r="P3160" s="61">
        <f t="shared" ref="P3160" si="14350">D3160*K3160+F3160*K3163-E3160*L3160-G3160*L3163</f>
        <v>0</v>
      </c>
      <c r="Q3160" s="62">
        <f t="shared" ref="Q3160" si="14351">(D3160*L3160+E3160*K3160+F3160*L3163+G3160*K3163)</f>
        <v>6.1324647999999655</v>
      </c>
      <c r="S3160" s="59">
        <v>1</v>
      </c>
      <c r="T3160" s="60">
        <v>0</v>
      </c>
      <c r="U3160" s="61">
        <v>0</v>
      </c>
      <c r="V3160" s="62">
        <f t="shared" ref="V3160" si="14352">$T$8*$B3160</f>
        <v>6.1324647999999655</v>
      </c>
      <c r="X3160" s="59">
        <f t="shared" ref="X3160" si="14353">N3160*S3160+P3160*S3163-O3160*T3160-Q3160*T3163</f>
        <v>3.3890259803082765</v>
      </c>
      <c r="Y3160" s="63">
        <f t="shared" ref="Y3160" si="14354">(N3160*T3160+O3160*S3160+P3160*T3163+Q3160*S3163)</f>
        <v>0</v>
      </c>
      <c r="Z3160" s="61">
        <f t="shared" ref="Z3160" si="14355">N3160*U3160+P3160*U3163-O3160*V3160-Q3160*V3163</f>
        <v>0</v>
      </c>
      <c r="AA3160" s="62">
        <f t="shared" ref="AA3160" si="14356">(N3160*V3160+O3160*U3160+P3160*V3163+Q3160*U3163)</f>
        <v>26.915547330525847</v>
      </c>
      <c r="AB3160" s="10"/>
      <c r="AC3160" s="64">
        <v>1</v>
      </c>
      <c r="AD3160" s="65">
        <v>0</v>
      </c>
      <c r="AE3160" s="23">
        <v>0</v>
      </c>
      <c r="AF3160" s="66">
        <v>0</v>
      </c>
      <c r="AH3160" s="59">
        <f t="shared" ref="AH3160" si="14357">X3160*AC3160+Z3160*AC3163-Y3160*AD3160-AA3160*AD3163</f>
        <v>3.3890259803082765</v>
      </c>
      <c r="AI3160" s="63">
        <f t="shared" ref="AI3160" si="14358">(X3160*AD3160+Y3160*AC3160+Z3160*AD3163+AA3160*AC3163)</f>
        <v>26.915547330525847</v>
      </c>
      <c r="AJ3160" s="61">
        <f t="shared" ref="AJ3160" si="14359">X3160*AE3160+Z3160*AE3163-Y3160*AF3160-AA3160*AF3163</f>
        <v>0</v>
      </c>
      <c r="AK3160" s="62">
        <f t="shared" ref="AK3160" si="14360">(X3160*AF3160+Y3160*AE3160+Z3160*AF3163+AA3160*AE3163)</f>
        <v>26.915547330525847</v>
      </c>
      <c r="AM3160" s="67">
        <f t="shared" ref="AM3160" si="14361">20*LOG(((1+$AD$8)/$AD$8)/((AH3160+AH3163)^2+(AI3160+AI3163)^2)^0.5)</f>
        <v>-22.727518849186225</v>
      </c>
      <c r="AO3160" s="110">
        <f t="shared" ref="AO3160" si="14362">((AH3160^2+AI3160^2)^0.5)/((AH3163^2+AI3163^2)^0.5)</f>
        <v>7.9523134617764866</v>
      </c>
      <c r="AP3160" s="18"/>
      <c r="AQ3160" s="68"/>
      <c r="AR3160" s="68"/>
      <c r="AS3160" s="68"/>
      <c r="AT3160" s="68"/>
    </row>
    <row r="3161" spans="1:46" ht="18.600000000000001" customHeight="1" thickBot="1">
      <c r="D3161" s="69"/>
      <c r="G3161" s="70"/>
      <c r="I3161" s="69"/>
      <c r="L3161" s="70"/>
      <c r="N3161" s="69"/>
      <c r="Q3161" s="70"/>
      <c r="S3161" s="69"/>
      <c r="V3161" s="70"/>
      <c r="X3161" s="69"/>
      <c r="AA3161" s="70"/>
      <c r="AC3161" s="64"/>
      <c r="AD3161" s="23"/>
      <c r="AE3161" s="23"/>
      <c r="AF3161" s="71"/>
      <c r="AH3161" s="69"/>
      <c r="AK3161" s="70"/>
      <c r="AO3161" s="111"/>
      <c r="AP3161" s="18"/>
      <c r="AQ3161" s="68"/>
      <c r="AR3161" s="68"/>
      <c r="AS3161" s="68"/>
      <c r="AT3161" s="68"/>
    </row>
    <row r="3162" spans="1:46" ht="18.600000000000001" customHeight="1" thickBot="1">
      <c r="D3162" s="265" t="s">
        <v>11</v>
      </c>
      <c r="E3162" s="266"/>
      <c r="F3162" s="267" t="s">
        <v>84</v>
      </c>
      <c r="G3162" s="268"/>
      <c r="H3162" s="263"/>
      <c r="I3162" s="265" t="s">
        <v>85</v>
      </c>
      <c r="J3162" s="266"/>
      <c r="K3162" s="267" t="s">
        <v>86</v>
      </c>
      <c r="L3162" s="268"/>
      <c r="N3162" s="269" t="s">
        <v>12</v>
      </c>
      <c r="O3162" s="270"/>
      <c r="P3162" s="271" t="s">
        <v>13</v>
      </c>
      <c r="Q3162" s="272"/>
      <c r="S3162" s="265" t="s">
        <v>87</v>
      </c>
      <c r="T3162" s="266"/>
      <c r="U3162" s="267" t="s">
        <v>88</v>
      </c>
      <c r="V3162" s="268"/>
      <c r="W3162" s="10"/>
      <c r="X3162" s="269" t="s">
        <v>89</v>
      </c>
      <c r="Y3162" s="270"/>
      <c r="Z3162" s="271" t="s">
        <v>90</v>
      </c>
      <c r="AA3162" s="272"/>
      <c r="AB3162" s="10"/>
      <c r="AC3162" s="265" t="s">
        <v>14</v>
      </c>
      <c r="AD3162" s="266"/>
      <c r="AE3162" s="267" t="s">
        <v>15</v>
      </c>
      <c r="AF3162" s="268"/>
      <c r="AG3162" s="10"/>
      <c r="AH3162" s="269" t="s">
        <v>91</v>
      </c>
      <c r="AI3162" s="270"/>
      <c r="AJ3162" s="271" t="s">
        <v>92</v>
      </c>
      <c r="AK3162" s="272"/>
      <c r="AM3162" s="76" t="s">
        <v>16</v>
      </c>
      <c r="AO3162" s="112" t="s">
        <v>38</v>
      </c>
      <c r="AP3162" s="18"/>
      <c r="AQ3162" s="68"/>
      <c r="AR3162" s="68"/>
      <c r="AS3162" s="68"/>
      <c r="AT3162" s="68"/>
    </row>
    <row r="3163" spans="1:46" ht="18.600000000000001" customHeight="1" thickTop="1" thickBot="1">
      <c r="D3163" s="59">
        <v>0</v>
      </c>
      <c r="E3163" s="63">
        <v>0</v>
      </c>
      <c r="F3163" s="61">
        <v>1</v>
      </c>
      <c r="G3163" s="62">
        <v>0</v>
      </c>
      <c r="I3163" s="59">
        <v>0</v>
      </c>
      <c r="J3163" s="63">
        <f t="shared" ref="J3163" si="14363">IF(0=(1-$J$8*$K$8*$B3160^2),10^14,$B3160*$K$8/(1-$J$8*$K$8*$B3160^2))</f>
        <v>-0.38957027202313332</v>
      </c>
      <c r="K3163" s="61">
        <v>1</v>
      </c>
      <c r="L3163" s="62">
        <v>0</v>
      </c>
      <c r="N3163" s="59">
        <f t="shared" ref="N3163" si="14364">D3163*I3160+F3163*I3163-E3163*J3160-G3163*J3163</f>
        <v>0</v>
      </c>
      <c r="O3163" s="63">
        <f t="shared" ref="O3163" si="14365">(D3163*J3160+E3163*I3160+F3163*J3163+G3163*I3163)</f>
        <v>-0.38957027202313332</v>
      </c>
      <c r="P3163" s="61">
        <f t="shared" ref="P3163" si="14366">D3163*K3160+F3163*K3163-E3163*L3160-G3163*L3163</f>
        <v>1</v>
      </c>
      <c r="Q3163" s="62">
        <f t="shared" ref="Q3163" si="14367">(D3163*L3160+E3163*K3160+F3163*L3163+G3163*K3163)</f>
        <v>0</v>
      </c>
      <c r="S3163" s="59">
        <v>0</v>
      </c>
      <c r="T3163" s="63">
        <v>0</v>
      </c>
      <c r="U3163" s="61">
        <v>1</v>
      </c>
      <c r="V3163" s="62">
        <v>0</v>
      </c>
      <c r="X3163" s="59">
        <f t="shared" ref="X3163" si="14368">N3163*S3160+P3163*S3163-O3163*T3160-Q3163*T3163</f>
        <v>0</v>
      </c>
      <c r="Y3163" s="63">
        <f t="shared" ref="Y3163" si="14369">(N3163*T3160+O3163*S3160+P3163*T3163+Q3163*S3163)</f>
        <v>-0.38957027202313332</v>
      </c>
      <c r="Z3163" s="61">
        <f t="shared" ref="Z3163" si="14370">N3163*U3160+P3163*U3163-O3163*V3160-Q3163*V3163</f>
        <v>3.3890259803082765</v>
      </c>
      <c r="AA3163" s="62">
        <f t="shared" ref="AA3163" si="14371">(N3163*V3160+O3163*U3160+P3163*V3163+Q3163*U3163)</f>
        <v>0</v>
      </c>
      <c r="AB3163" s="10"/>
      <c r="AC3163" s="46">
        <f t="shared" ref="AC3163" si="14372">1/$AD$8</f>
        <v>1</v>
      </c>
      <c r="AD3163" s="77">
        <v>0</v>
      </c>
      <c r="AE3163" s="78">
        <v>1</v>
      </c>
      <c r="AF3163" s="79">
        <v>0</v>
      </c>
      <c r="AH3163" s="59">
        <f t="shared" ref="AH3163" si="14373">X3163*AC3160+Z3163*AC3163-Y3163*AD3160-AA3163*AD3163</f>
        <v>3.3890259803082765</v>
      </c>
      <c r="AI3163" s="63">
        <f t="shared" ref="AI3163" si="14374">(X3163*AD3160+Y3163*AC3160+Z3163*AD3163+AA3163*AC3163)</f>
        <v>-0.38957027202313332</v>
      </c>
      <c r="AJ3163" s="61">
        <f t="shared" ref="AJ3163" si="14375">X3163*AE3160+Z3163*AE3163-Y3163*AF3160-AA3163*AF3163</f>
        <v>3.3890259803082765</v>
      </c>
      <c r="AK3163" s="62">
        <f t="shared" ref="AK3163" si="14376">(X3163*AF3160+Y3163*AE3160+Z3163*AF3163+AA3163*AE3163)</f>
        <v>0</v>
      </c>
      <c r="AM3163" s="80">
        <f t="shared" ref="AM3163" si="14377">(180/PI())*ATAN(-1*(AI3160+AI3163)/(AH3160+AH3163))</f>
        <v>-75.666204578487196</v>
      </c>
      <c r="AO3163" s="113">
        <f t="shared" ref="AO3163" si="14378">20*LOG(((1-(10^(AM3160/20)^2)*(1-((1-AO3160)/(1+AO3160))^2))^0.5))</f>
        <v>-9.2082197944032239E-3</v>
      </c>
      <c r="AP3163" s="18"/>
      <c r="AQ3163" s="68"/>
      <c r="AR3163" s="68"/>
      <c r="AS3163" s="68"/>
      <c r="AT3163" s="68"/>
    </row>
    <row r="3164" spans="1:46" ht="18.600000000000001" customHeight="1"/>
    <row r="3165" spans="1:46" ht="18.600000000000001" customHeight="1" thickBot="1">
      <c r="A3165">
        <v>0</v>
      </c>
      <c r="D3165" s="10" t="s">
        <v>63</v>
      </c>
      <c r="E3165" s="10"/>
      <c r="F3165" s="10"/>
      <c r="G3165" s="10"/>
      <c r="H3165" s="10"/>
      <c r="I3165" s="10" t="s">
        <v>64</v>
      </c>
      <c r="J3165" s="10"/>
      <c r="K3165" s="10"/>
      <c r="L3165" s="10"/>
      <c r="M3165" s="55"/>
      <c r="N3165" s="55"/>
      <c r="O3165" s="54" t="s">
        <v>65</v>
      </c>
      <c r="P3165" s="55"/>
      <c r="Q3165" s="55"/>
      <c r="R3165" s="55"/>
      <c r="S3165" s="10"/>
      <c r="T3165" s="10" t="s">
        <v>66</v>
      </c>
      <c r="U3165" s="55"/>
      <c r="V3165" s="55"/>
      <c r="W3165" s="55"/>
      <c r="X3165" s="55"/>
      <c r="Y3165" s="54" t="s">
        <v>67</v>
      </c>
      <c r="Z3165" s="55"/>
      <c r="AA3165" s="55"/>
      <c r="AB3165" s="55"/>
      <c r="AC3165" s="54" t="s">
        <v>68</v>
      </c>
      <c r="AD3165" s="10"/>
      <c r="AE3165" s="10"/>
      <c r="AF3165" s="10"/>
      <c r="AG3165" s="10"/>
      <c r="AH3165" s="55"/>
      <c r="AI3165" s="54" t="s">
        <v>69</v>
      </c>
      <c r="AJ3165" s="55"/>
      <c r="AK3165" s="55"/>
    </row>
    <row r="3166" spans="1:46" ht="18.600000000000001" customHeight="1" thickBot="1">
      <c r="B3166" s="52"/>
      <c r="D3166" s="273" t="s">
        <v>70</v>
      </c>
      <c r="E3166" s="274"/>
      <c r="F3166" s="275" t="s">
        <v>71</v>
      </c>
      <c r="G3166" s="276"/>
      <c r="H3166" s="263"/>
      <c r="I3166" s="273" t="s">
        <v>72</v>
      </c>
      <c r="J3166" s="274"/>
      <c r="K3166" s="275" t="s">
        <v>73</v>
      </c>
      <c r="L3166" s="276"/>
      <c r="M3166" s="55"/>
      <c r="N3166" s="269" t="s">
        <v>74</v>
      </c>
      <c r="O3166" s="270"/>
      <c r="P3166" s="271" t="s">
        <v>75</v>
      </c>
      <c r="Q3166" s="272"/>
      <c r="R3166" s="55"/>
      <c r="S3166" s="273" t="s">
        <v>76</v>
      </c>
      <c r="T3166" s="274"/>
      <c r="U3166" s="275" t="s">
        <v>77</v>
      </c>
      <c r="V3166" s="276"/>
      <c r="W3166" s="10"/>
      <c r="X3166" s="269" t="s">
        <v>78</v>
      </c>
      <c r="Y3166" s="270"/>
      <c r="Z3166" s="271" t="s">
        <v>79</v>
      </c>
      <c r="AA3166" s="272"/>
      <c r="AB3166" s="10"/>
      <c r="AC3166" s="273" t="s">
        <v>80</v>
      </c>
      <c r="AD3166" s="274"/>
      <c r="AE3166" s="275" t="s">
        <v>81</v>
      </c>
      <c r="AF3166" s="276"/>
      <c r="AG3166" s="10"/>
      <c r="AH3166" s="269" t="s">
        <v>82</v>
      </c>
      <c r="AI3166" s="270"/>
      <c r="AJ3166" s="271" t="s">
        <v>83</v>
      </c>
      <c r="AK3166" s="272"/>
      <c r="AM3166" s="57" t="s">
        <v>10</v>
      </c>
      <c r="AO3166" s="109" t="s">
        <v>37</v>
      </c>
      <c r="AP3166" s="18"/>
      <c r="AQ3166" s="68"/>
      <c r="AR3166" s="68"/>
      <c r="AS3166" s="68"/>
      <c r="AT3166" s="68"/>
    </row>
    <row r="3167" spans="1:46" ht="18.600000000000001" customHeight="1" thickTop="1" thickBot="1">
      <c r="B3167" s="81">
        <v>9.0599999999999508</v>
      </c>
      <c r="D3167" s="59">
        <v>1</v>
      </c>
      <c r="E3167" s="60">
        <v>0</v>
      </c>
      <c r="F3167" s="61">
        <v>0</v>
      </c>
      <c r="G3167" s="62">
        <f t="shared" ref="G3167" si="14379">$E$8*$B3167</f>
        <v>6.1460321999999667</v>
      </c>
      <c r="I3167" s="59">
        <v>1</v>
      </c>
      <c r="J3167" s="63">
        <v>0</v>
      </c>
      <c r="K3167" s="61">
        <v>0</v>
      </c>
      <c r="L3167" s="62">
        <v>0</v>
      </c>
      <c r="N3167" s="59">
        <f t="shared" ref="N3167" si="14380">D3167*I3167+F3167*I3170-E3167*J3167-G3167*J3170</f>
        <v>3.3884644436075084</v>
      </c>
      <c r="O3167" s="63">
        <f t="shared" ref="O3167" si="14381">(D3167*J3167+E3167*I3167+F3167*J3170+G3167*I3170)</f>
        <v>0</v>
      </c>
      <c r="P3167" s="61">
        <f t="shared" ref="P3167" si="14382">D3167*K3167+F3167*K3170-E3167*L3167-G3167*L3170</f>
        <v>0</v>
      </c>
      <c r="Q3167" s="62">
        <f t="shared" ref="Q3167" si="14383">(D3167*L3167+E3167*K3167+F3167*L3170+G3167*K3170)</f>
        <v>6.1460321999999667</v>
      </c>
      <c r="S3167" s="59">
        <v>1</v>
      </c>
      <c r="T3167" s="60">
        <v>0</v>
      </c>
      <c r="U3167" s="61">
        <v>0</v>
      </c>
      <c r="V3167" s="62">
        <f t="shared" ref="V3167" si="14384">$T$8*$B3167</f>
        <v>6.1460321999999667</v>
      </c>
      <c r="X3167" s="59">
        <f t="shared" ref="X3167" si="14385">N3167*S3167+P3167*S3170-O3167*T3167-Q3167*T3170</f>
        <v>3.3884644436075084</v>
      </c>
      <c r="Y3167" s="63">
        <f t="shared" ref="Y3167" si="14386">(N3167*T3167+O3167*S3167+P3167*T3170+Q3167*S3170)</f>
        <v>0</v>
      </c>
      <c r="Z3167" s="61">
        <f t="shared" ref="Z3167" si="14387">N3167*U3167+P3167*U3170-O3167*V3167-Q3167*V3170</f>
        <v>0</v>
      </c>
      <c r="AA3167" s="62">
        <f t="shared" ref="AA3167" si="14388">(N3167*V3167+O3167*U3167+P3167*V3170+Q3167*U3170)</f>
        <v>26.971643778966687</v>
      </c>
      <c r="AB3167" s="10"/>
      <c r="AC3167" s="64">
        <v>1</v>
      </c>
      <c r="AD3167" s="65">
        <v>0</v>
      </c>
      <c r="AE3167" s="23">
        <v>0</v>
      </c>
      <c r="AF3167" s="66">
        <v>0</v>
      </c>
      <c r="AH3167" s="59">
        <f t="shared" ref="AH3167" si="14389">X3167*AC3167+Z3167*AC3170-Y3167*AD3167-AA3167*AD3170</f>
        <v>3.3884644436075084</v>
      </c>
      <c r="AI3167" s="63">
        <f t="shared" ref="AI3167" si="14390">(X3167*AD3167+Y3167*AC3167+Z3167*AD3170+AA3167*AC3170)</f>
        <v>26.971643778966687</v>
      </c>
      <c r="AJ3167" s="61">
        <f t="shared" ref="AJ3167" si="14391">X3167*AE3167+Z3167*AE3170-Y3167*AF3167-AA3167*AF3170</f>
        <v>0</v>
      </c>
      <c r="AK3167" s="62">
        <f t="shared" ref="AK3167" si="14392">(X3167*AF3167+Y3167*AE3167+Z3167*AF3170+AA3167*AE3170)</f>
        <v>26.971643778966687</v>
      </c>
      <c r="AM3167" s="67">
        <f t="shared" ref="AM3167" si="14393">20*LOG(((1+$AD$8)/$AD$8)/((AH3167+AH3170)^2+(AI3167+AI3170)^2)^0.5)</f>
        <v>-22.744949754097981</v>
      </c>
      <c r="AO3167" s="110">
        <f t="shared" ref="AO3167" si="14394">((AH3167^2+AI3167^2)^0.5)/((AH3170^2+AI3170^2)^0.5)</f>
        <v>7.9701654146789931</v>
      </c>
      <c r="AP3167" s="18"/>
      <c r="AQ3167" s="68"/>
      <c r="AR3167" s="68"/>
      <c r="AS3167" s="68"/>
      <c r="AT3167" s="68"/>
    </row>
    <row r="3168" spans="1:46" ht="18.600000000000001" customHeight="1" thickBot="1">
      <c r="D3168" s="69"/>
      <c r="G3168" s="70"/>
      <c r="I3168" s="69"/>
      <c r="L3168" s="70"/>
      <c r="N3168" s="69"/>
      <c r="Q3168" s="70"/>
      <c r="S3168" s="69"/>
      <c r="V3168" s="70"/>
      <c r="X3168" s="69"/>
      <c r="AA3168" s="70"/>
      <c r="AC3168" s="64"/>
      <c r="AD3168" s="23"/>
      <c r="AE3168" s="23"/>
      <c r="AF3168" s="71"/>
      <c r="AH3168" s="69"/>
      <c r="AK3168" s="70"/>
      <c r="AO3168" s="111"/>
      <c r="AP3168" s="18"/>
      <c r="AQ3168" s="68"/>
      <c r="AR3168" s="68"/>
      <c r="AS3168" s="68"/>
      <c r="AT3168" s="68"/>
    </row>
    <row r="3169" spans="2:46" ht="18.600000000000001" customHeight="1" thickBot="1">
      <c r="D3169" s="265" t="s">
        <v>11</v>
      </c>
      <c r="E3169" s="266"/>
      <c r="F3169" s="267" t="s">
        <v>84</v>
      </c>
      <c r="G3169" s="268"/>
      <c r="H3169" s="263"/>
      <c r="I3169" s="265" t="s">
        <v>85</v>
      </c>
      <c r="J3169" s="266"/>
      <c r="K3169" s="267" t="s">
        <v>86</v>
      </c>
      <c r="L3169" s="268"/>
      <c r="N3169" s="269" t="s">
        <v>12</v>
      </c>
      <c r="O3169" s="270"/>
      <c r="P3169" s="271" t="s">
        <v>13</v>
      </c>
      <c r="Q3169" s="272"/>
      <c r="S3169" s="265" t="s">
        <v>87</v>
      </c>
      <c r="T3169" s="266"/>
      <c r="U3169" s="267" t="s">
        <v>88</v>
      </c>
      <c r="V3169" s="268"/>
      <c r="W3169" s="10"/>
      <c r="X3169" s="269" t="s">
        <v>89</v>
      </c>
      <c r="Y3169" s="270"/>
      <c r="Z3169" s="271" t="s">
        <v>90</v>
      </c>
      <c r="AA3169" s="272"/>
      <c r="AB3169" s="10"/>
      <c r="AC3169" s="265" t="s">
        <v>14</v>
      </c>
      <c r="AD3169" s="266"/>
      <c r="AE3169" s="267" t="s">
        <v>15</v>
      </c>
      <c r="AF3169" s="268"/>
      <c r="AG3169" s="10"/>
      <c r="AH3169" s="269" t="s">
        <v>91</v>
      </c>
      <c r="AI3169" s="270"/>
      <c r="AJ3169" s="271" t="s">
        <v>92</v>
      </c>
      <c r="AK3169" s="272"/>
      <c r="AM3169" s="76" t="s">
        <v>16</v>
      </c>
      <c r="AO3169" s="112" t="s">
        <v>38</v>
      </c>
      <c r="AP3169" s="18"/>
      <c r="AQ3169" s="68"/>
      <c r="AR3169" s="68"/>
      <c r="AS3169" s="68"/>
      <c r="AT3169" s="68"/>
    </row>
    <row r="3170" spans="2:46" ht="18.600000000000001" customHeight="1" thickTop="1" thickBot="1">
      <c r="D3170" s="59">
        <v>0</v>
      </c>
      <c r="E3170" s="63">
        <v>0</v>
      </c>
      <c r="F3170" s="61">
        <v>1</v>
      </c>
      <c r="G3170" s="62">
        <v>0</v>
      </c>
      <c r="I3170" s="59">
        <v>0</v>
      </c>
      <c r="J3170" s="63">
        <f t="shared" ref="J3170" si="14395">IF(0=(1-$J$8*$K$8*$B3167^2),10^14,$B3167*$K$8/(1-$J$8*$K$8*$B3167^2))</f>
        <v>-0.38861892777059015</v>
      </c>
      <c r="K3170" s="61">
        <v>1</v>
      </c>
      <c r="L3170" s="62">
        <v>0</v>
      </c>
      <c r="N3170" s="59">
        <f t="shared" ref="N3170" si="14396">D3170*I3167+F3170*I3170-E3170*J3167-G3170*J3170</f>
        <v>0</v>
      </c>
      <c r="O3170" s="63">
        <f t="shared" ref="O3170" si="14397">(D3170*J3167+E3170*I3167+F3170*J3170+G3170*I3170)</f>
        <v>-0.38861892777059015</v>
      </c>
      <c r="P3170" s="61">
        <f t="shared" ref="P3170" si="14398">D3170*K3167+F3170*K3170-E3170*L3167-G3170*L3170</f>
        <v>1</v>
      </c>
      <c r="Q3170" s="62">
        <f t="shared" ref="Q3170" si="14399">(D3170*L3167+E3170*K3167+F3170*L3170+G3170*K3170)</f>
        <v>0</v>
      </c>
      <c r="S3170" s="59">
        <v>0</v>
      </c>
      <c r="T3170" s="63">
        <v>0</v>
      </c>
      <c r="U3170" s="61">
        <v>1</v>
      </c>
      <c r="V3170" s="62">
        <v>0</v>
      </c>
      <c r="X3170" s="59">
        <f t="shared" ref="X3170" si="14400">N3170*S3167+P3170*S3170-O3170*T3167-Q3170*T3170</f>
        <v>0</v>
      </c>
      <c r="Y3170" s="63">
        <f t="shared" ref="Y3170" si="14401">(N3170*T3167+O3170*S3167+P3170*T3170+Q3170*S3170)</f>
        <v>-0.38861892777059015</v>
      </c>
      <c r="Z3170" s="61">
        <f t="shared" ref="Z3170" si="14402">N3170*U3167+P3170*U3170-O3170*V3167-Q3170*V3170</f>
        <v>3.3884644436075084</v>
      </c>
      <c r="AA3170" s="62">
        <f t="shared" ref="AA3170" si="14403">(N3170*V3167+O3170*U3167+P3170*V3170+Q3170*U3170)</f>
        <v>0</v>
      </c>
      <c r="AB3170" s="10"/>
      <c r="AC3170" s="46">
        <f t="shared" ref="AC3170" si="14404">1/$AD$8</f>
        <v>1</v>
      </c>
      <c r="AD3170" s="77">
        <v>0</v>
      </c>
      <c r="AE3170" s="78">
        <v>1</v>
      </c>
      <c r="AF3170" s="79">
        <v>0</v>
      </c>
      <c r="AH3170" s="59">
        <f t="shared" ref="AH3170" si="14405">X3170*AC3167+Z3170*AC3170-Y3170*AD3167-AA3170*AD3170</f>
        <v>3.3884644436075084</v>
      </c>
      <c r="AI3170" s="63">
        <f t="shared" ref="AI3170" si="14406">(X3170*AD3167+Y3170*AC3167+Z3170*AD3170+AA3170*AC3170)</f>
        <v>-0.38861892777059015</v>
      </c>
      <c r="AJ3170" s="61">
        <f t="shared" ref="AJ3170" si="14407">X3170*AE3167+Z3170*AE3170-Y3170*AF3167-AA3170*AF3170</f>
        <v>3.3884644436075084</v>
      </c>
      <c r="AK3170" s="62">
        <f t="shared" ref="AK3170" si="14408">(X3170*AF3167+Y3170*AE3167+Z3170*AF3170+AA3170*AE3170)</f>
        <v>0</v>
      </c>
      <c r="AM3170" s="80">
        <f t="shared" ref="AM3170" si="14409">(180/PI())*ATAN(-1*(AI3167+AI3170)/(AH3167+AH3170))</f>
        <v>-75.697974504336088</v>
      </c>
      <c r="AO3170" s="113">
        <f t="shared" ref="AO3170" si="14410">20*LOG(((1-(10^(AM3167/20)^2)*(1-((1-AO3167)/(1+AO3167))^2))^0.5))</f>
        <v>-9.1553182218065167E-3</v>
      </c>
      <c r="AP3170" s="18"/>
      <c r="AQ3170" s="68"/>
      <c r="AR3170" s="68"/>
      <c r="AS3170" s="68"/>
      <c r="AT3170" s="68"/>
    </row>
    <row r="3171" spans="2:46" ht="18.600000000000001" customHeight="1"/>
    <row r="3172" spans="2:46" ht="18.600000000000001" customHeight="1" thickBot="1">
      <c r="D3172" s="10" t="s">
        <v>63</v>
      </c>
      <c r="E3172" s="10"/>
      <c r="F3172" s="10"/>
      <c r="G3172" s="10"/>
      <c r="H3172" s="10"/>
      <c r="I3172" s="10" t="s">
        <v>64</v>
      </c>
      <c r="J3172" s="10"/>
      <c r="K3172" s="10"/>
      <c r="L3172" s="10"/>
      <c r="M3172" s="55"/>
      <c r="N3172" s="55"/>
      <c r="O3172" s="54" t="s">
        <v>65</v>
      </c>
      <c r="P3172" s="55"/>
      <c r="Q3172" s="55"/>
      <c r="R3172" s="55"/>
      <c r="S3172" s="10"/>
      <c r="T3172" s="10" t="s">
        <v>66</v>
      </c>
      <c r="U3172" s="55"/>
      <c r="V3172" s="55"/>
      <c r="W3172" s="55"/>
      <c r="X3172" s="55"/>
      <c r="Y3172" s="54" t="s">
        <v>67</v>
      </c>
      <c r="Z3172" s="55"/>
      <c r="AA3172" s="55"/>
      <c r="AB3172" s="55"/>
      <c r="AC3172" s="54" t="s">
        <v>68</v>
      </c>
      <c r="AD3172" s="10"/>
      <c r="AE3172" s="10"/>
      <c r="AF3172" s="10"/>
      <c r="AG3172" s="10"/>
      <c r="AH3172" s="55"/>
      <c r="AI3172" s="54" t="s">
        <v>69</v>
      </c>
      <c r="AJ3172" s="55"/>
      <c r="AK3172" s="55"/>
    </row>
    <row r="3173" spans="2:46" ht="18.600000000000001" customHeight="1" thickBot="1">
      <c r="B3173" s="52"/>
      <c r="D3173" s="273" t="s">
        <v>70</v>
      </c>
      <c r="E3173" s="274"/>
      <c r="F3173" s="275" t="s">
        <v>71</v>
      </c>
      <c r="G3173" s="276"/>
      <c r="H3173" s="263"/>
      <c r="I3173" s="273" t="s">
        <v>72</v>
      </c>
      <c r="J3173" s="274"/>
      <c r="K3173" s="275" t="s">
        <v>73</v>
      </c>
      <c r="L3173" s="276"/>
      <c r="M3173" s="55"/>
      <c r="N3173" s="269" t="s">
        <v>74</v>
      </c>
      <c r="O3173" s="270"/>
      <c r="P3173" s="271" t="s">
        <v>75</v>
      </c>
      <c r="Q3173" s="272"/>
      <c r="R3173" s="55"/>
      <c r="S3173" s="273" t="s">
        <v>76</v>
      </c>
      <c r="T3173" s="274"/>
      <c r="U3173" s="275" t="s">
        <v>77</v>
      </c>
      <c r="V3173" s="276"/>
      <c r="W3173" s="10"/>
      <c r="X3173" s="269" t="s">
        <v>78</v>
      </c>
      <c r="Y3173" s="270"/>
      <c r="Z3173" s="271" t="s">
        <v>79</v>
      </c>
      <c r="AA3173" s="272"/>
      <c r="AB3173" s="10"/>
      <c r="AC3173" s="273" t="s">
        <v>80</v>
      </c>
      <c r="AD3173" s="274"/>
      <c r="AE3173" s="275" t="s">
        <v>81</v>
      </c>
      <c r="AF3173" s="276"/>
      <c r="AG3173" s="10"/>
      <c r="AH3173" s="269" t="s">
        <v>82</v>
      </c>
      <c r="AI3173" s="270"/>
      <c r="AJ3173" s="271" t="s">
        <v>83</v>
      </c>
      <c r="AK3173" s="272"/>
      <c r="AM3173" s="57" t="s">
        <v>10</v>
      </c>
      <c r="AO3173" s="109" t="s">
        <v>37</v>
      </c>
      <c r="AP3173" s="18"/>
      <c r="AQ3173" s="68"/>
      <c r="AR3173" s="68"/>
      <c r="AS3173" s="68"/>
      <c r="AT3173" s="68"/>
    </row>
    <row r="3174" spans="2:46" ht="18" customHeight="1" thickTop="1" thickBot="1">
      <c r="B3174" s="81">
        <v>9.0799999999999503</v>
      </c>
      <c r="D3174" s="59">
        <v>1</v>
      </c>
      <c r="E3174" s="60">
        <v>0</v>
      </c>
      <c r="F3174" s="61">
        <v>0</v>
      </c>
      <c r="G3174" s="62">
        <f t="shared" ref="G3174" si="14411">$E$8*$B3174</f>
        <v>6.1595995999999662</v>
      </c>
      <c r="I3174" s="59">
        <v>1</v>
      </c>
      <c r="J3174" s="63">
        <v>0</v>
      </c>
      <c r="K3174" s="61">
        <v>0</v>
      </c>
      <c r="L3174" s="62">
        <v>0</v>
      </c>
      <c r="N3174" s="59">
        <f t="shared" ref="N3174" si="14412">D3174*I3174+F3174*I3177-E3174*J3174-G3174*J3177</f>
        <v>3.3879068747213164</v>
      </c>
      <c r="O3174" s="63">
        <f t="shared" ref="O3174" si="14413">(D3174*J3174+E3174*I3174+F3174*J3177+G3174*I3177)</f>
        <v>0</v>
      </c>
      <c r="P3174" s="61">
        <f t="shared" ref="P3174" si="14414">D3174*K3174+F3174*K3177-E3174*L3174-G3174*L3177</f>
        <v>0</v>
      </c>
      <c r="Q3174" s="62">
        <f t="shared" ref="Q3174" si="14415">(D3174*L3174+E3174*K3174+F3174*L3177+G3174*K3177)</f>
        <v>6.1595995999999662</v>
      </c>
      <c r="S3174" s="59">
        <v>1</v>
      </c>
      <c r="T3174" s="60">
        <v>0</v>
      </c>
      <c r="U3174" s="61">
        <v>0</v>
      </c>
      <c r="V3174" s="62">
        <f t="shared" ref="V3174" si="14416">$T$8*$B3174</f>
        <v>6.1595995999999662</v>
      </c>
      <c r="X3174" s="59">
        <f t="shared" ref="X3174" si="14417">N3174*S3174+P3174*S3177-O3174*T3174-Q3174*T3177</f>
        <v>3.3879068747213164</v>
      </c>
      <c r="Y3174" s="63">
        <f t="shared" ref="Y3174" si="14418">(N3174*T3174+O3174*S3174+P3174*T3177+Q3174*S3177)</f>
        <v>0</v>
      </c>
      <c r="Z3174" s="61">
        <f t="shared" ref="Z3174" si="14419">N3174*U3174+P3174*U3177-O3174*V3174-Q3174*V3177</f>
        <v>0</v>
      </c>
      <c r="AA3174" s="62">
        <f t="shared" ref="AA3174" si="14420">(N3174*V3174+O3174*U3174+P3174*V3177+Q3174*U3177)</f>
        <v>27.02774943037052</v>
      </c>
      <c r="AB3174" s="10"/>
      <c r="AC3174" s="64">
        <v>1</v>
      </c>
      <c r="AD3174" s="65">
        <v>0</v>
      </c>
      <c r="AE3174" s="23">
        <v>0</v>
      </c>
      <c r="AF3174" s="66">
        <v>0</v>
      </c>
      <c r="AH3174" s="59">
        <f t="shared" ref="AH3174" si="14421">X3174*AC3174+Z3174*AC3177-Y3174*AD3174-AA3174*AD3177</f>
        <v>3.3879068747213164</v>
      </c>
      <c r="AI3174" s="63">
        <f t="shared" ref="AI3174" si="14422">(X3174*AD3174+Y3174*AC3174+Z3174*AD3177+AA3174*AC3177)</f>
        <v>27.02774943037052</v>
      </c>
      <c r="AJ3174" s="61">
        <f t="shared" ref="AJ3174" si="14423">X3174*AE3174+Z3174*AE3177-Y3174*AF3174-AA3174*AF3177</f>
        <v>0</v>
      </c>
      <c r="AK3174" s="62">
        <f t="shared" ref="AK3174" si="14424">(X3174*AF3174+Y3174*AE3174+Z3174*AF3177+AA3174*AE3177)</f>
        <v>27.02774943037052</v>
      </c>
      <c r="AM3174" s="67">
        <f t="shared" ref="AM3174" si="14425">20*LOG(((1+$AD$8)/$AD$8)/((AH3174+AH3177)^2+(AI3174+AI3177)^2)^0.5)</f>
        <v>-22.762350358831892</v>
      </c>
      <c r="AO3174" s="110">
        <f t="shared" ref="AO3174" si="14426">((AH3174^2+AI3174^2)^0.5)/((AH3177^2+AI3177^2)^0.5)</f>
        <v>7.9880167270126536</v>
      </c>
      <c r="AP3174" s="18"/>
      <c r="AQ3174" s="68"/>
      <c r="AR3174" s="68"/>
      <c r="AS3174" s="68"/>
      <c r="AT3174" s="68"/>
    </row>
    <row r="3175" spans="2:46" ht="18.600000000000001" customHeight="1" thickBot="1">
      <c r="D3175" s="69"/>
      <c r="G3175" s="70"/>
      <c r="I3175" s="69"/>
      <c r="L3175" s="70"/>
      <c r="N3175" s="69"/>
      <c r="Q3175" s="70"/>
      <c r="S3175" s="69"/>
      <c r="V3175" s="70"/>
      <c r="X3175" s="69"/>
      <c r="AA3175" s="70"/>
      <c r="AC3175" s="64"/>
      <c r="AD3175" s="23"/>
      <c r="AE3175" s="23"/>
      <c r="AF3175" s="71"/>
      <c r="AH3175" s="69"/>
      <c r="AK3175" s="70"/>
      <c r="AO3175" s="111"/>
      <c r="AP3175" s="18"/>
      <c r="AQ3175" s="68"/>
      <c r="AR3175" s="68"/>
      <c r="AS3175" s="68"/>
      <c r="AT3175" s="68"/>
    </row>
    <row r="3176" spans="2:46" ht="18.600000000000001" customHeight="1" thickBot="1">
      <c r="D3176" s="265" t="s">
        <v>11</v>
      </c>
      <c r="E3176" s="266"/>
      <c r="F3176" s="267" t="s">
        <v>84</v>
      </c>
      <c r="G3176" s="268"/>
      <c r="H3176" s="263"/>
      <c r="I3176" s="265" t="s">
        <v>85</v>
      </c>
      <c r="J3176" s="266"/>
      <c r="K3176" s="267" t="s">
        <v>86</v>
      </c>
      <c r="L3176" s="268"/>
      <c r="N3176" s="269" t="s">
        <v>12</v>
      </c>
      <c r="O3176" s="270"/>
      <c r="P3176" s="271" t="s">
        <v>13</v>
      </c>
      <c r="Q3176" s="272"/>
      <c r="S3176" s="265" t="s">
        <v>87</v>
      </c>
      <c r="T3176" s="266"/>
      <c r="U3176" s="267" t="s">
        <v>88</v>
      </c>
      <c r="V3176" s="268"/>
      <c r="W3176" s="10"/>
      <c r="X3176" s="269" t="s">
        <v>89</v>
      </c>
      <c r="Y3176" s="270"/>
      <c r="Z3176" s="271" t="s">
        <v>90</v>
      </c>
      <c r="AA3176" s="272"/>
      <c r="AB3176" s="10"/>
      <c r="AC3176" s="265" t="s">
        <v>14</v>
      </c>
      <c r="AD3176" s="266"/>
      <c r="AE3176" s="267" t="s">
        <v>15</v>
      </c>
      <c r="AF3176" s="268"/>
      <c r="AG3176" s="10"/>
      <c r="AH3176" s="269" t="s">
        <v>91</v>
      </c>
      <c r="AI3176" s="270"/>
      <c r="AJ3176" s="271" t="s">
        <v>92</v>
      </c>
      <c r="AK3176" s="272"/>
      <c r="AM3176" s="76" t="s">
        <v>16</v>
      </c>
      <c r="AO3176" s="112" t="s">
        <v>38</v>
      </c>
      <c r="AP3176" s="18"/>
      <c r="AQ3176" s="68"/>
      <c r="AR3176" s="68"/>
      <c r="AS3176" s="68"/>
      <c r="AT3176" s="68"/>
    </row>
    <row r="3177" spans="2:46" ht="18.600000000000001" customHeight="1" thickTop="1" thickBot="1">
      <c r="D3177" s="59">
        <v>0</v>
      </c>
      <c r="E3177" s="63">
        <v>0</v>
      </c>
      <c r="F3177" s="61">
        <v>1</v>
      </c>
      <c r="G3177" s="62">
        <v>0</v>
      </c>
      <c r="I3177" s="59">
        <v>0</v>
      </c>
      <c r="J3177" s="63">
        <f t="shared" ref="J3177" si="14427">IF(0=(1-$J$8*$K$8*$B3174^2),10^14,$B3174*$K$8/(1-$J$8*$K$8*$B3174^2))</f>
        <v>-0.38767241862950463</v>
      </c>
      <c r="K3177" s="61">
        <v>1</v>
      </c>
      <c r="L3177" s="62">
        <v>0</v>
      </c>
      <c r="N3177" s="59">
        <f t="shared" ref="N3177" si="14428">D3177*I3174+F3177*I3177-E3177*J3174-G3177*J3177</f>
        <v>0</v>
      </c>
      <c r="O3177" s="63">
        <f t="shared" ref="O3177" si="14429">(D3177*J3174+E3177*I3174+F3177*J3177+G3177*I3177)</f>
        <v>-0.38767241862950463</v>
      </c>
      <c r="P3177" s="61">
        <f t="shared" ref="P3177" si="14430">D3177*K3174+F3177*K3177-E3177*L3174-G3177*L3177</f>
        <v>1</v>
      </c>
      <c r="Q3177" s="62">
        <f t="shared" ref="Q3177" si="14431">(D3177*L3174+E3177*K3174+F3177*L3177+G3177*K3177)</f>
        <v>0</v>
      </c>
      <c r="S3177" s="59">
        <v>0</v>
      </c>
      <c r="T3177" s="63">
        <v>0</v>
      </c>
      <c r="U3177" s="61">
        <v>1</v>
      </c>
      <c r="V3177" s="62">
        <v>0</v>
      </c>
      <c r="X3177" s="59">
        <f t="shared" ref="X3177" si="14432">N3177*S3174+P3177*S3177-O3177*T3174-Q3177*T3177</f>
        <v>0</v>
      </c>
      <c r="Y3177" s="63">
        <f t="shared" ref="Y3177" si="14433">(N3177*T3174+O3177*S3174+P3177*T3177+Q3177*S3177)</f>
        <v>-0.38767241862950463</v>
      </c>
      <c r="Z3177" s="61">
        <f t="shared" ref="Z3177" si="14434">N3177*U3174+P3177*U3177-O3177*V3174-Q3177*V3177</f>
        <v>3.3879068747213164</v>
      </c>
      <c r="AA3177" s="62">
        <f t="shared" ref="AA3177" si="14435">(N3177*V3174+O3177*U3174+P3177*V3177+Q3177*U3177)</f>
        <v>0</v>
      </c>
      <c r="AB3177" s="10"/>
      <c r="AC3177" s="46">
        <f t="shared" ref="AC3177" si="14436">1/$AD$8</f>
        <v>1</v>
      </c>
      <c r="AD3177" s="77">
        <v>0</v>
      </c>
      <c r="AE3177" s="78">
        <v>1</v>
      </c>
      <c r="AF3177" s="79">
        <v>0</v>
      </c>
      <c r="AH3177" s="59">
        <f t="shared" ref="AH3177" si="14437">X3177*AC3174+Z3177*AC3177-Y3177*AD3174-AA3177*AD3177</f>
        <v>3.3879068747213164</v>
      </c>
      <c r="AI3177" s="63">
        <f t="shared" ref="AI3177" si="14438">(X3177*AD3174+Y3177*AC3174+Z3177*AD3177+AA3177*AC3177)</f>
        <v>-0.38767241862950463</v>
      </c>
      <c r="AJ3177" s="61">
        <f t="shared" ref="AJ3177" si="14439">X3177*AE3174+Z3177*AE3177-Y3177*AF3174-AA3177*AF3177</f>
        <v>3.3879068747213164</v>
      </c>
      <c r="AK3177" s="62">
        <f t="shared" ref="AK3177" si="14440">(X3177*AF3174+Y3177*AE3174+Z3177*AF3177+AA3177*AE3177)</f>
        <v>0</v>
      </c>
      <c r="AM3177" s="80">
        <f t="shared" ref="AM3177" si="14441">(180/PI())*ATAN(-1*(AI3174+AI3177)/(AH3174+AH3177))</f>
        <v>-75.729603504775639</v>
      </c>
      <c r="AO3177" s="113">
        <f t="shared" ref="AO3177" si="14442">20*LOG(((1-(10^(AM3174/20)^2)*(1-((1-AO3174)/(1+AO3174))^2))^0.5))</f>
        <v>-9.1028114993186894E-3</v>
      </c>
      <c r="AP3177" s="18"/>
      <c r="AQ3177" s="68"/>
      <c r="AR3177" s="68"/>
      <c r="AS3177" s="68"/>
      <c r="AT3177" s="68"/>
    </row>
    <row r="3178" spans="2:46" ht="18.600000000000001" customHeight="1"/>
    <row r="3179" spans="2:46" ht="18.600000000000001" customHeight="1" thickBot="1">
      <c r="D3179" s="10" t="s">
        <v>63</v>
      </c>
      <c r="E3179" s="10"/>
      <c r="F3179" s="10"/>
      <c r="G3179" s="10"/>
      <c r="H3179" s="10"/>
      <c r="I3179" s="10" t="s">
        <v>64</v>
      </c>
      <c r="J3179" s="10"/>
      <c r="K3179" s="10"/>
      <c r="L3179" s="10"/>
      <c r="M3179" s="55"/>
      <c r="N3179" s="55"/>
      <c r="O3179" s="54" t="s">
        <v>65</v>
      </c>
      <c r="P3179" s="55"/>
      <c r="Q3179" s="55"/>
      <c r="R3179" s="55"/>
      <c r="S3179" s="10"/>
      <c r="T3179" s="10" t="s">
        <v>66</v>
      </c>
      <c r="U3179" s="55"/>
      <c r="V3179" s="55"/>
      <c r="W3179" s="55"/>
      <c r="X3179" s="55"/>
      <c r="Y3179" s="54" t="s">
        <v>67</v>
      </c>
      <c r="Z3179" s="55"/>
      <c r="AA3179" s="55"/>
      <c r="AB3179" s="55"/>
      <c r="AC3179" s="54" t="s">
        <v>68</v>
      </c>
      <c r="AD3179" s="10"/>
      <c r="AE3179" s="10"/>
      <c r="AF3179" s="10"/>
      <c r="AG3179" s="10"/>
      <c r="AH3179" s="55"/>
      <c r="AI3179" s="54" t="s">
        <v>69</v>
      </c>
      <c r="AJ3179" s="55"/>
      <c r="AK3179" s="55"/>
    </row>
    <row r="3180" spans="2:46" ht="18.600000000000001" customHeight="1" thickBot="1">
      <c r="B3180" s="52"/>
      <c r="D3180" s="273" t="s">
        <v>70</v>
      </c>
      <c r="E3180" s="274"/>
      <c r="F3180" s="275" t="s">
        <v>71</v>
      </c>
      <c r="G3180" s="276"/>
      <c r="H3180" s="263"/>
      <c r="I3180" s="273" t="s">
        <v>72</v>
      </c>
      <c r="J3180" s="274"/>
      <c r="K3180" s="275" t="s">
        <v>73</v>
      </c>
      <c r="L3180" s="276"/>
      <c r="M3180" s="55"/>
      <c r="N3180" s="269" t="s">
        <v>74</v>
      </c>
      <c r="O3180" s="270"/>
      <c r="P3180" s="271" t="s">
        <v>75</v>
      </c>
      <c r="Q3180" s="272"/>
      <c r="R3180" s="55"/>
      <c r="S3180" s="273" t="s">
        <v>76</v>
      </c>
      <c r="T3180" s="274"/>
      <c r="U3180" s="275" t="s">
        <v>77</v>
      </c>
      <c r="V3180" s="276"/>
      <c r="W3180" s="10"/>
      <c r="X3180" s="269" t="s">
        <v>78</v>
      </c>
      <c r="Y3180" s="270"/>
      <c r="Z3180" s="271" t="s">
        <v>79</v>
      </c>
      <c r="AA3180" s="272"/>
      <c r="AB3180" s="10"/>
      <c r="AC3180" s="273" t="s">
        <v>80</v>
      </c>
      <c r="AD3180" s="274"/>
      <c r="AE3180" s="275" t="s">
        <v>81</v>
      </c>
      <c r="AF3180" s="276"/>
      <c r="AG3180" s="10"/>
      <c r="AH3180" s="269" t="s">
        <v>82</v>
      </c>
      <c r="AI3180" s="270"/>
      <c r="AJ3180" s="271" t="s">
        <v>83</v>
      </c>
      <c r="AK3180" s="272"/>
      <c r="AM3180" s="57" t="s">
        <v>10</v>
      </c>
      <c r="AO3180" s="109" t="s">
        <v>37</v>
      </c>
      <c r="AP3180" s="18"/>
      <c r="AQ3180" s="68"/>
      <c r="AR3180" s="68"/>
      <c r="AS3180" s="68"/>
      <c r="AT3180" s="68"/>
    </row>
    <row r="3181" spans="2:46" ht="18.600000000000001" customHeight="1" thickTop="1" thickBot="1">
      <c r="B3181" s="81">
        <v>9.0999999999999499</v>
      </c>
      <c r="D3181" s="59">
        <v>1</v>
      </c>
      <c r="E3181" s="60">
        <v>0</v>
      </c>
      <c r="F3181" s="61">
        <v>0</v>
      </c>
      <c r="G3181" s="62">
        <f t="shared" ref="G3181" si="14443">$E$8*$B3181</f>
        <v>6.1731669999999665</v>
      </c>
      <c r="I3181" s="59">
        <v>1</v>
      </c>
      <c r="J3181" s="63">
        <v>0</v>
      </c>
      <c r="K3181" s="61">
        <v>0</v>
      </c>
      <c r="L3181" s="62">
        <v>0</v>
      </c>
      <c r="N3181" s="59">
        <f t="shared" ref="N3181" si="14444">D3181*I3181+F3181*I3184-E3181*J3181-G3181*J3184</f>
        <v>3.3873532357667062</v>
      </c>
      <c r="O3181" s="63">
        <f t="shared" ref="O3181" si="14445">(D3181*J3181+E3181*I3181+F3181*J3184+G3181*I3184)</f>
        <v>0</v>
      </c>
      <c r="P3181" s="61">
        <f t="shared" ref="P3181" si="14446">D3181*K3181+F3181*K3184-E3181*L3181-G3181*L3184</f>
        <v>0</v>
      </c>
      <c r="Q3181" s="62">
        <f t="shared" ref="Q3181" si="14447">(D3181*L3181+E3181*K3181+F3181*L3184+G3181*K3184)</f>
        <v>6.1731669999999665</v>
      </c>
      <c r="S3181" s="59">
        <v>1</v>
      </c>
      <c r="T3181" s="60">
        <v>0</v>
      </c>
      <c r="U3181" s="61">
        <v>0</v>
      </c>
      <c r="V3181" s="62">
        <f t="shared" ref="V3181" si="14448">$T$8*$B3181</f>
        <v>6.1731669999999665</v>
      </c>
      <c r="X3181" s="59">
        <f t="shared" ref="X3181" si="14449">N3181*S3181+P3181*S3184-O3181*T3181-Q3181*T3184</f>
        <v>3.3873532357667062</v>
      </c>
      <c r="Y3181" s="63">
        <f t="shared" ref="Y3181" si="14450">(N3181*T3181+O3181*S3181+P3181*T3184+Q3181*S3184)</f>
        <v>0</v>
      </c>
      <c r="Z3181" s="61">
        <f t="shared" ref="Z3181" si="14451">N3181*U3181+P3181*U3184-O3181*V3181-Q3181*V3184</f>
        <v>0</v>
      </c>
      <c r="AA3181" s="62">
        <f t="shared" ref="AA3181" si="14452">(N3181*V3181+O3181*U3181+P3181*V3184+Q3181*U3184)</f>
        <v>27.083864212378106</v>
      </c>
      <c r="AB3181" s="10"/>
      <c r="AC3181" s="64">
        <v>1</v>
      </c>
      <c r="AD3181" s="65">
        <v>0</v>
      </c>
      <c r="AE3181" s="23">
        <v>0</v>
      </c>
      <c r="AF3181" s="66">
        <v>0</v>
      </c>
      <c r="AH3181" s="59">
        <f t="shared" ref="AH3181" si="14453">X3181*AC3181+Z3181*AC3184-Y3181*AD3181-AA3181*AD3184</f>
        <v>3.3873532357667062</v>
      </c>
      <c r="AI3181" s="63">
        <f t="shared" ref="AI3181" si="14454">(X3181*AD3181+Y3181*AC3181+Z3181*AD3184+AA3181*AC3184)</f>
        <v>27.083864212378106</v>
      </c>
      <c r="AJ3181" s="61">
        <f t="shared" ref="AJ3181" si="14455">X3181*AE3181+Z3181*AE3184-Y3181*AF3181-AA3181*AF3184</f>
        <v>0</v>
      </c>
      <c r="AK3181" s="62">
        <f t="shared" ref="AK3181" si="14456">(X3181*AF3181+Y3181*AE3181+Z3181*AF3184+AA3181*AE3184)</f>
        <v>27.083864212378106</v>
      </c>
      <c r="AM3181" s="67">
        <f t="shared" ref="AM3181" si="14457">20*LOG(((1+$AD$8)/$AD$8)/((AH3181+AH3184)^2+(AI3181+AI3184)^2)^0.5)</f>
        <v>-22.779720739632626</v>
      </c>
      <c r="AO3181" s="110">
        <f t="shared" ref="AO3181" si="14458">((AH3181^2+AI3181^2)^0.5)/((AH3184^2+AI3184^2)^0.5)</f>
        <v>8.0058674034817017</v>
      </c>
      <c r="AP3181" s="18"/>
      <c r="AQ3181" s="68"/>
      <c r="AR3181" s="68"/>
      <c r="AS3181" s="68"/>
      <c r="AT3181" s="68"/>
    </row>
    <row r="3182" spans="2:46" ht="18.600000000000001" customHeight="1" thickBot="1">
      <c r="D3182" s="69"/>
      <c r="G3182" s="70"/>
      <c r="I3182" s="69"/>
      <c r="L3182" s="70"/>
      <c r="N3182" s="69"/>
      <c r="Q3182" s="70"/>
      <c r="S3182" s="69"/>
      <c r="V3182" s="70"/>
      <c r="X3182" s="69"/>
      <c r="AA3182" s="70"/>
      <c r="AC3182" s="64"/>
      <c r="AD3182" s="23"/>
      <c r="AE3182" s="23"/>
      <c r="AF3182" s="71"/>
      <c r="AH3182" s="69"/>
      <c r="AK3182" s="70"/>
      <c r="AO3182" s="111"/>
      <c r="AP3182" s="18"/>
      <c r="AQ3182" s="68"/>
      <c r="AR3182" s="68"/>
      <c r="AS3182" s="68"/>
      <c r="AT3182" s="68"/>
    </row>
    <row r="3183" spans="2:46" ht="18.600000000000001" customHeight="1" thickBot="1">
      <c r="D3183" s="265" t="s">
        <v>11</v>
      </c>
      <c r="E3183" s="266"/>
      <c r="F3183" s="267" t="s">
        <v>84</v>
      </c>
      <c r="G3183" s="268"/>
      <c r="H3183" s="263"/>
      <c r="I3183" s="265" t="s">
        <v>85</v>
      </c>
      <c r="J3183" s="266"/>
      <c r="K3183" s="267" t="s">
        <v>86</v>
      </c>
      <c r="L3183" s="268"/>
      <c r="N3183" s="269" t="s">
        <v>12</v>
      </c>
      <c r="O3183" s="270"/>
      <c r="P3183" s="271" t="s">
        <v>13</v>
      </c>
      <c r="Q3183" s="272"/>
      <c r="S3183" s="265" t="s">
        <v>87</v>
      </c>
      <c r="T3183" s="266"/>
      <c r="U3183" s="267" t="s">
        <v>88</v>
      </c>
      <c r="V3183" s="268"/>
      <c r="W3183" s="10"/>
      <c r="X3183" s="269" t="s">
        <v>89</v>
      </c>
      <c r="Y3183" s="270"/>
      <c r="Z3183" s="271" t="s">
        <v>90</v>
      </c>
      <c r="AA3183" s="272"/>
      <c r="AB3183" s="10"/>
      <c r="AC3183" s="265" t="s">
        <v>14</v>
      </c>
      <c r="AD3183" s="266"/>
      <c r="AE3183" s="267" t="s">
        <v>15</v>
      </c>
      <c r="AF3183" s="268"/>
      <c r="AG3183" s="10"/>
      <c r="AH3183" s="269" t="s">
        <v>91</v>
      </c>
      <c r="AI3183" s="270"/>
      <c r="AJ3183" s="271" t="s">
        <v>92</v>
      </c>
      <c r="AK3183" s="272"/>
      <c r="AM3183" s="76" t="s">
        <v>16</v>
      </c>
      <c r="AO3183" s="112" t="s">
        <v>38</v>
      </c>
      <c r="AP3183" s="18"/>
      <c r="AQ3183" s="68"/>
      <c r="AR3183" s="68"/>
      <c r="AS3183" s="68"/>
      <c r="AT3183" s="68"/>
    </row>
    <row r="3184" spans="2:46" ht="18.600000000000001" customHeight="1" thickTop="1" thickBot="1">
      <c r="D3184" s="59">
        <v>0</v>
      </c>
      <c r="E3184" s="63">
        <v>0</v>
      </c>
      <c r="F3184" s="61">
        <v>1</v>
      </c>
      <c r="G3184" s="62">
        <v>0</v>
      </c>
      <c r="I3184" s="59">
        <v>0</v>
      </c>
      <c r="J3184" s="63">
        <f t="shared" ref="J3184" si="14459">IF(0=(1-$J$8*$K$8*$B3181^2),10^14,$B3181*$K$8/(1-$J$8*$K$8*$B3181^2))</f>
        <v>-0.38673070658330144</v>
      </c>
      <c r="K3184" s="61">
        <v>1</v>
      </c>
      <c r="L3184" s="62">
        <v>0</v>
      </c>
      <c r="N3184" s="59">
        <f t="shared" ref="N3184" si="14460">D3184*I3181+F3184*I3184-E3184*J3181-G3184*J3184</f>
        <v>0</v>
      </c>
      <c r="O3184" s="63">
        <f t="shared" ref="O3184" si="14461">(D3184*J3181+E3184*I3181+F3184*J3184+G3184*I3184)</f>
        <v>-0.38673070658330144</v>
      </c>
      <c r="P3184" s="61">
        <f t="shared" ref="P3184" si="14462">D3184*K3181+F3184*K3184-E3184*L3181-G3184*L3184</f>
        <v>1</v>
      </c>
      <c r="Q3184" s="62">
        <f t="shared" ref="Q3184" si="14463">(D3184*L3181+E3184*K3181+F3184*L3184+G3184*K3184)</f>
        <v>0</v>
      </c>
      <c r="S3184" s="59">
        <v>0</v>
      </c>
      <c r="T3184" s="63">
        <v>0</v>
      </c>
      <c r="U3184" s="61">
        <v>1</v>
      </c>
      <c r="V3184" s="62">
        <v>0</v>
      </c>
      <c r="X3184" s="59">
        <f t="shared" ref="X3184" si="14464">N3184*S3181+P3184*S3184-O3184*T3181-Q3184*T3184</f>
        <v>0</v>
      </c>
      <c r="Y3184" s="63">
        <f t="shared" ref="Y3184" si="14465">(N3184*T3181+O3184*S3181+P3184*T3184+Q3184*S3184)</f>
        <v>-0.38673070658330144</v>
      </c>
      <c r="Z3184" s="61">
        <f t="shared" ref="Z3184" si="14466">N3184*U3181+P3184*U3184-O3184*V3181-Q3184*V3184</f>
        <v>3.3873532357667062</v>
      </c>
      <c r="AA3184" s="62">
        <f t="shared" ref="AA3184" si="14467">(N3184*V3181+O3184*U3181+P3184*V3184+Q3184*U3184)</f>
        <v>0</v>
      </c>
      <c r="AB3184" s="10"/>
      <c r="AC3184" s="46">
        <f t="shared" ref="AC3184" si="14468">1/$AD$8</f>
        <v>1</v>
      </c>
      <c r="AD3184" s="77">
        <v>0</v>
      </c>
      <c r="AE3184" s="78">
        <v>1</v>
      </c>
      <c r="AF3184" s="79">
        <v>0</v>
      </c>
      <c r="AH3184" s="59">
        <f t="shared" ref="AH3184" si="14469">X3184*AC3181+Z3184*AC3184-Y3184*AD3181-AA3184*AD3184</f>
        <v>3.3873532357667062</v>
      </c>
      <c r="AI3184" s="63">
        <f t="shared" ref="AI3184" si="14470">(X3184*AD3181+Y3184*AC3181+Z3184*AD3184+AA3184*AC3184)</f>
        <v>-0.38673070658330144</v>
      </c>
      <c r="AJ3184" s="61">
        <f t="shared" ref="AJ3184" si="14471">X3184*AE3181+Z3184*AE3184-Y3184*AF3181-AA3184*AF3184</f>
        <v>3.3873532357667062</v>
      </c>
      <c r="AK3184" s="62">
        <f t="shared" ref="AK3184" si="14472">(X3184*AF3181+Y3184*AE3181+Z3184*AF3184+AA3184*AE3184)</f>
        <v>0</v>
      </c>
      <c r="AM3184" s="80">
        <f t="shared" ref="AM3184" si="14473">(180/PI())*ATAN(-1*(AI3181+AI3184)/(AH3181+AH3184))</f>
        <v>-75.761092518870626</v>
      </c>
      <c r="AO3184" s="113">
        <f t="shared" ref="AO3184" si="14474">20*LOG(((1-(10^(AM3181/20)^2)*(1-((1-AO3181)/(1+AO3181))^2))^0.5))</f>
        <v>-9.0506960651022157E-3</v>
      </c>
      <c r="AP3184" s="18"/>
      <c r="AQ3184" s="68"/>
      <c r="AR3184" s="68"/>
      <c r="AS3184" s="68"/>
      <c r="AT3184" s="68"/>
    </row>
    <row r="3185" spans="2:46" ht="18.600000000000001" customHeight="1"/>
    <row r="3186" spans="2:46" ht="18.600000000000001" customHeight="1" thickBot="1">
      <c r="D3186" s="10" t="s">
        <v>63</v>
      </c>
      <c r="E3186" s="10"/>
      <c r="F3186" s="10"/>
      <c r="G3186" s="10"/>
      <c r="H3186" s="10"/>
      <c r="I3186" s="10" t="s">
        <v>64</v>
      </c>
      <c r="J3186" s="10"/>
      <c r="K3186" s="10"/>
      <c r="L3186" s="10"/>
      <c r="M3186" s="55"/>
      <c r="N3186" s="55"/>
      <c r="O3186" s="54" t="s">
        <v>65</v>
      </c>
      <c r="P3186" s="55"/>
      <c r="Q3186" s="55"/>
      <c r="R3186" s="55"/>
      <c r="S3186" s="10"/>
      <c r="T3186" s="10" t="s">
        <v>66</v>
      </c>
      <c r="U3186" s="55"/>
      <c r="V3186" s="55"/>
      <c r="W3186" s="55"/>
      <c r="X3186" s="55"/>
      <c r="Y3186" s="54" t="s">
        <v>67</v>
      </c>
      <c r="Z3186" s="55"/>
      <c r="AA3186" s="55"/>
      <c r="AB3186" s="55"/>
      <c r="AC3186" s="54" t="s">
        <v>68</v>
      </c>
      <c r="AD3186" s="10"/>
      <c r="AE3186" s="10"/>
      <c r="AF3186" s="10"/>
      <c r="AG3186" s="10"/>
      <c r="AH3186" s="55"/>
      <c r="AI3186" s="54" t="s">
        <v>69</v>
      </c>
      <c r="AJ3186" s="55"/>
      <c r="AK3186" s="55"/>
    </row>
    <row r="3187" spans="2:46" ht="18.600000000000001" customHeight="1" thickBot="1">
      <c r="B3187" s="52"/>
      <c r="D3187" s="273" t="s">
        <v>70</v>
      </c>
      <c r="E3187" s="274"/>
      <c r="F3187" s="275" t="s">
        <v>71</v>
      </c>
      <c r="G3187" s="276"/>
      <c r="H3187" s="263"/>
      <c r="I3187" s="273" t="s">
        <v>72</v>
      </c>
      <c r="J3187" s="274"/>
      <c r="K3187" s="275" t="s">
        <v>73</v>
      </c>
      <c r="L3187" s="276"/>
      <c r="M3187" s="55"/>
      <c r="N3187" s="269" t="s">
        <v>74</v>
      </c>
      <c r="O3187" s="270"/>
      <c r="P3187" s="271" t="s">
        <v>75</v>
      </c>
      <c r="Q3187" s="272"/>
      <c r="R3187" s="55"/>
      <c r="S3187" s="273" t="s">
        <v>76</v>
      </c>
      <c r="T3187" s="274"/>
      <c r="U3187" s="275" t="s">
        <v>77</v>
      </c>
      <c r="V3187" s="276"/>
      <c r="W3187" s="10"/>
      <c r="X3187" s="269" t="s">
        <v>78</v>
      </c>
      <c r="Y3187" s="270"/>
      <c r="Z3187" s="271" t="s">
        <v>79</v>
      </c>
      <c r="AA3187" s="272"/>
      <c r="AB3187" s="10"/>
      <c r="AC3187" s="273" t="s">
        <v>80</v>
      </c>
      <c r="AD3187" s="274"/>
      <c r="AE3187" s="275" t="s">
        <v>81</v>
      </c>
      <c r="AF3187" s="276"/>
      <c r="AG3187" s="10"/>
      <c r="AH3187" s="269" t="s">
        <v>82</v>
      </c>
      <c r="AI3187" s="270"/>
      <c r="AJ3187" s="271" t="s">
        <v>83</v>
      </c>
      <c r="AK3187" s="272"/>
      <c r="AM3187" s="57" t="s">
        <v>10</v>
      </c>
      <c r="AO3187" s="109" t="s">
        <v>37</v>
      </c>
      <c r="AP3187" s="18"/>
      <c r="AQ3187" s="68"/>
      <c r="AR3187" s="68"/>
      <c r="AS3187" s="68"/>
      <c r="AT3187" s="68"/>
    </row>
    <row r="3188" spans="2:46" ht="18.600000000000001" customHeight="1" thickTop="1" thickBot="1">
      <c r="B3188" s="81">
        <v>9.1199999999999495</v>
      </c>
      <c r="D3188" s="59">
        <v>1</v>
      </c>
      <c r="E3188" s="60">
        <v>0</v>
      </c>
      <c r="F3188" s="61">
        <v>0</v>
      </c>
      <c r="G3188" s="62">
        <f t="shared" ref="G3188" si="14475">$E$8*$B3188</f>
        <v>6.186734399999966</v>
      </c>
      <c r="I3188" s="59">
        <v>1</v>
      </c>
      <c r="J3188" s="63">
        <v>0</v>
      </c>
      <c r="K3188" s="61">
        <v>0</v>
      </c>
      <c r="L3188" s="62">
        <v>0</v>
      </c>
      <c r="N3188" s="59">
        <f t="shared" ref="N3188" si="14476">D3188*I3188+F3188*I3191-E3188*J3188-G3188*J3191</f>
        <v>3.3868034893183441</v>
      </c>
      <c r="O3188" s="63">
        <f t="shared" ref="O3188" si="14477">(D3188*J3188+E3188*I3188+F3188*J3191+G3188*I3191)</f>
        <v>0</v>
      </c>
      <c r="P3188" s="61">
        <f t="shared" ref="P3188" si="14478">D3188*K3188+F3188*K3191-E3188*L3188-G3188*L3191</f>
        <v>0</v>
      </c>
      <c r="Q3188" s="62">
        <f t="shared" ref="Q3188" si="14479">(D3188*L3188+E3188*K3188+F3188*L3191+G3188*K3191)</f>
        <v>6.186734399999966</v>
      </c>
      <c r="S3188" s="59">
        <v>1</v>
      </c>
      <c r="T3188" s="60">
        <v>0</v>
      </c>
      <c r="U3188" s="61">
        <v>0</v>
      </c>
      <c r="V3188" s="62">
        <f t="shared" ref="V3188" si="14480">$T$8*$B3188</f>
        <v>6.186734399999966</v>
      </c>
      <c r="X3188" s="59">
        <f t="shared" ref="X3188" si="14481">N3188*S3188+P3188*S3191-O3188*T3188-Q3188*T3191</f>
        <v>3.3868034893183441</v>
      </c>
      <c r="Y3188" s="63">
        <f t="shared" ref="Y3188" si="14482">(N3188*T3188+O3188*S3188+P3188*T3191+Q3188*S3191)</f>
        <v>0</v>
      </c>
      <c r="Z3188" s="61">
        <f t="shared" ref="Z3188" si="14483">N3188*U3188+P3188*U3191-O3188*V3188-Q3188*V3191</f>
        <v>0</v>
      </c>
      <c r="AA3188" s="62">
        <f t="shared" ref="AA3188" si="14484">(N3188*V3188+O3188*U3188+P3188*V3191+Q3188*U3191)</f>
        <v>27.139988053405684</v>
      </c>
      <c r="AB3188" s="10"/>
      <c r="AC3188" s="64">
        <v>1</v>
      </c>
      <c r="AD3188" s="65">
        <v>0</v>
      </c>
      <c r="AE3188" s="23">
        <v>0</v>
      </c>
      <c r="AF3188" s="66">
        <v>0</v>
      </c>
      <c r="AH3188" s="59">
        <f t="shared" ref="AH3188" si="14485">X3188*AC3188+Z3188*AC3191-Y3188*AD3188-AA3188*AD3191</f>
        <v>3.3868034893183441</v>
      </c>
      <c r="AI3188" s="63">
        <f t="shared" ref="AI3188" si="14486">(X3188*AD3188+Y3188*AC3188+Z3188*AD3191+AA3188*AC3191)</f>
        <v>27.139988053405684</v>
      </c>
      <c r="AJ3188" s="61">
        <f t="shared" ref="AJ3188" si="14487">X3188*AE3188+Z3188*AE3191-Y3188*AF3188-AA3188*AF3191</f>
        <v>0</v>
      </c>
      <c r="AK3188" s="62">
        <f t="shared" ref="AK3188" si="14488">(X3188*AF3188+Y3188*AE3188+Z3188*AF3191+AA3188*AE3191)</f>
        <v>27.139988053405684</v>
      </c>
      <c r="AM3188" s="67">
        <f t="shared" ref="AM3188" si="14489">20*LOG(((1+$AD$8)/$AD$8)/((AH3188+AH3191)^2+(AI3188+AI3191)^2)^0.5)</f>
        <v>-22.797060972784429</v>
      </c>
      <c r="AO3188" s="110">
        <f t="shared" ref="AO3188" si="14490">((AH3188^2+AI3188^2)^0.5)/((AH3191^2+AI3191^2)^0.5)</f>
        <v>8.0237174487437635</v>
      </c>
      <c r="AP3188" s="18"/>
      <c r="AQ3188" s="68"/>
      <c r="AR3188" s="68"/>
      <c r="AS3188" s="68"/>
      <c r="AT3188" s="68"/>
    </row>
    <row r="3189" spans="2:46" ht="18.600000000000001" customHeight="1" thickBot="1">
      <c r="D3189" s="69"/>
      <c r="G3189" s="70"/>
      <c r="I3189" s="69"/>
      <c r="L3189" s="70"/>
      <c r="N3189" s="69"/>
      <c r="Q3189" s="70"/>
      <c r="S3189" s="69"/>
      <c r="V3189" s="70"/>
      <c r="X3189" s="69"/>
      <c r="AA3189" s="70"/>
      <c r="AC3189" s="64"/>
      <c r="AD3189" s="23"/>
      <c r="AE3189" s="23"/>
      <c r="AF3189" s="71"/>
      <c r="AH3189" s="69"/>
      <c r="AK3189" s="70"/>
      <c r="AO3189" s="111"/>
      <c r="AP3189" s="18"/>
      <c r="AQ3189" s="68"/>
      <c r="AR3189" s="68"/>
      <c r="AS3189" s="68"/>
      <c r="AT3189" s="68"/>
    </row>
    <row r="3190" spans="2:46" ht="18.600000000000001" customHeight="1" thickBot="1">
      <c r="D3190" s="265" t="s">
        <v>11</v>
      </c>
      <c r="E3190" s="266"/>
      <c r="F3190" s="267" t="s">
        <v>84</v>
      </c>
      <c r="G3190" s="268"/>
      <c r="H3190" s="263"/>
      <c r="I3190" s="265" t="s">
        <v>85</v>
      </c>
      <c r="J3190" s="266"/>
      <c r="K3190" s="267" t="s">
        <v>86</v>
      </c>
      <c r="L3190" s="268"/>
      <c r="N3190" s="269" t="s">
        <v>12</v>
      </c>
      <c r="O3190" s="270"/>
      <c r="P3190" s="271" t="s">
        <v>13</v>
      </c>
      <c r="Q3190" s="272"/>
      <c r="S3190" s="265" t="s">
        <v>87</v>
      </c>
      <c r="T3190" s="266"/>
      <c r="U3190" s="267" t="s">
        <v>88</v>
      </c>
      <c r="V3190" s="268"/>
      <c r="W3190" s="10"/>
      <c r="X3190" s="269" t="s">
        <v>89</v>
      </c>
      <c r="Y3190" s="270"/>
      <c r="Z3190" s="271" t="s">
        <v>90</v>
      </c>
      <c r="AA3190" s="272"/>
      <c r="AB3190" s="10"/>
      <c r="AC3190" s="265" t="s">
        <v>14</v>
      </c>
      <c r="AD3190" s="266"/>
      <c r="AE3190" s="267" t="s">
        <v>15</v>
      </c>
      <c r="AF3190" s="268"/>
      <c r="AG3190" s="10"/>
      <c r="AH3190" s="269" t="s">
        <v>91</v>
      </c>
      <c r="AI3190" s="270"/>
      <c r="AJ3190" s="271" t="s">
        <v>92</v>
      </c>
      <c r="AK3190" s="272"/>
      <c r="AM3190" s="76" t="s">
        <v>16</v>
      </c>
      <c r="AO3190" s="112" t="s">
        <v>38</v>
      </c>
      <c r="AP3190" s="18"/>
      <c r="AQ3190" s="68"/>
      <c r="AR3190" s="68"/>
      <c r="AS3190" s="68"/>
      <c r="AT3190" s="68"/>
    </row>
    <row r="3191" spans="2:46" ht="18.600000000000001" customHeight="1" thickTop="1" thickBot="1">
      <c r="D3191" s="59">
        <v>0</v>
      </c>
      <c r="E3191" s="63">
        <v>0</v>
      </c>
      <c r="F3191" s="61">
        <v>1</v>
      </c>
      <c r="G3191" s="62">
        <v>0</v>
      </c>
      <c r="I3191" s="59">
        <v>0</v>
      </c>
      <c r="J3191" s="63">
        <f t="shared" ref="J3191" si="14491">IF(0=(1-$J$8*$K$8*$B3188^2),10^14,$B3188*$K$8/(1-$J$8*$K$8*$B3188^2))</f>
        <v>-0.38579375402285854</v>
      </c>
      <c r="K3191" s="61">
        <v>1</v>
      </c>
      <c r="L3191" s="62">
        <v>0</v>
      </c>
      <c r="N3191" s="59">
        <f t="shared" ref="N3191" si="14492">D3191*I3188+F3191*I3191-E3191*J3188-G3191*J3191</f>
        <v>0</v>
      </c>
      <c r="O3191" s="63">
        <f t="shared" ref="O3191" si="14493">(D3191*J3188+E3191*I3188+F3191*J3191+G3191*I3191)</f>
        <v>-0.38579375402285854</v>
      </c>
      <c r="P3191" s="61">
        <f t="shared" ref="P3191" si="14494">D3191*K3188+F3191*K3191-E3191*L3188-G3191*L3191</f>
        <v>1</v>
      </c>
      <c r="Q3191" s="62">
        <f t="shared" ref="Q3191" si="14495">(D3191*L3188+E3191*K3188+F3191*L3191+G3191*K3191)</f>
        <v>0</v>
      </c>
      <c r="S3191" s="59">
        <v>0</v>
      </c>
      <c r="T3191" s="63">
        <v>0</v>
      </c>
      <c r="U3191" s="61">
        <v>1</v>
      </c>
      <c r="V3191" s="62">
        <v>0</v>
      </c>
      <c r="X3191" s="59">
        <f t="shared" ref="X3191" si="14496">N3191*S3188+P3191*S3191-O3191*T3188-Q3191*T3191</f>
        <v>0</v>
      </c>
      <c r="Y3191" s="63">
        <f t="shared" ref="Y3191" si="14497">(N3191*T3188+O3191*S3188+P3191*T3191+Q3191*S3191)</f>
        <v>-0.38579375402285854</v>
      </c>
      <c r="Z3191" s="61">
        <f t="shared" ref="Z3191" si="14498">N3191*U3188+P3191*U3191-O3191*V3188-Q3191*V3191</f>
        <v>3.3868034893183441</v>
      </c>
      <c r="AA3191" s="62">
        <f t="shared" ref="AA3191" si="14499">(N3191*V3188+O3191*U3188+P3191*V3191+Q3191*U3191)</f>
        <v>0</v>
      </c>
      <c r="AB3191" s="10"/>
      <c r="AC3191" s="46">
        <f t="shared" ref="AC3191" si="14500">1/$AD$8</f>
        <v>1</v>
      </c>
      <c r="AD3191" s="77">
        <v>0</v>
      </c>
      <c r="AE3191" s="78">
        <v>1</v>
      </c>
      <c r="AF3191" s="79">
        <v>0</v>
      </c>
      <c r="AH3191" s="59">
        <f t="shared" ref="AH3191" si="14501">X3191*AC3188+Z3191*AC3191-Y3191*AD3188-AA3191*AD3191</f>
        <v>3.3868034893183441</v>
      </c>
      <c r="AI3191" s="63">
        <f t="shared" ref="AI3191" si="14502">(X3191*AD3188+Y3191*AC3188+Z3191*AD3191+AA3191*AC3191)</f>
        <v>-0.38579375402285854</v>
      </c>
      <c r="AJ3191" s="61">
        <f t="shared" ref="AJ3191" si="14503">X3191*AE3188+Z3191*AE3191-Y3191*AF3188-AA3191*AF3191</f>
        <v>3.3868034893183441</v>
      </c>
      <c r="AK3191" s="62">
        <f t="shared" ref="AK3191" si="14504">(X3191*AF3188+Y3191*AE3188+Z3191*AF3191+AA3191*AE3191)</f>
        <v>0</v>
      </c>
      <c r="AM3191" s="80">
        <f t="shared" ref="AM3191" si="14505">(180/PI())*ATAN(-1*(AI3188+AI3191)/(AH3188+AH3191))</f>
        <v>-75.79244247732214</v>
      </c>
      <c r="AO3191" s="113">
        <f t="shared" ref="AO3191" si="14506">20*LOG(((1-(10^(AM3188/20)^2)*(1-((1-AO3188)/(1+AO3188))^2))^0.5))</f>
        <v>-8.9989683941106811E-3</v>
      </c>
      <c r="AP3191" s="18"/>
      <c r="AQ3191" s="68"/>
      <c r="AR3191" s="68"/>
      <c r="AS3191" s="68"/>
      <c r="AT3191" s="68"/>
    </row>
    <row r="3192" spans="2:46" ht="18.600000000000001" customHeight="1"/>
    <row r="3193" spans="2:46" ht="18.600000000000001" customHeight="1" thickBot="1">
      <c r="D3193" s="10" t="s">
        <v>63</v>
      </c>
      <c r="E3193" s="10"/>
      <c r="F3193" s="10"/>
      <c r="G3193" s="10"/>
      <c r="H3193" s="10"/>
      <c r="I3193" s="10" t="s">
        <v>64</v>
      </c>
      <c r="J3193" s="10"/>
      <c r="K3193" s="10"/>
      <c r="L3193" s="10"/>
      <c r="M3193" s="55"/>
      <c r="N3193" s="55"/>
      <c r="O3193" s="54" t="s">
        <v>65</v>
      </c>
      <c r="P3193" s="55"/>
      <c r="Q3193" s="55"/>
      <c r="R3193" s="55"/>
      <c r="S3193" s="10"/>
      <c r="T3193" s="10" t="s">
        <v>66</v>
      </c>
      <c r="U3193" s="55"/>
      <c r="V3193" s="55"/>
      <c r="W3193" s="55"/>
      <c r="X3193" s="55"/>
      <c r="Y3193" s="54" t="s">
        <v>67</v>
      </c>
      <c r="Z3193" s="55"/>
      <c r="AA3193" s="55"/>
      <c r="AB3193" s="55"/>
      <c r="AC3193" s="54" t="s">
        <v>68</v>
      </c>
      <c r="AD3193" s="10"/>
      <c r="AE3193" s="10"/>
      <c r="AF3193" s="10"/>
      <c r="AG3193" s="10"/>
      <c r="AH3193" s="55"/>
      <c r="AI3193" s="54" t="s">
        <v>69</v>
      </c>
      <c r="AJ3193" s="55"/>
      <c r="AK3193" s="55"/>
    </row>
    <row r="3194" spans="2:46" ht="18.600000000000001" customHeight="1" thickBot="1">
      <c r="B3194" s="52"/>
      <c r="D3194" s="273" t="s">
        <v>70</v>
      </c>
      <c r="E3194" s="274"/>
      <c r="F3194" s="275" t="s">
        <v>71</v>
      </c>
      <c r="G3194" s="276"/>
      <c r="H3194" s="263"/>
      <c r="I3194" s="273" t="s">
        <v>72</v>
      </c>
      <c r="J3194" s="274"/>
      <c r="K3194" s="275" t="s">
        <v>73</v>
      </c>
      <c r="L3194" s="276"/>
      <c r="M3194" s="55"/>
      <c r="N3194" s="269" t="s">
        <v>74</v>
      </c>
      <c r="O3194" s="270"/>
      <c r="P3194" s="271" t="s">
        <v>75</v>
      </c>
      <c r="Q3194" s="272"/>
      <c r="R3194" s="55"/>
      <c r="S3194" s="273" t="s">
        <v>76</v>
      </c>
      <c r="T3194" s="274"/>
      <c r="U3194" s="275" t="s">
        <v>77</v>
      </c>
      <c r="V3194" s="276"/>
      <c r="W3194" s="10"/>
      <c r="X3194" s="269" t="s">
        <v>78</v>
      </c>
      <c r="Y3194" s="270"/>
      <c r="Z3194" s="271" t="s">
        <v>79</v>
      </c>
      <c r="AA3194" s="272"/>
      <c r="AB3194" s="10"/>
      <c r="AC3194" s="273" t="s">
        <v>80</v>
      </c>
      <c r="AD3194" s="274"/>
      <c r="AE3194" s="275" t="s">
        <v>81</v>
      </c>
      <c r="AF3194" s="276"/>
      <c r="AG3194" s="10"/>
      <c r="AH3194" s="269" t="s">
        <v>82</v>
      </c>
      <c r="AI3194" s="270"/>
      <c r="AJ3194" s="271" t="s">
        <v>83</v>
      </c>
      <c r="AK3194" s="272"/>
      <c r="AM3194" s="57" t="s">
        <v>10</v>
      </c>
      <c r="AO3194" s="109" t="s">
        <v>37</v>
      </c>
      <c r="AP3194" s="18"/>
      <c r="AQ3194" s="68"/>
      <c r="AR3194" s="68"/>
      <c r="AS3194" s="68"/>
      <c r="AT3194" s="68"/>
    </row>
    <row r="3195" spans="2:46" ht="18.600000000000001" customHeight="1" thickTop="1" thickBot="1">
      <c r="B3195" s="81">
        <v>9.1399999999999508</v>
      </c>
      <c r="D3195" s="59">
        <v>1</v>
      </c>
      <c r="E3195" s="60">
        <v>0</v>
      </c>
      <c r="F3195" s="61">
        <v>0</v>
      </c>
      <c r="G3195" s="62">
        <f t="shared" ref="G3195" si="14507">$E$8*$B3195</f>
        <v>6.2003017999999672</v>
      </c>
      <c r="I3195" s="59">
        <v>1</v>
      </c>
      <c r="J3195" s="63">
        <v>0</v>
      </c>
      <c r="K3195" s="61">
        <v>0</v>
      </c>
      <c r="L3195" s="62">
        <v>0</v>
      </c>
      <c r="N3195" s="59">
        <f t="shared" ref="N3195" si="14508">D3195*I3195+F3195*I3198-E3195*J3195-G3195*J3198</f>
        <v>3.3862575984018495</v>
      </c>
      <c r="O3195" s="63">
        <f t="shared" ref="O3195" si="14509">(D3195*J3195+E3195*I3195+F3195*J3198+G3195*I3198)</f>
        <v>0</v>
      </c>
      <c r="P3195" s="61">
        <f t="shared" ref="P3195" si="14510">D3195*K3195+F3195*K3198-E3195*L3195-G3195*L3198</f>
        <v>0</v>
      </c>
      <c r="Q3195" s="62">
        <f t="shared" ref="Q3195" si="14511">(D3195*L3195+E3195*K3195+F3195*L3198+G3195*K3198)</f>
        <v>6.2003017999999672</v>
      </c>
      <c r="S3195" s="59">
        <v>1</v>
      </c>
      <c r="T3195" s="60">
        <v>0</v>
      </c>
      <c r="U3195" s="61">
        <v>0</v>
      </c>
      <c r="V3195" s="62">
        <f t="shared" ref="V3195" si="14512">$T$8*$B3195</f>
        <v>6.2003017999999672</v>
      </c>
      <c r="X3195" s="59">
        <f t="shared" ref="X3195" si="14513">N3195*S3195+P3195*S3198-O3195*T3195-Q3195*T3198</f>
        <v>3.3862575984018495</v>
      </c>
      <c r="Y3195" s="63">
        <f t="shared" ref="Y3195" si="14514">(N3195*T3195+O3195*S3195+P3195*T3198+Q3195*S3198)</f>
        <v>0</v>
      </c>
      <c r="Z3195" s="61">
        <f t="shared" ref="Z3195" si="14515">N3195*U3195+P3195*U3198-O3195*V3195-Q3195*V3198</f>
        <v>0</v>
      </c>
      <c r="AA3195" s="62">
        <f t="shared" ref="AA3195" si="14516">(N3195*V3195+O3195*U3195+P3195*V3198+Q3195*U3198)</f>
        <v>27.196120882634521</v>
      </c>
      <c r="AB3195" s="10"/>
      <c r="AC3195" s="64">
        <v>1</v>
      </c>
      <c r="AD3195" s="65">
        <v>0</v>
      </c>
      <c r="AE3195" s="23">
        <v>0</v>
      </c>
      <c r="AF3195" s="66">
        <v>0</v>
      </c>
      <c r="AH3195" s="59">
        <f t="shared" ref="AH3195" si="14517">X3195*AC3195+Z3195*AC3198-Y3195*AD3195-AA3195*AD3198</f>
        <v>3.3862575984018495</v>
      </c>
      <c r="AI3195" s="63">
        <f t="shared" ref="AI3195" si="14518">(X3195*AD3195+Y3195*AC3195+Z3195*AD3198+AA3195*AC3198)</f>
        <v>27.196120882634521</v>
      </c>
      <c r="AJ3195" s="61">
        <f t="shared" ref="AJ3195" si="14519">X3195*AE3195+Z3195*AE3198-Y3195*AF3195-AA3195*AF3198</f>
        <v>0</v>
      </c>
      <c r="AK3195" s="62">
        <f t="shared" ref="AK3195" si="14520">(X3195*AF3195+Y3195*AE3195+Z3195*AF3198+AA3195*AE3198)</f>
        <v>27.196120882634521</v>
      </c>
      <c r="AM3195" s="67">
        <f t="shared" ref="AM3195" si="14521">20*LOG(((1+$AD$8)/$AD$8)/((AH3195+AH3198)^2+(AI3195+AI3198)^2)^0.5)</f>
        <v>-22.814371134604272</v>
      </c>
      <c r="AO3195" s="110">
        <f t="shared" ref="AO3195" si="14522">((AH3195^2+AI3195^2)^0.5)/((AH3198^2+AI3198^2)^0.5)</f>
        <v>8.0415668674104666</v>
      </c>
      <c r="AP3195" s="18"/>
      <c r="AQ3195" s="68"/>
      <c r="AR3195" s="68"/>
      <c r="AS3195" s="68"/>
      <c r="AT3195" s="68"/>
    </row>
    <row r="3196" spans="2:46" ht="18.600000000000001" customHeight="1" thickBot="1">
      <c r="D3196" s="69"/>
      <c r="G3196" s="70"/>
      <c r="I3196" s="69"/>
      <c r="L3196" s="70"/>
      <c r="N3196" s="69"/>
      <c r="Q3196" s="70"/>
      <c r="S3196" s="69"/>
      <c r="V3196" s="70"/>
      <c r="X3196" s="69"/>
      <c r="AA3196" s="70"/>
      <c r="AC3196" s="64"/>
      <c r="AD3196" s="23"/>
      <c r="AE3196" s="23"/>
      <c r="AF3196" s="71"/>
      <c r="AH3196" s="69"/>
      <c r="AK3196" s="70"/>
      <c r="AO3196" s="111"/>
      <c r="AP3196" s="18"/>
      <c r="AQ3196" s="68"/>
      <c r="AR3196" s="68"/>
      <c r="AS3196" s="68"/>
      <c r="AT3196" s="68"/>
    </row>
    <row r="3197" spans="2:46" ht="18.600000000000001" customHeight="1" thickBot="1">
      <c r="D3197" s="265" t="s">
        <v>11</v>
      </c>
      <c r="E3197" s="266"/>
      <c r="F3197" s="267" t="s">
        <v>84</v>
      </c>
      <c r="G3197" s="268"/>
      <c r="H3197" s="263"/>
      <c r="I3197" s="265" t="s">
        <v>85</v>
      </c>
      <c r="J3197" s="266"/>
      <c r="K3197" s="267" t="s">
        <v>86</v>
      </c>
      <c r="L3197" s="268"/>
      <c r="N3197" s="269" t="s">
        <v>12</v>
      </c>
      <c r="O3197" s="270"/>
      <c r="P3197" s="271" t="s">
        <v>13</v>
      </c>
      <c r="Q3197" s="272"/>
      <c r="S3197" s="265" t="s">
        <v>87</v>
      </c>
      <c r="T3197" s="266"/>
      <c r="U3197" s="267" t="s">
        <v>88</v>
      </c>
      <c r="V3197" s="268"/>
      <c r="W3197" s="10"/>
      <c r="X3197" s="269" t="s">
        <v>89</v>
      </c>
      <c r="Y3197" s="270"/>
      <c r="Z3197" s="271" t="s">
        <v>90</v>
      </c>
      <c r="AA3197" s="272"/>
      <c r="AB3197" s="10"/>
      <c r="AC3197" s="265" t="s">
        <v>14</v>
      </c>
      <c r="AD3197" s="266"/>
      <c r="AE3197" s="267" t="s">
        <v>15</v>
      </c>
      <c r="AF3197" s="268"/>
      <c r="AG3197" s="10"/>
      <c r="AH3197" s="269" t="s">
        <v>91</v>
      </c>
      <c r="AI3197" s="270"/>
      <c r="AJ3197" s="271" t="s">
        <v>92</v>
      </c>
      <c r="AK3197" s="272"/>
      <c r="AM3197" s="76" t="s">
        <v>16</v>
      </c>
      <c r="AO3197" s="112" t="s">
        <v>38</v>
      </c>
      <c r="AP3197" s="18"/>
      <c r="AQ3197" s="68"/>
      <c r="AR3197" s="68"/>
      <c r="AS3197" s="68"/>
      <c r="AT3197" s="68"/>
    </row>
    <row r="3198" spans="2:46" ht="18.600000000000001" customHeight="1" thickTop="1" thickBot="1">
      <c r="D3198" s="59">
        <v>0</v>
      </c>
      <c r="E3198" s="63">
        <v>0</v>
      </c>
      <c r="F3198" s="61">
        <v>1</v>
      </c>
      <c r="G3198" s="62">
        <v>0</v>
      </c>
      <c r="I3198" s="59">
        <v>0</v>
      </c>
      <c r="J3198" s="63">
        <f t="shared" ref="J3198" si="14523">IF(0=(1-$J$8*$K$8*$B3195^2),10^14,$B3195*$K$8/(1-$J$8*$K$8*$B3195^2))</f>
        <v>-0.38486152374096727</v>
      </c>
      <c r="K3198" s="61">
        <v>1</v>
      </c>
      <c r="L3198" s="62">
        <v>0</v>
      </c>
      <c r="N3198" s="59">
        <f t="shared" ref="N3198" si="14524">D3198*I3195+F3198*I3198-E3198*J3195-G3198*J3198</f>
        <v>0</v>
      </c>
      <c r="O3198" s="63">
        <f t="shared" ref="O3198" si="14525">(D3198*J3195+E3198*I3195+F3198*J3198+G3198*I3198)</f>
        <v>-0.38486152374096727</v>
      </c>
      <c r="P3198" s="61">
        <f t="shared" ref="P3198" si="14526">D3198*K3195+F3198*K3198-E3198*L3195-G3198*L3198</f>
        <v>1</v>
      </c>
      <c r="Q3198" s="62">
        <f t="shared" ref="Q3198" si="14527">(D3198*L3195+E3198*K3195+F3198*L3198+G3198*K3198)</f>
        <v>0</v>
      </c>
      <c r="S3198" s="59">
        <v>0</v>
      </c>
      <c r="T3198" s="63">
        <v>0</v>
      </c>
      <c r="U3198" s="61">
        <v>1</v>
      </c>
      <c r="V3198" s="62">
        <v>0</v>
      </c>
      <c r="X3198" s="59">
        <f t="shared" ref="X3198" si="14528">N3198*S3195+P3198*S3198-O3198*T3195-Q3198*T3198</f>
        <v>0</v>
      </c>
      <c r="Y3198" s="63">
        <f t="shared" ref="Y3198" si="14529">(N3198*T3195+O3198*S3195+P3198*T3198+Q3198*S3198)</f>
        <v>-0.38486152374096727</v>
      </c>
      <c r="Z3198" s="61">
        <f t="shared" ref="Z3198" si="14530">N3198*U3195+P3198*U3198-O3198*V3195-Q3198*V3198</f>
        <v>3.3862575984018495</v>
      </c>
      <c r="AA3198" s="62">
        <f t="shared" ref="AA3198" si="14531">(N3198*V3195+O3198*U3195+P3198*V3198+Q3198*U3198)</f>
        <v>0</v>
      </c>
      <c r="AB3198" s="10"/>
      <c r="AC3198" s="46">
        <f t="shared" ref="AC3198" si="14532">1/$AD$8</f>
        <v>1</v>
      </c>
      <c r="AD3198" s="77">
        <v>0</v>
      </c>
      <c r="AE3198" s="78">
        <v>1</v>
      </c>
      <c r="AF3198" s="79">
        <v>0</v>
      </c>
      <c r="AH3198" s="59">
        <f t="shared" ref="AH3198" si="14533">X3198*AC3195+Z3198*AC3198-Y3198*AD3195-AA3198*AD3198</f>
        <v>3.3862575984018495</v>
      </c>
      <c r="AI3198" s="63">
        <f t="shared" ref="AI3198" si="14534">(X3198*AD3195+Y3198*AC3195+Z3198*AD3198+AA3198*AC3198)</f>
        <v>-0.38486152374096727</v>
      </c>
      <c r="AJ3198" s="61">
        <f t="shared" ref="AJ3198" si="14535">X3198*AE3195+Z3198*AE3198-Y3198*AF3195-AA3198*AF3198</f>
        <v>3.3862575984018495</v>
      </c>
      <c r="AK3198" s="62">
        <f t="shared" ref="AK3198" si="14536">(X3198*AF3195+Y3198*AE3195+Z3198*AF3198+AA3198*AE3198)</f>
        <v>0</v>
      </c>
      <c r="AM3198" s="80">
        <f t="shared" ref="AM3198" si="14537">(180/PI())*ATAN(-1*(AI3195+AI3198)/(AH3195+AH3198))</f>
        <v>-75.823654302561081</v>
      </c>
      <c r="AO3198" s="113">
        <f t="shared" ref="AO3198" si="14538">20*LOG(((1-(10^(AM3195/20)^2)*(1-((1-AO3195)/(1+AO3195))^2))^0.5))</f>
        <v>-8.9476249976729316E-3</v>
      </c>
      <c r="AP3198" s="18"/>
      <c r="AQ3198" s="68"/>
      <c r="AR3198" s="68"/>
      <c r="AS3198" s="68"/>
      <c r="AT3198" s="68"/>
    </row>
    <row r="3199" spans="2:46" ht="18.600000000000001" customHeight="1"/>
    <row r="3200" spans="2:46" ht="18.600000000000001" customHeight="1" thickBot="1">
      <c r="D3200" s="10" t="s">
        <v>63</v>
      </c>
      <c r="E3200" s="10"/>
      <c r="F3200" s="10"/>
      <c r="G3200" s="10"/>
      <c r="H3200" s="10"/>
      <c r="I3200" s="10" t="s">
        <v>64</v>
      </c>
      <c r="J3200" s="10"/>
      <c r="K3200" s="10"/>
      <c r="L3200" s="10"/>
      <c r="M3200" s="55"/>
      <c r="N3200" s="55"/>
      <c r="O3200" s="54" t="s">
        <v>65</v>
      </c>
      <c r="P3200" s="55"/>
      <c r="Q3200" s="55"/>
      <c r="R3200" s="55"/>
      <c r="S3200" s="10"/>
      <c r="T3200" s="10" t="s">
        <v>66</v>
      </c>
      <c r="U3200" s="55"/>
      <c r="V3200" s="55"/>
      <c r="W3200" s="55"/>
      <c r="X3200" s="55"/>
      <c r="Y3200" s="54" t="s">
        <v>67</v>
      </c>
      <c r="Z3200" s="55"/>
      <c r="AA3200" s="55"/>
      <c r="AB3200" s="55"/>
      <c r="AC3200" s="54" t="s">
        <v>68</v>
      </c>
      <c r="AD3200" s="10"/>
      <c r="AE3200" s="10"/>
      <c r="AF3200" s="10"/>
      <c r="AG3200" s="10"/>
      <c r="AH3200" s="55"/>
      <c r="AI3200" s="54" t="s">
        <v>69</v>
      </c>
      <c r="AJ3200" s="55"/>
      <c r="AK3200" s="55"/>
    </row>
    <row r="3201" spans="2:46" ht="18.600000000000001" customHeight="1" thickBot="1">
      <c r="B3201" s="52"/>
      <c r="D3201" s="273" t="s">
        <v>70</v>
      </c>
      <c r="E3201" s="274"/>
      <c r="F3201" s="275" t="s">
        <v>71</v>
      </c>
      <c r="G3201" s="276"/>
      <c r="H3201" s="263"/>
      <c r="I3201" s="273" t="s">
        <v>72</v>
      </c>
      <c r="J3201" s="274"/>
      <c r="K3201" s="275" t="s">
        <v>73</v>
      </c>
      <c r="L3201" s="276"/>
      <c r="M3201" s="55"/>
      <c r="N3201" s="269" t="s">
        <v>74</v>
      </c>
      <c r="O3201" s="270"/>
      <c r="P3201" s="271" t="s">
        <v>75</v>
      </c>
      <c r="Q3201" s="272"/>
      <c r="R3201" s="55"/>
      <c r="S3201" s="273" t="s">
        <v>76</v>
      </c>
      <c r="T3201" s="274"/>
      <c r="U3201" s="275" t="s">
        <v>77</v>
      </c>
      <c r="V3201" s="276"/>
      <c r="W3201" s="10"/>
      <c r="X3201" s="269" t="s">
        <v>78</v>
      </c>
      <c r="Y3201" s="270"/>
      <c r="Z3201" s="271" t="s">
        <v>79</v>
      </c>
      <c r="AA3201" s="272"/>
      <c r="AB3201" s="10"/>
      <c r="AC3201" s="273" t="s">
        <v>80</v>
      </c>
      <c r="AD3201" s="274"/>
      <c r="AE3201" s="275" t="s">
        <v>81</v>
      </c>
      <c r="AF3201" s="276"/>
      <c r="AG3201" s="10"/>
      <c r="AH3201" s="269" t="s">
        <v>82</v>
      </c>
      <c r="AI3201" s="270"/>
      <c r="AJ3201" s="271" t="s">
        <v>83</v>
      </c>
      <c r="AK3201" s="272"/>
      <c r="AM3201" s="57" t="s">
        <v>10</v>
      </c>
      <c r="AO3201" s="109" t="s">
        <v>37</v>
      </c>
      <c r="AP3201" s="18"/>
      <c r="AQ3201" s="68"/>
      <c r="AR3201" s="68"/>
      <c r="AS3201" s="68"/>
      <c r="AT3201" s="68"/>
    </row>
    <row r="3202" spans="2:46" ht="18.600000000000001" customHeight="1" thickTop="1" thickBot="1">
      <c r="B3202" s="81">
        <v>9.1599999999999504</v>
      </c>
      <c r="D3202" s="59">
        <v>1</v>
      </c>
      <c r="E3202" s="60">
        <v>0</v>
      </c>
      <c r="F3202" s="61">
        <v>0</v>
      </c>
      <c r="G3202" s="62">
        <f t="shared" ref="G3202" si="14539">$E$8*$B3202</f>
        <v>6.2138691999999667</v>
      </c>
      <c r="I3202" s="59">
        <v>1</v>
      </c>
      <c r="J3202" s="63">
        <v>0</v>
      </c>
      <c r="K3202" s="61">
        <v>0</v>
      </c>
      <c r="L3202" s="62">
        <v>0</v>
      </c>
      <c r="N3202" s="59">
        <f t="shared" ref="N3202" si="14540">D3202*I3202+F3202*I3205-E3202*J3202-G3202*J3205</f>
        <v>3.3857155264872008</v>
      </c>
      <c r="O3202" s="63">
        <f t="shared" ref="O3202" si="14541">(D3202*J3202+E3202*I3202+F3202*J3205+G3202*I3205)</f>
        <v>0</v>
      </c>
      <c r="P3202" s="61">
        <f t="shared" ref="P3202" si="14542">D3202*K3202+F3202*K3205-E3202*L3202-G3202*L3205</f>
        <v>0</v>
      </c>
      <c r="Q3202" s="62">
        <f t="shared" ref="Q3202" si="14543">(D3202*L3202+E3202*K3202+F3202*L3205+G3202*K3205)</f>
        <v>6.2138691999999667</v>
      </c>
      <c r="S3202" s="59">
        <v>1</v>
      </c>
      <c r="T3202" s="60">
        <v>0</v>
      </c>
      <c r="U3202" s="61">
        <v>0</v>
      </c>
      <c r="V3202" s="62">
        <f t="shared" ref="V3202" si="14544">$T$8*$B3202</f>
        <v>6.2138691999999667</v>
      </c>
      <c r="X3202" s="59">
        <f t="shared" ref="X3202" si="14545">N3202*S3202+P3202*S3205-O3202*T3202-Q3202*T3205</f>
        <v>3.3857155264872008</v>
      </c>
      <c r="Y3202" s="63">
        <f t="shared" ref="Y3202" si="14546">(N3202*T3202+O3202*S3202+P3202*T3205+Q3202*S3205)</f>
        <v>0</v>
      </c>
      <c r="Z3202" s="61">
        <f t="shared" ref="Z3202" si="14547">N3202*U3202+P3202*U3205-O3202*V3202-Q3202*V3205</f>
        <v>0</v>
      </c>
      <c r="AA3202" s="62">
        <f t="shared" ref="AA3202" si="14548">(N3202*V3202+O3202*U3202+P3202*V3205+Q3202*U3205)</f>
        <v>27.252262630000455</v>
      </c>
      <c r="AB3202" s="10"/>
      <c r="AC3202" s="64">
        <v>1</v>
      </c>
      <c r="AD3202" s="65">
        <v>0</v>
      </c>
      <c r="AE3202" s="23">
        <v>0</v>
      </c>
      <c r="AF3202" s="66">
        <v>0</v>
      </c>
      <c r="AH3202" s="59">
        <f t="shared" ref="AH3202" si="14549">X3202*AC3202+Z3202*AC3205-Y3202*AD3202-AA3202*AD3205</f>
        <v>3.3857155264872008</v>
      </c>
      <c r="AI3202" s="63">
        <f t="shared" ref="AI3202" si="14550">(X3202*AD3202+Y3202*AC3202+Z3202*AD3205+AA3202*AC3205)</f>
        <v>27.252262630000455</v>
      </c>
      <c r="AJ3202" s="61">
        <f t="shared" ref="AJ3202" si="14551">X3202*AE3202+Z3202*AE3205-Y3202*AF3202-AA3202*AF3205</f>
        <v>0</v>
      </c>
      <c r="AK3202" s="62">
        <f t="shared" ref="AK3202" si="14552">(X3202*AF3202+Y3202*AE3202+Z3202*AF3205+AA3202*AE3205)</f>
        <v>27.252262630000455</v>
      </c>
      <c r="AM3202" s="67">
        <f t="shared" ref="AM3202" si="14553">20*LOG(((1+$AD$8)/$AD$8)/((AH3202+AH3205)^2+(AI3202+AI3205)^2)^0.5)</f>
        <v>-22.831651301435155</v>
      </c>
      <c r="AO3202" s="110">
        <f t="shared" ref="AO3202" si="14554">((AH3202^2+AI3202^2)^0.5)/((AH3205^2+AI3205^2)^0.5)</f>
        <v>8.0594156640479788</v>
      </c>
      <c r="AP3202" s="18"/>
      <c r="AQ3202" s="68"/>
      <c r="AR3202" s="68"/>
      <c r="AS3202" s="68"/>
      <c r="AT3202" s="68"/>
    </row>
    <row r="3203" spans="2:46" ht="18.600000000000001" customHeight="1" thickBot="1">
      <c r="D3203" s="69"/>
      <c r="G3203" s="70"/>
      <c r="I3203" s="69"/>
      <c r="L3203" s="70"/>
      <c r="N3203" s="69"/>
      <c r="Q3203" s="70"/>
      <c r="S3203" s="69"/>
      <c r="V3203" s="70"/>
      <c r="X3203" s="69"/>
      <c r="AA3203" s="70"/>
      <c r="AC3203" s="64"/>
      <c r="AD3203" s="23"/>
      <c r="AE3203" s="23"/>
      <c r="AF3203" s="71"/>
      <c r="AH3203" s="69"/>
      <c r="AK3203" s="70"/>
      <c r="AO3203" s="111"/>
      <c r="AP3203" s="18"/>
      <c r="AQ3203" s="68"/>
      <c r="AR3203" s="68"/>
      <c r="AS3203" s="68"/>
      <c r="AT3203" s="68"/>
    </row>
    <row r="3204" spans="2:46" ht="18.600000000000001" customHeight="1" thickBot="1">
      <c r="D3204" s="265" t="s">
        <v>11</v>
      </c>
      <c r="E3204" s="266"/>
      <c r="F3204" s="267" t="s">
        <v>84</v>
      </c>
      <c r="G3204" s="268"/>
      <c r="H3204" s="263"/>
      <c r="I3204" s="265" t="s">
        <v>85</v>
      </c>
      <c r="J3204" s="266"/>
      <c r="K3204" s="267" t="s">
        <v>86</v>
      </c>
      <c r="L3204" s="268"/>
      <c r="N3204" s="269" t="s">
        <v>12</v>
      </c>
      <c r="O3204" s="270"/>
      <c r="P3204" s="271" t="s">
        <v>13</v>
      </c>
      <c r="Q3204" s="272"/>
      <c r="S3204" s="265" t="s">
        <v>87</v>
      </c>
      <c r="T3204" s="266"/>
      <c r="U3204" s="267" t="s">
        <v>88</v>
      </c>
      <c r="V3204" s="268"/>
      <c r="W3204" s="10"/>
      <c r="X3204" s="269" t="s">
        <v>89</v>
      </c>
      <c r="Y3204" s="270"/>
      <c r="Z3204" s="271" t="s">
        <v>90</v>
      </c>
      <c r="AA3204" s="272"/>
      <c r="AB3204" s="10"/>
      <c r="AC3204" s="265" t="s">
        <v>14</v>
      </c>
      <c r="AD3204" s="266"/>
      <c r="AE3204" s="267" t="s">
        <v>15</v>
      </c>
      <c r="AF3204" s="268"/>
      <c r="AG3204" s="10"/>
      <c r="AH3204" s="269" t="s">
        <v>91</v>
      </c>
      <c r="AI3204" s="270"/>
      <c r="AJ3204" s="271" t="s">
        <v>92</v>
      </c>
      <c r="AK3204" s="272"/>
      <c r="AM3204" s="76" t="s">
        <v>16</v>
      </c>
      <c r="AO3204" s="112" t="s">
        <v>38</v>
      </c>
      <c r="AP3204" s="18"/>
      <c r="AQ3204" s="68"/>
      <c r="AR3204" s="68"/>
      <c r="AS3204" s="68"/>
      <c r="AT3204" s="68"/>
    </row>
    <row r="3205" spans="2:46" ht="18.600000000000001" customHeight="1" thickTop="1" thickBot="1">
      <c r="D3205" s="59">
        <v>0</v>
      </c>
      <c r="E3205" s="63">
        <v>0</v>
      </c>
      <c r="F3205" s="61">
        <v>1</v>
      </c>
      <c r="G3205" s="62">
        <v>0</v>
      </c>
      <c r="I3205" s="59">
        <v>0</v>
      </c>
      <c r="J3205" s="63">
        <f t="shared" ref="J3205" si="14555">IF(0=(1-$J$8*$K$8*$B3202^2),10^14,$B3202*$K$8/(1-$J$8*$K$8*$B3202^2))</f>
        <v>-0.38393397892688397</v>
      </c>
      <c r="K3205" s="61">
        <v>1</v>
      </c>
      <c r="L3205" s="62">
        <v>0</v>
      </c>
      <c r="N3205" s="59">
        <f t="shared" ref="N3205" si="14556">D3205*I3202+F3205*I3205-E3205*J3202-G3205*J3205</f>
        <v>0</v>
      </c>
      <c r="O3205" s="63">
        <f t="shared" ref="O3205" si="14557">(D3205*J3202+E3205*I3202+F3205*J3205+G3205*I3205)</f>
        <v>-0.38393397892688397</v>
      </c>
      <c r="P3205" s="61">
        <f t="shared" ref="P3205" si="14558">D3205*K3202+F3205*K3205-E3205*L3202-G3205*L3205</f>
        <v>1</v>
      </c>
      <c r="Q3205" s="62">
        <f t="shared" ref="Q3205" si="14559">(D3205*L3202+E3205*K3202+F3205*L3205+G3205*K3205)</f>
        <v>0</v>
      </c>
      <c r="S3205" s="59">
        <v>0</v>
      </c>
      <c r="T3205" s="63">
        <v>0</v>
      </c>
      <c r="U3205" s="61">
        <v>1</v>
      </c>
      <c r="V3205" s="62">
        <v>0</v>
      </c>
      <c r="X3205" s="59">
        <f t="shared" ref="X3205" si="14560">N3205*S3202+P3205*S3205-O3205*T3202-Q3205*T3205</f>
        <v>0</v>
      </c>
      <c r="Y3205" s="63">
        <f t="shared" ref="Y3205" si="14561">(N3205*T3202+O3205*S3202+P3205*T3205+Q3205*S3205)</f>
        <v>-0.38393397892688397</v>
      </c>
      <c r="Z3205" s="61">
        <f t="shared" ref="Z3205" si="14562">N3205*U3202+P3205*U3205-O3205*V3202-Q3205*V3205</f>
        <v>3.3857155264872008</v>
      </c>
      <c r="AA3205" s="62">
        <f t="shared" ref="AA3205" si="14563">(N3205*V3202+O3205*U3202+P3205*V3205+Q3205*U3205)</f>
        <v>0</v>
      </c>
      <c r="AB3205" s="10"/>
      <c r="AC3205" s="46">
        <f t="shared" ref="AC3205" si="14564">1/$AD$8</f>
        <v>1</v>
      </c>
      <c r="AD3205" s="77">
        <v>0</v>
      </c>
      <c r="AE3205" s="78">
        <v>1</v>
      </c>
      <c r="AF3205" s="79">
        <v>0</v>
      </c>
      <c r="AH3205" s="59">
        <f t="shared" ref="AH3205" si="14565">X3205*AC3202+Z3205*AC3205-Y3205*AD3202-AA3205*AD3205</f>
        <v>3.3857155264872008</v>
      </c>
      <c r="AI3205" s="63">
        <f t="shared" ref="AI3205" si="14566">(X3205*AD3202+Y3205*AC3202+Z3205*AD3205+AA3205*AC3205)</f>
        <v>-0.38393397892688397</v>
      </c>
      <c r="AJ3205" s="61">
        <f t="shared" ref="AJ3205" si="14567">X3205*AE3202+Z3205*AE3205-Y3205*AF3202-AA3205*AF3205</f>
        <v>3.3857155264872008</v>
      </c>
      <c r="AK3205" s="62">
        <f t="shared" ref="AK3205" si="14568">(X3205*AF3202+Y3205*AE3202+Z3205*AF3205+AA3205*AE3205)</f>
        <v>0</v>
      </c>
      <c r="AM3205" s="80">
        <f t="shared" ref="AM3205" si="14569">(180/PI())*ATAN(-1*(AI3202+AI3205)/(AH3202+AH3205))</f>
        <v>-75.854728908840187</v>
      </c>
      <c r="AO3205" s="113">
        <f t="shared" ref="AO3205" si="14570">20*LOG(((1-(10^(AM3202/20)^2)*(1-((1-AO3202)/(1+AO3202))^2))^0.5))</f>
        <v>-8.896662423091773E-3</v>
      </c>
      <c r="AP3205" s="18"/>
      <c r="AQ3205" s="68"/>
      <c r="AR3205" s="68"/>
      <c r="AS3205" s="68"/>
      <c r="AT3205" s="68"/>
    </row>
    <row r="3206" spans="2:46" ht="18.600000000000001" customHeight="1"/>
    <row r="3207" spans="2:46" ht="18.600000000000001" customHeight="1" thickBot="1">
      <c r="D3207" s="10" t="s">
        <v>63</v>
      </c>
      <c r="E3207" s="10"/>
      <c r="F3207" s="10"/>
      <c r="G3207" s="10"/>
      <c r="H3207" s="10"/>
      <c r="I3207" s="10" t="s">
        <v>64</v>
      </c>
      <c r="J3207" s="10"/>
      <c r="K3207" s="10"/>
      <c r="L3207" s="10"/>
      <c r="M3207" s="55"/>
      <c r="N3207" s="55"/>
      <c r="O3207" s="54" t="s">
        <v>65</v>
      </c>
      <c r="P3207" s="55"/>
      <c r="Q3207" s="55"/>
      <c r="R3207" s="55"/>
      <c r="S3207" s="10"/>
      <c r="T3207" s="10" t="s">
        <v>66</v>
      </c>
      <c r="U3207" s="55"/>
      <c r="V3207" s="55"/>
      <c r="W3207" s="55"/>
      <c r="X3207" s="55"/>
      <c r="Y3207" s="54" t="s">
        <v>67</v>
      </c>
      <c r="Z3207" s="55"/>
      <c r="AA3207" s="55"/>
      <c r="AB3207" s="55"/>
      <c r="AC3207" s="54" t="s">
        <v>68</v>
      </c>
      <c r="AD3207" s="10"/>
      <c r="AE3207" s="10"/>
      <c r="AF3207" s="10"/>
      <c r="AG3207" s="10"/>
      <c r="AH3207" s="55"/>
      <c r="AI3207" s="54" t="s">
        <v>69</v>
      </c>
      <c r="AJ3207" s="55"/>
      <c r="AK3207" s="55"/>
    </row>
    <row r="3208" spans="2:46" ht="18.600000000000001" customHeight="1" thickBot="1">
      <c r="B3208" s="52"/>
      <c r="D3208" s="273" t="s">
        <v>70</v>
      </c>
      <c r="E3208" s="274"/>
      <c r="F3208" s="275" t="s">
        <v>71</v>
      </c>
      <c r="G3208" s="276"/>
      <c r="H3208" s="263"/>
      <c r="I3208" s="273" t="s">
        <v>72</v>
      </c>
      <c r="J3208" s="274"/>
      <c r="K3208" s="275" t="s">
        <v>73</v>
      </c>
      <c r="L3208" s="276"/>
      <c r="M3208" s="55"/>
      <c r="N3208" s="269" t="s">
        <v>74</v>
      </c>
      <c r="O3208" s="270"/>
      <c r="P3208" s="271" t="s">
        <v>75</v>
      </c>
      <c r="Q3208" s="272"/>
      <c r="R3208" s="55"/>
      <c r="S3208" s="273" t="s">
        <v>76</v>
      </c>
      <c r="T3208" s="274"/>
      <c r="U3208" s="275" t="s">
        <v>77</v>
      </c>
      <c r="V3208" s="276"/>
      <c r="W3208" s="10"/>
      <c r="X3208" s="269" t="s">
        <v>78</v>
      </c>
      <c r="Y3208" s="270"/>
      <c r="Z3208" s="271" t="s">
        <v>79</v>
      </c>
      <c r="AA3208" s="272"/>
      <c r="AB3208" s="10"/>
      <c r="AC3208" s="273" t="s">
        <v>80</v>
      </c>
      <c r="AD3208" s="274"/>
      <c r="AE3208" s="275" t="s">
        <v>81</v>
      </c>
      <c r="AF3208" s="276"/>
      <c r="AG3208" s="10"/>
      <c r="AH3208" s="269" t="s">
        <v>82</v>
      </c>
      <c r="AI3208" s="270"/>
      <c r="AJ3208" s="271" t="s">
        <v>83</v>
      </c>
      <c r="AK3208" s="272"/>
      <c r="AM3208" s="57" t="s">
        <v>10</v>
      </c>
      <c r="AO3208" s="109" t="s">
        <v>37</v>
      </c>
      <c r="AP3208" s="18"/>
      <c r="AQ3208" s="68"/>
      <c r="AR3208" s="68"/>
      <c r="AS3208" s="68"/>
      <c r="AT3208" s="68"/>
    </row>
    <row r="3209" spans="2:46" ht="18.600000000000001" customHeight="1" thickTop="1" thickBot="1">
      <c r="B3209" s="81">
        <v>9.17999999999995</v>
      </c>
      <c r="D3209" s="59">
        <v>1</v>
      </c>
      <c r="E3209" s="60">
        <v>0</v>
      </c>
      <c r="F3209" s="61">
        <v>0</v>
      </c>
      <c r="G3209" s="62">
        <f t="shared" ref="G3209" si="14571">$E$8*$B3209</f>
        <v>6.2274365999999661</v>
      </c>
      <c r="I3209" s="59">
        <v>1</v>
      </c>
      <c r="J3209" s="63">
        <v>0</v>
      </c>
      <c r="K3209" s="61">
        <v>0</v>
      </c>
      <c r="L3209" s="62">
        <v>0</v>
      </c>
      <c r="N3209" s="59">
        <f t="shared" ref="N3209" si="14572">D3209*I3209+F3209*I3212-E3209*J3209-G3209*J3212</f>
        <v>3.385177237482262</v>
      </c>
      <c r="O3209" s="63">
        <f t="shared" ref="O3209" si="14573">(D3209*J3209+E3209*I3209+F3209*J3212+G3209*I3212)</f>
        <v>0</v>
      </c>
      <c r="P3209" s="61">
        <f t="shared" ref="P3209" si="14574">D3209*K3209+F3209*K3212-E3209*L3209-G3209*L3212</f>
        <v>0</v>
      </c>
      <c r="Q3209" s="62">
        <f t="shared" ref="Q3209" si="14575">(D3209*L3209+E3209*K3209+F3209*L3212+G3209*K3212)</f>
        <v>6.2274365999999661</v>
      </c>
      <c r="S3209" s="59">
        <v>1</v>
      </c>
      <c r="T3209" s="60">
        <v>0</v>
      </c>
      <c r="U3209" s="61">
        <v>0</v>
      </c>
      <c r="V3209" s="62">
        <f t="shared" ref="V3209" si="14576">$T$8*$B3209</f>
        <v>6.2274365999999661</v>
      </c>
      <c r="X3209" s="59">
        <f t="shared" ref="X3209" si="14577">N3209*S3209+P3209*S3212-O3209*T3209-Q3209*T3212</f>
        <v>3.385177237482262</v>
      </c>
      <c r="Y3209" s="63">
        <f t="shared" ref="Y3209" si="14578">(N3209*T3209+O3209*S3209+P3209*T3212+Q3209*S3212)</f>
        <v>0</v>
      </c>
      <c r="Z3209" s="61">
        <f t="shared" ref="Z3209" si="14579">N3209*U3209+P3209*U3212-O3209*V3209-Q3209*V3212</f>
        <v>0</v>
      </c>
      <c r="AA3209" s="62">
        <f t="shared" ref="AA3209" si="14580">(N3209*V3209+O3209*U3209+P3209*V3212+Q3209*U3212)</f>
        <v>27.308413226183781</v>
      </c>
      <c r="AB3209" s="10"/>
      <c r="AC3209" s="64">
        <v>1</v>
      </c>
      <c r="AD3209" s="65">
        <v>0</v>
      </c>
      <c r="AE3209" s="23">
        <v>0</v>
      </c>
      <c r="AF3209" s="66">
        <v>0</v>
      </c>
      <c r="AH3209" s="59">
        <f t="shared" ref="AH3209" si="14581">X3209*AC3209+Z3209*AC3212-Y3209*AD3209-AA3209*AD3212</f>
        <v>3.385177237482262</v>
      </c>
      <c r="AI3209" s="63">
        <f t="shared" ref="AI3209" si="14582">(X3209*AD3209+Y3209*AC3209+Z3209*AD3212+AA3209*AC3212)</f>
        <v>27.308413226183781</v>
      </c>
      <c r="AJ3209" s="61">
        <f t="shared" ref="AJ3209" si="14583">X3209*AE3209+Z3209*AE3212-Y3209*AF3209-AA3209*AF3212</f>
        <v>0</v>
      </c>
      <c r="AK3209" s="62">
        <f t="shared" ref="AK3209" si="14584">(X3209*AF3209+Y3209*AE3209+Z3209*AF3212+AA3209*AE3212)</f>
        <v>27.308413226183781</v>
      </c>
      <c r="AM3209" s="67">
        <f t="shared" ref="AM3209" si="14585">20*LOG(((1+$AD$8)/$AD$8)/((AH3209+AH3212)^2+(AI3209+AI3212)^2)^0.5)</f>
        <v>-22.848901549639589</v>
      </c>
      <c r="AO3209" s="110">
        <f t="shared" ref="AO3209" si="14586">((AH3209^2+AI3209^2)^0.5)/((AH3212^2+AI3212^2)^0.5)</f>
        <v>8.077263843177608</v>
      </c>
      <c r="AP3209" s="18"/>
      <c r="AQ3209" s="68"/>
      <c r="AR3209" s="68"/>
      <c r="AS3209" s="68"/>
      <c r="AT3209" s="68"/>
    </row>
    <row r="3210" spans="2:46" ht="18.600000000000001" customHeight="1" thickBot="1">
      <c r="D3210" s="69"/>
      <c r="G3210" s="70"/>
      <c r="I3210" s="69"/>
      <c r="L3210" s="70"/>
      <c r="N3210" s="69"/>
      <c r="Q3210" s="70"/>
      <c r="S3210" s="69"/>
      <c r="V3210" s="70"/>
      <c r="X3210" s="69"/>
      <c r="AA3210" s="70"/>
      <c r="AC3210" s="64"/>
      <c r="AD3210" s="23"/>
      <c r="AE3210" s="23"/>
      <c r="AF3210" s="71"/>
      <c r="AH3210" s="69"/>
      <c r="AK3210" s="70"/>
      <c r="AO3210" s="111"/>
      <c r="AP3210" s="18"/>
      <c r="AQ3210" s="68"/>
      <c r="AR3210" s="68"/>
      <c r="AS3210" s="68"/>
      <c r="AT3210" s="68"/>
    </row>
    <row r="3211" spans="2:46" ht="18.600000000000001" customHeight="1" thickBot="1">
      <c r="D3211" s="265" t="s">
        <v>11</v>
      </c>
      <c r="E3211" s="266"/>
      <c r="F3211" s="267" t="s">
        <v>84</v>
      </c>
      <c r="G3211" s="268"/>
      <c r="H3211" s="263"/>
      <c r="I3211" s="265" t="s">
        <v>85</v>
      </c>
      <c r="J3211" s="266"/>
      <c r="K3211" s="267" t="s">
        <v>86</v>
      </c>
      <c r="L3211" s="268"/>
      <c r="N3211" s="269" t="s">
        <v>12</v>
      </c>
      <c r="O3211" s="270"/>
      <c r="P3211" s="271" t="s">
        <v>13</v>
      </c>
      <c r="Q3211" s="272"/>
      <c r="S3211" s="265" t="s">
        <v>87</v>
      </c>
      <c r="T3211" s="266"/>
      <c r="U3211" s="267" t="s">
        <v>88</v>
      </c>
      <c r="V3211" s="268"/>
      <c r="W3211" s="10"/>
      <c r="X3211" s="269" t="s">
        <v>89</v>
      </c>
      <c r="Y3211" s="270"/>
      <c r="Z3211" s="271" t="s">
        <v>90</v>
      </c>
      <c r="AA3211" s="272"/>
      <c r="AB3211" s="10"/>
      <c r="AC3211" s="265" t="s">
        <v>14</v>
      </c>
      <c r="AD3211" s="266"/>
      <c r="AE3211" s="267" t="s">
        <v>15</v>
      </c>
      <c r="AF3211" s="268"/>
      <c r="AG3211" s="10"/>
      <c r="AH3211" s="269" t="s">
        <v>91</v>
      </c>
      <c r="AI3211" s="270"/>
      <c r="AJ3211" s="271" t="s">
        <v>92</v>
      </c>
      <c r="AK3211" s="272"/>
      <c r="AM3211" s="76" t="s">
        <v>16</v>
      </c>
      <c r="AO3211" s="112" t="s">
        <v>38</v>
      </c>
      <c r="AP3211" s="18"/>
      <c r="AQ3211" s="68"/>
      <c r="AR3211" s="68"/>
      <c r="AS3211" s="68"/>
      <c r="AT3211" s="68"/>
    </row>
    <row r="3212" spans="2:46" ht="18.600000000000001" customHeight="1" thickTop="1" thickBot="1">
      <c r="D3212" s="59">
        <v>0</v>
      </c>
      <c r="E3212" s="63">
        <v>0</v>
      </c>
      <c r="F3212" s="61">
        <v>1</v>
      </c>
      <c r="G3212" s="62">
        <v>0</v>
      </c>
      <c r="I3212" s="59">
        <v>0</v>
      </c>
      <c r="J3212" s="63">
        <f t="shared" ref="J3212" si="14587">IF(0=(1-$J$8*$K$8*$B3209^2),10^14,$B3209*$K$8/(1-$J$8*$K$8*$B3209^2))</f>
        <v>-0.38301108316097104</v>
      </c>
      <c r="K3212" s="61">
        <v>1</v>
      </c>
      <c r="L3212" s="62">
        <v>0</v>
      </c>
      <c r="N3212" s="59">
        <f t="shared" ref="N3212" si="14588">D3212*I3209+F3212*I3212-E3212*J3209-G3212*J3212</f>
        <v>0</v>
      </c>
      <c r="O3212" s="63">
        <f t="shared" ref="O3212" si="14589">(D3212*J3209+E3212*I3209+F3212*J3212+G3212*I3212)</f>
        <v>-0.38301108316097104</v>
      </c>
      <c r="P3212" s="61">
        <f t="shared" ref="P3212" si="14590">D3212*K3209+F3212*K3212-E3212*L3209-G3212*L3212</f>
        <v>1</v>
      </c>
      <c r="Q3212" s="62">
        <f t="shared" ref="Q3212" si="14591">(D3212*L3209+E3212*K3209+F3212*L3212+G3212*K3212)</f>
        <v>0</v>
      </c>
      <c r="S3212" s="59">
        <v>0</v>
      </c>
      <c r="T3212" s="63">
        <v>0</v>
      </c>
      <c r="U3212" s="61">
        <v>1</v>
      </c>
      <c r="V3212" s="62">
        <v>0</v>
      </c>
      <c r="X3212" s="59">
        <f t="shared" ref="X3212" si="14592">N3212*S3209+P3212*S3212-O3212*T3209-Q3212*T3212</f>
        <v>0</v>
      </c>
      <c r="Y3212" s="63">
        <f t="shared" ref="Y3212" si="14593">(N3212*T3209+O3212*S3209+P3212*T3212+Q3212*S3212)</f>
        <v>-0.38301108316097104</v>
      </c>
      <c r="Z3212" s="61">
        <f t="shared" ref="Z3212" si="14594">N3212*U3209+P3212*U3212-O3212*V3209-Q3212*V3212</f>
        <v>3.385177237482262</v>
      </c>
      <c r="AA3212" s="62">
        <f t="shared" ref="AA3212" si="14595">(N3212*V3209+O3212*U3209+P3212*V3212+Q3212*U3212)</f>
        <v>0</v>
      </c>
      <c r="AB3212" s="10"/>
      <c r="AC3212" s="46">
        <f t="shared" ref="AC3212" si="14596">1/$AD$8</f>
        <v>1</v>
      </c>
      <c r="AD3212" s="77">
        <v>0</v>
      </c>
      <c r="AE3212" s="78">
        <v>1</v>
      </c>
      <c r="AF3212" s="79">
        <v>0</v>
      </c>
      <c r="AH3212" s="59">
        <f t="shared" ref="AH3212" si="14597">X3212*AC3209+Z3212*AC3212-Y3212*AD3209-AA3212*AD3212</f>
        <v>3.385177237482262</v>
      </c>
      <c r="AI3212" s="63">
        <f t="shared" ref="AI3212" si="14598">(X3212*AD3209+Y3212*AC3209+Z3212*AD3212+AA3212*AC3212)</f>
        <v>-0.38301108316097104</v>
      </c>
      <c r="AJ3212" s="61">
        <f t="shared" ref="AJ3212" si="14599">X3212*AE3209+Z3212*AE3212-Y3212*AF3209-AA3212*AF3212</f>
        <v>3.385177237482262</v>
      </c>
      <c r="AK3212" s="62">
        <f t="shared" ref="AK3212" si="14600">(X3212*AF3209+Y3212*AE3209+Z3212*AF3212+AA3212*AE3212)</f>
        <v>0</v>
      </c>
      <c r="AM3212" s="80">
        <f t="shared" ref="AM3212" si="14601">(180/PI())*ATAN(-1*(AI3209+AI3212)/(AH3209+AH3212))</f>
        <v>-75.885667202325166</v>
      </c>
      <c r="AO3212" s="113">
        <f t="shared" ref="AO3212" si="14602">20*LOG(((1-(10^(AM3209/20)^2)*(1-((1-AO3209)/(1+AO3209))^2))^0.5))</f>
        <v>-8.8460772532330655E-3</v>
      </c>
      <c r="AP3212" s="18"/>
      <c r="AQ3212" s="68"/>
      <c r="AR3212" s="68"/>
      <c r="AS3212" s="68"/>
      <c r="AT3212" s="68"/>
    </row>
    <row r="3213" spans="2:46" ht="18.600000000000001" customHeight="1"/>
    <row r="3214" spans="2:46" ht="18.600000000000001" customHeight="1" thickBot="1">
      <c r="D3214" s="10" t="s">
        <v>63</v>
      </c>
      <c r="E3214" s="10"/>
      <c r="F3214" s="10"/>
      <c r="G3214" s="10"/>
      <c r="H3214" s="10"/>
      <c r="I3214" s="10" t="s">
        <v>64</v>
      </c>
      <c r="J3214" s="10"/>
      <c r="K3214" s="10"/>
      <c r="L3214" s="10"/>
      <c r="M3214" s="55"/>
      <c r="N3214" s="55"/>
      <c r="O3214" s="54" t="s">
        <v>65</v>
      </c>
      <c r="P3214" s="55"/>
      <c r="Q3214" s="55"/>
      <c r="R3214" s="55"/>
      <c r="S3214" s="10"/>
      <c r="T3214" s="10" t="s">
        <v>66</v>
      </c>
      <c r="U3214" s="55"/>
      <c r="V3214" s="55"/>
      <c r="W3214" s="55"/>
      <c r="X3214" s="55"/>
      <c r="Y3214" s="54" t="s">
        <v>67</v>
      </c>
      <c r="Z3214" s="55"/>
      <c r="AA3214" s="55"/>
      <c r="AB3214" s="55"/>
      <c r="AC3214" s="54" t="s">
        <v>68</v>
      </c>
      <c r="AD3214" s="10"/>
      <c r="AE3214" s="10"/>
      <c r="AF3214" s="10"/>
      <c r="AG3214" s="10"/>
      <c r="AH3214" s="55"/>
      <c r="AI3214" s="54" t="s">
        <v>69</v>
      </c>
      <c r="AJ3214" s="55"/>
      <c r="AK3214" s="55"/>
    </row>
    <row r="3215" spans="2:46" ht="18.600000000000001" customHeight="1" thickBot="1">
      <c r="B3215" s="52"/>
      <c r="D3215" s="273" t="s">
        <v>70</v>
      </c>
      <c r="E3215" s="274"/>
      <c r="F3215" s="275" t="s">
        <v>71</v>
      </c>
      <c r="G3215" s="276"/>
      <c r="H3215" s="263"/>
      <c r="I3215" s="273" t="s">
        <v>72</v>
      </c>
      <c r="J3215" s="274"/>
      <c r="K3215" s="275" t="s">
        <v>73</v>
      </c>
      <c r="L3215" s="276"/>
      <c r="M3215" s="55"/>
      <c r="N3215" s="269" t="s">
        <v>74</v>
      </c>
      <c r="O3215" s="270"/>
      <c r="P3215" s="271" t="s">
        <v>75</v>
      </c>
      <c r="Q3215" s="272"/>
      <c r="R3215" s="55"/>
      <c r="S3215" s="273" t="s">
        <v>76</v>
      </c>
      <c r="T3215" s="274"/>
      <c r="U3215" s="275" t="s">
        <v>77</v>
      </c>
      <c r="V3215" s="276"/>
      <c r="W3215" s="10"/>
      <c r="X3215" s="269" t="s">
        <v>78</v>
      </c>
      <c r="Y3215" s="270"/>
      <c r="Z3215" s="271" t="s">
        <v>79</v>
      </c>
      <c r="AA3215" s="272"/>
      <c r="AB3215" s="10"/>
      <c r="AC3215" s="273" t="s">
        <v>80</v>
      </c>
      <c r="AD3215" s="274"/>
      <c r="AE3215" s="275" t="s">
        <v>81</v>
      </c>
      <c r="AF3215" s="276"/>
      <c r="AG3215" s="10"/>
      <c r="AH3215" s="269" t="s">
        <v>82</v>
      </c>
      <c r="AI3215" s="270"/>
      <c r="AJ3215" s="271" t="s">
        <v>83</v>
      </c>
      <c r="AK3215" s="272"/>
      <c r="AM3215" s="57" t="s">
        <v>10</v>
      </c>
      <c r="AO3215" s="109" t="s">
        <v>37</v>
      </c>
      <c r="AP3215" s="18"/>
      <c r="AQ3215" s="68"/>
      <c r="AR3215" s="68"/>
      <c r="AS3215" s="68"/>
      <c r="AT3215" s="68"/>
    </row>
    <row r="3216" spans="2:46" ht="18.600000000000001" customHeight="1" thickTop="1" thickBot="1">
      <c r="B3216" s="81">
        <v>9.1999999999999496</v>
      </c>
      <c r="D3216" s="59">
        <v>1</v>
      </c>
      <c r="E3216" s="60">
        <v>0</v>
      </c>
      <c r="F3216" s="61">
        <v>0</v>
      </c>
      <c r="G3216" s="62">
        <f t="shared" ref="G3216" si="14603">$E$8*$B3216</f>
        <v>6.2410039999999665</v>
      </c>
      <c r="I3216" s="59">
        <v>1</v>
      </c>
      <c r="J3216" s="63">
        <v>0</v>
      </c>
      <c r="K3216" s="61">
        <v>0</v>
      </c>
      <c r="L3216" s="62">
        <v>0</v>
      </c>
      <c r="N3216" s="59">
        <f t="shared" ref="N3216" si="14604">D3216*I3216+F3216*I3219-E3216*J3216-G3216*J3219</f>
        <v>3.3846426957264102</v>
      </c>
      <c r="O3216" s="63">
        <f t="shared" ref="O3216" si="14605">(D3216*J3216+E3216*I3216+F3216*J3219+G3216*I3219)</f>
        <v>0</v>
      </c>
      <c r="P3216" s="61">
        <f t="shared" ref="P3216" si="14606">D3216*K3216+F3216*K3219-E3216*L3216-G3216*L3219</f>
        <v>0</v>
      </c>
      <c r="Q3216" s="62">
        <f t="shared" ref="Q3216" si="14607">(D3216*L3216+E3216*K3216+F3216*L3219+G3216*K3219)</f>
        <v>6.2410039999999665</v>
      </c>
      <c r="S3216" s="59">
        <v>1</v>
      </c>
      <c r="T3216" s="60">
        <v>0</v>
      </c>
      <c r="U3216" s="61">
        <v>0</v>
      </c>
      <c r="V3216" s="62">
        <f t="shared" ref="V3216" si="14608">$T$8*$B3216</f>
        <v>6.2410039999999665</v>
      </c>
      <c r="X3216" s="59">
        <f t="shared" ref="X3216" si="14609">N3216*S3216+P3216*S3219-O3216*T3216-Q3216*T3219</f>
        <v>3.3846426957264102</v>
      </c>
      <c r="Y3216" s="63">
        <f t="shared" ref="Y3216" si="14610">(N3216*T3216+O3216*S3216+P3216*T3219+Q3216*S3219)</f>
        <v>0</v>
      </c>
      <c r="Z3216" s="61">
        <f t="shared" ref="Z3216" si="14611">N3216*U3216+P3216*U3219-O3216*V3216-Q3216*V3219</f>
        <v>0</v>
      </c>
      <c r="AA3216" s="62">
        <f t="shared" ref="AA3216" si="14612">(N3216*V3216+O3216*U3216+P3216*V3219+Q3216*U3219)</f>
        <v>27.364572602599161</v>
      </c>
      <c r="AB3216" s="10"/>
      <c r="AC3216" s="64">
        <v>1</v>
      </c>
      <c r="AD3216" s="65">
        <v>0</v>
      </c>
      <c r="AE3216" s="23">
        <v>0</v>
      </c>
      <c r="AF3216" s="66">
        <v>0</v>
      </c>
      <c r="AH3216" s="59">
        <f t="shared" ref="AH3216" si="14613">X3216*AC3216+Z3216*AC3219-Y3216*AD3216-AA3216*AD3219</f>
        <v>3.3846426957264102</v>
      </c>
      <c r="AI3216" s="63">
        <f t="shared" ref="AI3216" si="14614">(X3216*AD3216+Y3216*AC3216+Z3216*AD3219+AA3216*AC3219)</f>
        <v>27.364572602599161</v>
      </c>
      <c r="AJ3216" s="61">
        <f t="shared" ref="AJ3216" si="14615">X3216*AE3216+Z3216*AE3219-Y3216*AF3216-AA3216*AF3219</f>
        <v>0</v>
      </c>
      <c r="AK3216" s="62">
        <f t="shared" ref="AK3216" si="14616">(X3216*AF3216+Y3216*AE3216+Z3216*AF3219+AA3216*AE3219)</f>
        <v>27.364572602599161</v>
      </c>
      <c r="AM3216" s="67">
        <f t="shared" ref="AM3216" si="14617">20*LOG(((1+$AD$8)/$AD$8)/((AH3216+AH3219)^2+(AI3216+AI3219)^2)^0.5)</f>
        <v>-22.866121955593229</v>
      </c>
      <c r="AO3216" s="110">
        <f t="shared" ref="AO3216" si="14618">((AH3216^2+AI3216^2)^0.5)/((AH3219^2+AI3219^2)^0.5)</f>
        <v>8.0951114092763365</v>
      </c>
      <c r="AP3216" s="18"/>
      <c r="AQ3216" s="68"/>
      <c r="AR3216" s="68"/>
      <c r="AS3216" s="68"/>
      <c r="AT3216" s="68"/>
    </row>
    <row r="3217" spans="2:46" ht="18.600000000000001" customHeight="1" thickBot="1">
      <c r="D3217" s="69"/>
      <c r="G3217" s="70"/>
      <c r="I3217" s="69"/>
      <c r="L3217" s="70"/>
      <c r="N3217" s="69"/>
      <c r="Q3217" s="70"/>
      <c r="S3217" s="69"/>
      <c r="V3217" s="70"/>
      <c r="X3217" s="69"/>
      <c r="AA3217" s="70"/>
      <c r="AC3217" s="64"/>
      <c r="AD3217" s="23"/>
      <c r="AE3217" s="23"/>
      <c r="AF3217" s="71"/>
      <c r="AH3217" s="69"/>
      <c r="AK3217" s="70"/>
      <c r="AO3217" s="111"/>
      <c r="AP3217" s="18"/>
      <c r="AQ3217" s="68"/>
      <c r="AR3217" s="68"/>
      <c r="AS3217" s="68"/>
      <c r="AT3217" s="68"/>
    </row>
    <row r="3218" spans="2:46" ht="18.600000000000001" customHeight="1" thickBot="1">
      <c r="D3218" s="265" t="s">
        <v>11</v>
      </c>
      <c r="E3218" s="266"/>
      <c r="F3218" s="267" t="s">
        <v>84</v>
      </c>
      <c r="G3218" s="268"/>
      <c r="H3218" s="263"/>
      <c r="I3218" s="265" t="s">
        <v>85</v>
      </c>
      <c r="J3218" s="266"/>
      <c r="K3218" s="267" t="s">
        <v>86</v>
      </c>
      <c r="L3218" s="268"/>
      <c r="N3218" s="269" t="s">
        <v>12</v>
      </c>
      <c r="O3218" s="270"/>
      <c r="P3218" s="271" t="s">
        <v>13</v>
      </c>
      <c r="Q3218" s="272"/>
      <c r="S3218" s="265" t="s">
        <v>87</v>
      </c>
      <c r="T3218" s="266"/>
      <c r="U3218" s="267" t="s">
        <v>88</v>
      </c>
      <c r="V3218" s="268"/>
      <c r="W3218" s="10"/>
      <c r="X3218" s="269" t="s">
        <v>89</v>
      </c>
      <c r="Y3218" s="270"/>
      <c r="Z3218" s="271" t="s">
        <v>90</v>
      </c>
      <c r="AA3218" s="272"/>
      <c r="AB3218" s="10"/>
      <c r="AC3218" s="265" t="s">
        <v>14</v>
      </c>
      <c r="AD3218" s="266"/>
      <c r="AE3218" s="267" t="s">
        <v>15</v>
      </c>
      <c r="AF3218" s="268"/>
      <c r="AG3218" s="10"/>
      <c r="AH3218" s="269" t="s">
        <v>91</v>
      </c>
      <c r="AI3218" s="270"/>
      <c r="AJ3218" s="271" t="s">
        <v>92</v>
      </c>
      <c r="AK3218" s="272"/>
      <c r="AM3218" s="76" t="s">
        <v>16</v>
      </c>
      <c r="AO3218" s="112" t="s">
        <v>38</v>
      </c>
      <c r="AP3218" s="18"/>
      <c r="AQ3218" s="68"/>
      <c r="AR3218" s="68"/>
      <c r="AS3218" s="68"/>
      <c r="AT3218" s="68"/>
    </row>
    <row r="3219" spans="2:46" ht="18.600000000000001" customHeight="1" thickTop="1" thickBot="1">
      <c r="D3219" s="59">
        <v>0</v>
      </c>
      <c r="E3219" s="63">
        <v>0</v>
      </c>
      <c r="F3219" s="61">
        <v>1</v>
      </c>
      <c r="G3219" s="62">
        <v>0</v>
      </c>
      <c r="I3219" s="59">
        <v>0</v>
      </c>
      <c r="J3219" s="63">
        <f t="shared" ref="J3219" si="14619">IF(0=(1-$J$8*$K$8*$B3216^2),10^14,$B3216*$K$8/(1-$J$8*$K$8*$B3216^2))</f>
        <v>-0.382092800409425</v>
      </c>
      <c r="K3219" s="61">
        <v>1</v>
      </c>
      <c r="L3219" s="62">
        <v>0</v>
      </c>
      <c r="N3219" s="59">
        <f t="shared" ref="N3219" si="14620">D3219*I3216+F3219*I3219-E3219*J3216-G3219*J3219</f>
        <v>0</v>
      </c>
      <c r="O3219" s="63">
        <f t="shared" ref="O3219" si="14621">(D3219*J3216+E3219*I3216+F3219*J3219+G3219*I3219)</f>
        <v>-0.382092800409425</v>
      </c>
      <c r="P3219" s="61">
        <f t="shared" ref="P3219" si="14622">D3219*K3216+F3219*K3219-E3219*L3216-G3219*L3219</f>
        <v>1</v>
      </c>
      <c r="Q3219" s="62">
        <f t="shared" ref="Q3219" si="14623">(D3219*L3216+E3219*K3216+F3219*L3219+G3219*K3219)</f>
        <v>0</v>
      </c>
      <c r="S3219" s="59">
        <v>0</v>
      </c>
      <c r="T3219" s="63">
        <v>0</v>
      </c>
      <c r="U3219" s="61">
        <v>1</v>
      </c>
      <c r="V3219" s="62">
        <v>0</v>
      </c>
      <c r="X3219" s="59">
        <f t="shared" ref="X3219" si="14624">N3219*S3216+P3219*S3219-O3219*T3216-Q3219*T3219</f>
        <v>0</v>
      </c>
      <c r="Y3219" s="63">
        <f t="shared" ref="Y3219" si="14625">(N3219*T3216+O3219*S3216+P3219*T3219+Q3219*S3219)</f>
        <v>-0.382092800409425</v>
      </c>
      <c r="Z3219" s="61">
        <f t="shared" ref="Z3219" si="14626">N3219*U3216+P3219*U3219-O3219*V3216-Q3219*V3219</f>
        <v>3.3846426957264102</v>
      </c>
      <c r="AA3219" s="62">
        <f t="shared" ref="AA3219" si="14627">(N3219*V3216+O3219*U3216+P3219*V3219+Q3219*U3219)</f>
        <v>0</v>
      </c>
      <c r="AB3219" s="10"/>
      <c r="AC3219" s="46">
        <f t="shared" ref="AC3219" si="14628">1/$AD$8</f>
        <v>1</v>
      </c>
      <c r="AD3219" s="77">
        <v>0</v>
      </c>
      <c r="AE3219" s="78">
        <v>1</v>
      </c>
      <c r="AF3219" s="79">
        <v>0</v>
      </c>
      <c r="AH3219" s="59">
        <f t="shared" ref="AH3219" si="14629">X3219*AC3216+Z3219*AC3219-Y3219*AD3216-AA3219*AD3219</f>
        <v>3.3846426957264102</v>
      </c>
      <c r="AI3219" s="63">
        <f t="shared" ref="AI3219" si="14630">(X3219*AD3216+Y3219*AC3216+Z3219*AD3219+AA3219*AC3219)</f>
        <v>-0.382092800409425</v>
      </c>
      <c r="AJ3219" s="61">
        <f t="shared" ref="AJ3219" si="14631">X3219*AE3216+Z3219*AE3219-Y3219*AF3216-AA3219*AF3219</f>
        <v>3.3846426957264102</v>
      </c>
      <c r="AK3219" s="62">
        <f t="shared" ref="AK3219" si="14632">(X3219*AF3216+Y3219*AE3216+Z3219*AF3219+AA3219*AE3219)</f>
        <v>0</v>
      </c>
      <c r="AM3219" s="80">
        <f t="shared" ref="AM3219" si="14633">(180/PI())*ATAN(-1*(AI3216+AI3219)/(AH3216+AH3219))</f>
        <v>-75.916470081184272</v>
      </c>
      <c r="AO3219" s="113">
        <f t="shared" ref="AO3219" si="14634">20*LOG(((1-(10^(AM3216/20)^2)*(1-((1-AO3216)/(1+AO3216))^2))^0.5))</f>
        <v>-8.7958661061341668E-3</v>
      </c>
      <c r="AP3219" s="18"/>
      <c r="AQ3219" s="68"/>
      <c r="AR3219" s="68"/>
      <c r="AS3219" s="68"/>
      <c r="AT3219" s="68"/>
    </row>
    <row r="3220" spans="2:46" ht="18.600000000000001" customHeight="1"/>
    <row r="3221" spans="2:46" ht="18.600000000000001" customHeight="1" thickBot="1">
      <c r="D3221" s="10" t="s">
        <v>63</v>
      </c>
      <c r="E3221" s="10"/>
      <c r="F3221" s="10"/>
      <c r="G3221" s="10"/>
      <c r="H3221" s="10"/>
      <c r="I3221" s="10" t="s">
        <v>64</v>
      </c>
      <c r="J3221" s="10"/>
      <c r="K3221" s="10"/>
      <c r="L3221" s="10"/>
      <c r="M3221" s="55"/>
      <c r="N3221" s="55"/>
      <c r="O3221" s="54" t="s">
        <v>65</v>
      </c>
      <c r="P3221" s="55"/>
      <c r="Q3221" s="55"/>
      <c r="R3221" s="55"/>
      <c r="S3221" s="10"/>
      <c r="T3221" s="10" t="s">
        <v>66</v>
      </c>
      <c r="U3221" s="55"/>
      <c r="V3221" s="55"/>
      <c r="W3221" s="55"/>
      <c r="X3221" s="55"/>
      <c r="Y3221" s="54" t="s">
        <v>67</v>
      </c>
      <c r="Z3221" s="55"/>
      <c r="AA3221" s="55"/>
      <c r="AB3221" s="55"/>
      <c r="AC3221" s="54" t="s">
        <v>68</v>
      </c>
      <c r="AD3221" s="10"/>
      <c r="AE3221" s="10"/>
      <c r="AF3221" s="10"/>
      <c r="AG3221" s="10"/>
      <c r="AH3221" s="55"/>
      <c r="AI3221" s="54" t="s">
        <v>69</v>
      </c>
      <c r="AJ3221" s="55"/>
      <c r="AK3221" s="55"/>
    </row>
    <row r="3222" spans="2:46" ht="18.600000000000001" customHeight="1" thickBot="1">
      <c r="B3222" s="52"/>
      <c r="D3222" s="273" t="s">
        <v>70</v>
      </c>
      <c r="E3222" s="274"/>
      <c r="F3222" s="275" t="s">
        <v>71</v>
      </c>
      <c r="G3222" s="276"/>
      <c r="H3222" s="263"/>
      <c r="I3222" s="273" t="s">
        <v>72</v>
      </c>
      <c r="J3222" s="274"/>
      <c r="K3222" s="275" t="s">
        <v>73</v>
      </c>
      <c r="L3222" s="276"/>
      <c r="M3222" s="55"/>
      <c r="N3222" s="269" t="s">
        <v>74</v>
      </c>
      <c r="O3222" s="270"/>
      <c r="P3222" s="271" t="s">
        <v>75</v>
      </c>
      <c r="Q3222" s="272"/>
      <c r="R3222" s="55"/>
      <c r="S3222" s="273" t="s">
        <v>76</v>
      </c>
      <c r="T3222" s="274"/>
      <c r="U3222" s="275" t="s">
        <v>77</v>
      </c>
      <c r="V3222" s="276"/>
      <c r="W3222" s="10"/>
      <c r="X3222" s="269" t="s">
        <v>78</v>
      </c>
      <c r="Y3222" s="270"/>
      <c r="Z3222" s="271" t="s">
        <v>79</v>
      </c>
      <c r="AA3222" s="272"/>
      <c r="AB3222" s="10"/>
      <c r="AC3222" s="273" t="s">
        <v>80</v>
      </c>
      <c r="AD3222" s="274"/>
      <c r="AE3222" s="275" t="s">
        <v>81</v>
      </c>
      <c r="AF3222" s="276"/>
      <c r="AG3222" s="10"/>
      <c r="AH3222" s="269" t="s">
        <v>82</v>
      </c>
      <c r="AI3222" s="270"/>
      <c r="AJ3222" s="271" t="s">
        <v>83</v>
      </c>
      <c r="AK3222" s="272"/>
      <c r="AM3222" s="57" t="s">
        <v>10</v>
      </c>
      <c r="AO3222" s="109" t="s">
        <v>37</v>
      </c>
      <c r="AP3222" s="18"/>
      <c r="AQ3222" s="68"/>
      <c r="AR3222" s="68"/>
      <c r="AS3222" s="68"/>
      <c r="AT3222" s="68"/>
    </row>
    <row r="3223" spans="2:46" ht="18.600000000000001" customHeight="1" thickTop="1" thickBot="1">
      <c r="B3223" s="81">
        <v>9.2199999999999491</v>
      </c>
      <c r="D3223" s="59">
        <v>1</v>
      </c>
      <c r="E3223" s="60">
        <v>0</v>
      </c>
      <c r="F3223" s="61">
        <v>0</v>
      </c>
      <c r="G3223" s="62">
        <f t="shared" ref="G3223" si="14635">$E$8*$B3223</f>
        <v>6.2545713999999659</v>
      </c>
      <c r="I3223" s="59">
        <v>1</v>
      </c>
      <c r="J3223" s="63">
        <v>0</v>
      </c>
      <c r="K3223" s="61">
        <v>0</v>
      </c>
      <c r="L3223" s="62">
        <v>0</v>
      </c>
      <c r="N3223" s="59">
        <f t="shared" ref="N3223" si="14636">D3223*I3223+F3223*I3226-E3223*J3223-G3223*J3226</f>
        <v>3.3841118659842806</v>
      </c>
      <c r="O3223" s="63">
        <f t="shared" ref="O3223" si="14637">(D3223*J3223+E3223*I3223+F3223*J3226+G3223*I3226)</f>
        <v>0</v>
      </c>
      <c r="P3223" s="61">
        <f t="shared" ref="P3223" si="14638">D3223*K3223+F3223*K3226-E3223*L3223-G3223*L3226</f>
        <v>0</v>
      </c>
      <c r="Q3223" s="62">
        <f t="shared" ref="Q3223" si="14639">(D3223*L3223+E3223*K3223+F3223*L3226+G3223*K3226)</f>
        <v>6.2545713999999659</v>
      </c>
      <c r="S3223" s="59">
        <v>1</v>
      </c>
      <c r="T3223" s="60">
        <v>0</v>
      </c>
      <c r="U3223" s="61">
        <v>0</v>
      </c>
      <c r="V3223" s="62">
        <f t="shared" ref="V3223" si="14640">$T$8*$B3223</f>
        <v>6.2545713999999659</v>
      </c>
      <c r="X3223" s="59">
        <f t="shared" ref="X3223" si="14641">N3223*S3223+P3223*S3226-O3223*T3223-Q3223*T3226</f>
        <v>3.3841118659842806</v>
      </c>
      <c r="Y3223" s="63">
        <f t="shared" ref="Y3223" si="14642">(N3223*T3223+O3223*S3223+P3223*T3226+Q3223*S3226)</f>
        <v>0</v>
      </c>
      <c r="Z3223" s="61">
        <f t="shared" ref="Z3223" si="14643">N3223*U3223+P3223*U3226-O3223*V3223-Q3223*V3226</f>
        <v>0</v>
      </c>
      <c r="AA3223" s="62">
        <f t="shared" ref="AA3223" si="14644">(N3223*V3223+O3223*U3223+P3223*V3226+Q3223*U3226)</f>
        <v>27.420740691385767</v>
      </c>
      <c r="AB3223" s="10"/>
      <c r="AC3223" s="64">
        <v>1</v>
      </c>
      <c r="AD3223" s="65">
        <v>0</v>
      </c>
      <c r="AE3223" s="23">
        <v>0</v>
      </c>
      <c r="AF3223" s="66">
        <v>0</v>
      </c>
      <c r="AH3223" s="59">
        <f t="shared" ref="AH3223" si="14645">X3223*AC3223+Z3223*AC3226-Y3223*AD3223-AA3223*AD3226</f>
        <v>3.3841118659842806</v>
      </c>
      <c r="AI3223" s="63">
        <f t="shared" ref="AI3223" si="14646">(X3223*AD3223+Y3223*AC3223+Z3223*AD3226+AA3223*AC3226)</f>
        <v>27.420740691385767</v>
      </c>
      <c r="AJ3223" s="61">
        <f t="shared" ref="AJ3223" si="14647">X3223*AE3223+Z3223*AE3226-Y3223*AF3223-AA3223*AF3226</f>
        <v>0</v>
      </c>
      <c r="AK3223" s="62">
        <f t="shared" ref="AK3223" si="14648">(X3223*AF3223+Y3223*AE3223+Z3223*AF3226+AA3223*AE3226)</f>
        <v>27.420740691385767</v>
      </c>
      <c r="AM3223" s="67">
        <f t="shared" ref="AM3223" si="14649">20*LOG(((1+$AD$8)/$AD$8)/((AH3223+AH3226)^2+(AI3223+AI3226)^2)^0.5)</f>
        <v>-22.883312595678674</v>
      </c>
      <c r="AO3223" s="110">
        <f t="shared" ref="AO3223" si="14650">((AH3223^2+AI3223^2)^0.5)/((AH3226^2+AI3226^2)^0.5)</f>
        <v>8.1129583667773595</v>
      </c>
      <c r="AP3223" s="18"/>
      <c r="AQ3223" s="68"/>
      <c r="AR3223" s="68"/>
      <c r="AS3223" s="68"/>
      <c r="AT3223" s="68"/>
    </row>
    <row r="3224" spans="2:46" ht="18.600000000000001" customHeight="1" thickBot="1">
      <c r="D3224" s="69"/>
      <c r="G3224" s="70"/>
      <c r="I3224" s="69"/>
      <c r="L3224" s="70"/>
      <c r="N3224" s="69"/>
      <c r="Q3224" s="70"/>
      <c r="S3224" s="69"/>
      <c r="V3224" s="70"/>
      <c r="X3224" s="69"/>
      <c r="AA3224" s="70"/>
      <c r="AC3224" s="64"/>
      <c r="AD3224" s="23"/>
      <c r="AE3224" s="23"/>
      <c r="AF3224" s="71"/>
      <c r="AH3224" s="69"/>
      <c r="AK3224" s="70"/>
      <c r="AO3224" s="111"/>
      <c r="AP3224" s="18"/>
      <c r="AQ3224" s="68"/>
      <c r="AR3224" s="68"/>
      <c r="AS3224" s="68"/>
      <c r="AT3224" s="68"/>
    </row>
    <row r="3225" spans="2:46" ht="18.600000000000001" customHeight="1" thickBot="1">
      <c r="D3225" s="265" t="s">
        <v>11</v>
      </c>
      <c r="E3225" s="266"/>
      <c r="F3225" s="267" t="s">
        <v>84</v>
      </c>
      <c r="G3225" s="268"/>
      <c r="H3225" s="263"/>
      <c r="I3225" s="265" t="s">
        <v>85</v>
      </c>
      <c r="J3225" s="266"/>
      <c r="K3225" s="267" t="s">
        <v>86</v>
      </c>
      <c r="L3225" s="268"/>
      <c r="N3225" s="269" t="s">
        <v>12</v>
      </c>
      <c r="O3225" s="270"/>
      <c r="P3225" s="271" t="s">
        <v>13</v>
      </c>
      <c r="Q3225" s="272"/>
      <c r="S3225" s="265" t="s">
        <v>87</v>
      </c>
      <c r="T3225" s="266"/>
      <c r="U3225" s="267" t="s">
        <v>88</v>
      </c>
      <c r="V3225" s="268"/>
      <c r="W3225" s="10"/>
      <c r="X3225" s="269" t="s">
        <v>89</v>
      </c>
      <c r="Y3225" s="270"/>
      <c r="Z3225" s="271" t="s">
        <v>90</v>
      </c>
      <c r="AA3225" s="272"/>
      <c r="AB3225" s="10"/>
      <c r="AC3225" s="265" t="s">
        <v>14</v>
      </c>
      <c r="AD3225" s="266"/>
      <c r="AE3225" s="267" t="s">
        <v>15</v>
      </c>
      <c r="AF3225" s="268"/>
      <c r="AG3225" s="10"/>
      <c r="AH3225" s="269" t="s">
        <v>91</v>
      </c>
      <c r="AI3225" s="270"/>
      <c r="AJ3225" s="271" t="s">
        <v>92</v>
      </c>
      <c r="AK3225" s="272"/>
      <c r="AM3225" s="76" t="s">
        <v>16</v>
      </c>
      <c r="AO3225" s="112" t="s">
        <v>38</v>
      </c>
      <c r="AP3225" s="18"/>
      <c r="AQ3225" s="68"/>
      <c r="AR3225" s="68"/>
      <c r="AS3225" s="68"/>
      <c r="AT3225" s="68"/>
    </row>
    <row r="3226" spans="2:46" ht="18.600000000000001" customHeight="1" thickTop="1" thickBot="1">
      <c r="D3226" s="59">
        <v>0</v>
      </c>
      <c r="E3226" s="63">
        <v>0</v>
      </c>
      <c r="F3226" s="61">
        <v>1</v>
      </c>
      <c r="G3226" s="62">
        <v>0</v>
      </c>
      <c r="I3226" s="59">
        <v>0</v>
      </c>
      <c r="J3226" s="63">
        <f t="shared" ref="J3226" si="14651">IF(0=(1-$J$8*$K$8*$B3223^2),10^14,$B3223*$K$8/(1-$J$8*$K$8*$B3223^2))</f>
        <v>-0.38117909501909175</v>
      </c>
      <c r="K3226" s="61">
        <v>1</v>
      </c>
      <c r="L3226" s="62">
        <v>0</v>
      </c>
      <c r="N3226" s="59">
        <f t="shared" ref="N3226" si="14652">D3226*I3223+F3226*I3226-E3226*J3223-G3226*J3226</f>
        <v>0</v>
      </c>
      <c r="O3226" s="63">
        <f t="shared" ref="O3226" si="14653">(D3226*J3223+E3226*I3223+F3226*J3226+G3226*I3226)</f>
        <v>-0.38117909501909175</v>
      </c>
      <c r="P3226" s="61">
        <f t="shared" ref="P3226" si="14654">D3226*K3223+F3226*K3226-E3226*L3223-G3226*L3226</f>
        <v>1</v>
      </c>
      <c r="Q3226" s="62">
        <f t="shared" ref="Q3226" si="14655">(D3226*L3223+E3226*K3223+F3226*L3226+G3226*K3226)</f>
        <v>0</v>
      </c>
      <c r="S3226" s="59">
        <v>0</v>
      </c>
      <c r="T3226" s="63">
        <v>0</v>
      </c>
      <c r="U3226" s="61">
        <v>1</v>
      </c>
      <c r="V3226" s="62">
        <v>0</v>
      </c>
      <c r="X3226" s="59">
        <f t="shared" ref="X3226" si="14656">N3226*S3223+P3226*S3226-O3226*T3223-Q3226*T3226</f>
        <v>0</v>
      </c>
      <c r="Y3226" s="63">
        <f t="shared" ref="Y3226" si="14657">(N3226*T3223+O3226*S3223+P3226*T3226+Q3226*S3226)</f>
        <v>-0.38117909501909175</v>
      </c>
      <c r="Z3226" s="61">
        <f t="shared" ref="Z3226" si="14658">N3226*U3223+P3226*U3226-O3226*V3223-Q3226*V3226</f>
        <v>3.3841118659842806</v>
      </c>
      <c r="AA3226" s="62">
        <f t="shared" ref="AA3226" si="14659">(N3226*V3223+O3226*U3223+P3226*V3226+Q3226*U3226)</f>
        <v>0</v>
      </c>
      <c r="AB3226" s="10"/>
      <c r="AC3226" s="46">
        <f t="shared" ref="AC3226" si="14660">1/$AD$8</f>
        <v>1</v>
      </c>
      <c r="AD3226" s="77">
        <v>0</v>
      </c>
      <c r="AE3226" s="78">
        <v>1</v>
      </c>
      <c r="AF3226" s="79">
        <v>0</v>
      </c>
      <c r="AH3226" s="59">
        <f t="shared" ref="AH3226" si="14661">X3226*AC3223+Z3226*AC3226-Y3226*AD3223-AA3226*AD3226</f>
        <v>3.3841118659842806</v>
      </c>
      <c r="AI3226" s="63">
        <f t="shared" ref="AI3226" si="14662">(X3226*AD3223+Y3226*AC3223+Z3226*AD3226+AA3226*AC3226)</f>
        <v>-0.38117909501909175</v>
      </c>
      <c r="AJ3226" s="61">
        <f t="shared" ref="AJ3226" si="14663">X3226*AE3223+Z3226*AE3226-Y3226*AF3223-AA3226*AF3226</f>
        <v>3.3841118659842806</v>
      </c>
      <c r="AK3226" s="62">
        <f t="shared" ref="AK3226" si="14664">(X3226*AF3223+Y3226*AE3223+Z3226*AF3226+AA3226*AE3226)</f>
        <v>0</v>
      </c>
      <c r="AM3226" s="80">
        <f t="shared" ref="AM3226" si="14665">(180/PI())*ATAN(-1*(AI3223+AI3226)/(AH3223+AH3226))</f>
        <v>-75.947138435676862</v>
      </c>
      <c r="AO3226" s="113">
        <f t="shared" ref="AO3226" si="14666">20*LOG(((1-(10^(AM3223/20)^2)*(1-((1-AO3223)/(1+AO3223))^2))^0.5))</f>
        <v>-8.746025634603749E-3</v>
      </c>
      <c r="AP3226" s="18"/>
      <c r="AQ3226" s="68"/>
      <c r="AR3226" s="68"/>
      <c r="AS3226" s="68"/>
      <c r="AT3226" s="68"/>
    </row>
    <row r="3227" spans="2:46" ht="18.600000000000001" customHeight="1"/>
    <row r="3228" spans="2:46" ht="18.600000000000001" customHeight="1" thickBot="1">
      <c r="D3228" s="10" t="s">
        <v>63</v>
      </c>
      <c r="E3228" s="10"/>
      <c r="F3228" s="10"/>
      <c r="G3228" s="10"/>
      <c r="H3228" s="10"/>
      <c r="I3228" s="10" t="s">
        <v>64</v>
      </c>
      <c r="J3228" s="10"/>
      <c r="K3228" s="10"/>
      <c r="L3228" s="10"/>
      <c r="M3228" s="55"/>
      <c r="N3228" s="55"/>
      <c r="O3228" s="54" t="s">
        <v>65</v>
      </c>
      <c r="P3228" s="55"/>
      <c r="Q3228" s="55"/>
      <c r="R3228" s="55"/>
      <c r="S3228" s="10"/>
      <c r="T3228" s="10" t="s">
        <v>66</v>
      </c>
      <c r="U3228" s="55"/>
      <c r="V3228" s="55"/>
      <c r="W3228" s="55"/>
      <c r="X3228" s="55"/>
      <c r="Y3228" s="54" t="s">
        <v>67</v>
      </c>
      <c r="Z3228" s="55"/>
      <c r="AA3228" s="55"/>
      <c r="AB3228" s="55"/>
      <c r="AC3228" s="54" t="s">
        <v>68</v>
      </c>
      <c r="AD3228" s="10"/>
      <c r="AE3228" s="10"/>
      <c r="AF3228" s="10"/>
      <c r="AG3228" s="10"/>
      <c r="AH3228" s="55"/>
      <c r="AI3228" s="54" t="s">
        <v>69</v>
      </c>
      <c r="AJ3228" s="55"/>
      <c r="AK3228" s="55"/>
    </row>
    <row r="3229" spans="2:46" ht="18.600000000000001" customHeight="1" thickBot="1">
      <c r="B3229" s="52"/>
      <c r="D3229" s="273" t="s">
        <v>70</v>
      </c>
      <c r="E3229" s="274"/>
      <c r="F3229" s="275" t="s">
        <v>71</v>
      </c>
      <c r="G3229" s="276"/>
      <c r="H3229" s="263"/>
      <c r="I3229" s="273" t="s">
        <v>72</v>
      </c>
      <c r="J3229" s="274"/>
      <c r="K3229" s="275" t="s">
        <v>73</v>
      </c>
      <c r="L3229" s="276"/>
      <c r="M3229" s="55"/>
      <c r="N3229" s="269" t="s">
        <v>74</v>
      </c>
      <c r="O3229" s="270"/>
      <c r="P3229" s="271" t="s">
        <v>75</v>
      </c>
      <c r="Q3229" s="272"/>
      <c r="R3229" s="55"/>
      <c r="S3229" s="273" t="s">
        <v>76</v>
      </c>
      <c r="T3229" s="274"/>
      <c r="U3229" s="275" t="s">
        <v>77</v>
      </c>
      <c r="V3229" s="276"/>
      <c r="W3229" s="10"/>
      <c r="X3229" s="269" t="s">
        <v>78</v>
      </c>
      <c r="Y3229" s="270"/>
      <c r="Z3229" s="271" t="s">
        <v>79</v>
      </c>
      <c r="AA3229" s="272"/>
      <c r="AB3229" s="10"/>
      <c r="AC3229" s="273" t="s">
        <v>80</v>
      </c>
      <c r="AD3229" s="274"/>
      <c r="AE3229" s="275" t="s">
        <v>81</v>
      </c>
      <c r="AF3229" s="276"/>
      <c r="AG3229" s="10"/>
      <c r="AH3229" s="269" t="s">
        <v>82</v>
      </c>
      <c r="AI3229" s="270"/>
      <c r="AJ3229" s="271" t="s">
        <v>83</v>
      </c>
      <c r="AK3229" s="272"/>
      <c r="AM3229" s="57" t="s">
        <v>10</v>
      </c>
      <c r="AO3229" s="109" t="s">
        <v>37</v>
      </c>
      <c r="AP3229" s="18"/>
      <c r="AQ3229" s="68"/>
      <c r="AR3229" s="68"/>
      <c r="AS3229" s="68"/>
      <c r="AT3229" s="68"/>
    </row>
    <row r="3230" spans="2:46" ht="18.600000000000001" customHeight="1" thickTop="1" thickBot="1">
      <c r="B3230" s="81">
        <v>9.2399999999999505</v>
      </c>
      <c r="D3230" s="59">
        <v>1</v>
      </c>
      <c r="E3230" s="60">
        <v>0</v>
      </c>
      <c r="F3230" s="61">
        <v>0</v>
      </c>
      <c r="G3230" s="62">
        <f t="shared" ref="G3230" si="14667">$E$8*$B3230</f>
        <v>6.2681387999999663</v>
      </c>
      <c r="I3230" s="59">
        <v>1</v>
      </c>
      <c r="J3230" s="63">
        <v>0</v>
      </c>
      <c r="K3230" s="61">
        <v>0</v>
      </c>
      <c r="L3230" s="62">
        <v>0</v>
      </c>
      <c r="N3230" s="59">
        <f t="shared" ref="N3230" si="14668">D3230*I3230+F3230*I3233-E3230*J3230-G3230*J3233</f>
        <v>3.3835847134396122</v>
      </c>
      <c r="O3230" s="63">
        <f t="shared" ref="O3230" si="14669">(D3230*J3230+E3230*I3230+F3230*J3233+G3230*I3233)</f>
        <v>0</v>
      </c>
      <c r="P3230" s="61">
        <f t="shared" ref="P3230" si="14670">D3230*K3230+F3230*K3233-E3230*L3230-G3230*L3233</f>
        <v>0</v>
      </c>
      <c r="Q3230" s="62">
        <f t="shared" ref="Q3230" si="14671">(D3230*L3230+E3230*K3230+F3230*L3233+G3230*K3233)</f>
        <v>6.2681387999999663</v>
      </c>
      <c r="S3230" s="59">
        <v>1</v>
      </c>
      <c r="T3230" s="60">
        <v>0</v>
      </c>
      <c r="U3230" s="61">
        <v>0</v>
      </c>
      <c r="V3230" s="62">
        <f t="shared" ref="V3230" si="14672">$T$8*$B3230</f>
        <v>6.2681387999999663</v>
      </c>
      <c r="X3230" s="59">
        <f t="shared" ref="X3230" si="14673">N3230*S3230+P3230*S3233-O3230*T3230-Q3230*T3233</f>
        <v>3.3835847134396122</v>
      </c>
      <c r="Y3230" s="63">
        <f t="shared" ref="Y3230" si="14674">(N3230*T3230+O3230*S3230+P3230*T3233+Q3230*S3233)</f>
        <v>0</v>
      </c>
      <c r="Z3230" s="61">
        <f t="shared" ref="Z3230" si="14675">N3230*U3230+P3230*U3233-O3230*V3230-Q3230*V3233</f>
        <v>0</v>
      </c>
      <c r="AA3230" s="62">
        <f t="shared" ref="AA3230" si="14676">(N3230*V3230+O3230*U3230+P3230*V3233+Q3230*U3233)</f>
        <v>27.476917425397566</v>
      </c>
      <c r="AB3230" s="10"/>
      <c r="AC3230" s="64">
        <v>1</v>
      </c>
      <c r="AD3230" s="65">
        <v>0</v>
      </c>
      <c r="AE3230" s="23">
        <v>0</v>
      </c>
      <c r="AF3230" s="66">
        <v>0</v>
      </c>
      <c r="AH3230" s="59">
        <f t="shared" ref="AH3230" si="14677">X3230*AC3230+Z3230*AC3233-Y3230*AD3230-AA3230*AD3233</f>
        <v>3.3835847134396122</v>
      </c>
      <c r="AI3230" s="63">
        <f t="shared" ref="AI3230" si="14678">(X3230*AD3230+Y3230*AC3230+Z3230*AD3233+AA3230*AC3233)</f>
        <v>27.476917425397566</v>
      </c>
      <c r="AJ3230" s="61">
        <f t="shared" ref="AJ3230" si="14679">X3230*AE3230+Z3230*AE3233-Y3230*AF3230-AA3230*AF3233</f>
        <v>0</v>
      </c>
      <c r="AK3230" s="62">
        <f t="shared" ref="AK3230" si="14680">(X3230*AF3230+Y3230*AE3230+Z3230*AF3233+AA3230*AE3233)</f>
        <v>27.476917425397566</v>
      </c>
      <c r="AM3230" s="67">
        <f t="shared" ref="AM3230" si="14681">20*LOG(((1+$AD$8)/$AD$8)/((AH3230+AH3233)^2+(AI3230+AI3233)^2)^0.5)</f>
        <v>-22.900473546279414</v>
      </c>
      <c r="AO3230" s="110">
        <f t="shared" ref="AO3230" si="14682">((AH3230^2+AI3230^2)^0.5)/((AH3233^2+AI3233^2)^0.5)</f>
        <v>8.1308047200706461</v>
      </c>
      <c r="AP3230" s="18"/>
      <c r="AQ3230" s="68"/>
      <c r="AR3230" s="68"/>
      <c r="AS3230" s="68"/>
      <c r="AT3230" s="68"/>
    </row>
    <row r="3231" spans="2:46" ht="18.600000000000001" customHeight="1" thickBot="1">
      <c r="D3231" s="69"/>
      <c r="G3231" s="70"/>
      <c r="I3231" s="69"/>
      <c r="L3231" s="70"/>
      <c r="N3231" s="69"/>
      <c r="Q3231" s="70"/>
      <c r="S3231" s="69"/>
      <c r="V3231" s="70"/>
      <c r="X3231" s="69"/>
      <c r="AA3231" s="70"/>
      <c r="AC3231" s="64"/>
      <c r="AD3231" s="23"/>
      <c r="AE3231" s="23"/>
      <c r="AF3231" s="71"/>
      <c r="AH3231" s="69"/>
      <c r="AK3231" s="70"/>
      <c r="AO3231" s="111"/>
      <c r="AP3231" s="18"/>
      <c r="AQ3231" s="68"/>
      <c r="AR3231" s="68"/>
      <c r="AS3231" s="68"/>
      <c r="AT3231" s="68"/>
    </row>
    <row r="3232" spans="2:46" ht="18.600000000000001" customHeight="1" thickBot="1">
      <c r="D3232" s="265" t="s">
        <v>11</v>
      </c>
      <c r="E3232" s="266"/>
      <c r="F3232" s="267" t="s">
        <v>84</v>
      </c>
      <c r="G3232" s="268"/>
      <c r="H3232" s="263"/>
      <c r="I3232" s="265" t="s">
        <v>85</v>
      </c>
      <c r="J3232" s="266"/>
      <c r="K3232" s="267" t="s">
        <v>86</v>
      </c>
      <c r="L3232" s="268"/>
      <c r="N3232" s="269" t="s">
        <v>12</v>
      </c>
      <c r="O3232" s="270"/>
      <c r="P3232" s="271" t="s">
        <v>13</v>
      </c>
      <c r="Q3232" s="272"/>
      <c r="S3232" s="265" t="s">
        <v>87</v>
      </c>
      <c r="T3232" s="266"/>
      <c r="U3232" s="267" t="s">
        <v>88</v>
      </c>
      <c r="V3232" s="268"/>
      <c r="W3232" s="10"/>
      <c r="X3232" s="269" t="s">
        <v>89</v>
      </c>
      <c r="Y3232" s="270"/>
      <c r="Z3232" s="271" t="s">
        <v>90</v>
      </c>
      <c r="AA3232" s="272"/>
      <c r="AB3232" s="10"/>
      <c r="AC3232" s="265" t="s">
        <v>14</v>
      </c>
      <c r="AD3232" s="266"/>
      <c r="AE3232" s="267" t="s">
        <v>15</v>
      </c>
      <c r="AF3232" s="268"/>
      <c r="AG3232" s="10"/>
      <c r="AH3232" s="269" t="s">
        <v>91</v>
      </c>
      <c r="AI3232" s="270"/>
      <c r="AJ3232" s="271" t="s">
        <v>92</v>
      </c>
      <c r="AK3232" s="272"/>
      <c r="AM3232" s="76" t="s">
        <v>16</v>
      </c>
      <c r="AO3232" s="112" t="s">
        <v>38</v>
      </c>
      <c r="AP3232" s="18"/>
      <c r="AQ3232" s="68"/>
      <c r="AR3232" s="68"/>
      <c r="AS3232" s="68"/>
      <c r="AT3232" s="68"/>
    </row>
    <row r="3233" spans="2:46" ht="18.600000000000001" customHeight="1" thickTop="1" thickBot="1">
      <c r="D3233" s="59">
        <v>0</v>
      </c>
      <c r="E3233" s="63">
        <v>0</v>
      </c>
      <c r="F3233" s="61">
        <v>1</v>
      </c>
      <c r="G3233" s="62">
        <v>0</v>
      </c>
      <c r="I3233" s="59">
        <v>0</v>
      </c>
      <c r="J3233" s="63">
        <f t="shared" ref="J3233" si="14683">IF(0=(1-$J$8*$K$8*$B3230^2),10^14,$B3230*$K$8/(1-$J$8*$K$8*$B3230^2))</f>
        <v>-0.38026993171236489</v>
      </c>
      <c r="K3233" s="61">
        <v>1</v>
      </c>
      <c r="L3233" s="62">
        <v>0</v>
      </c>
      <c r="N3233" s="59">
        <f t="shared" ref="N3233" si="14684">D3233*I3230+F3233*I3233-E3233*J3230-G3233*J3233</f>
        <v>0</v>
      </c>
      <c r="O3233" s="63">
        <f t="shared" ref="O3233" si="14685">(D3233*J3230+E3233*I3230+F3233*J3233+G3233*I3233)</f>
        <v>-0.38026993171236489</v>
      </c>
      <c r="P3233" s="61">
        <f t="shared" ref="P3233" si="14686">D3233*K3230+F3233*K3233-E3233*L3230-G3233*L3233</f>
        <v>1</v>
      </c>
      <c r="Q3233" s="62">
        <f t="shared" ref="Q3233" si="14687">(D3233*L3230+E3233*K3230+F3233*L3233+G3233*K3233)</f>
        <v>0</v>
      </c>
      <c r="S3233" s="59">
        <v>0</v>
      </c>
      <c r="T3233" s="63">
        <v>0</v>
      </c>
      <c r="U3233" s="61">
        <v>1</v>
      </c>
      <c r="V3233" s="62">
        <v>0</v>
      </c>
      <c r="X3233" s="59">
        <f t="shared" ref="X3233" si="14688">N3233*S3230+P3233*S3233-O3233*T3230-Q3233*T3233</f>
        <v>0</v>
      </c>
      <c r="Y3233" s="63">
        <f t="shared" ref="Y3233" si="14689">(N3233*T3230+O3233*S3230+P3233*T3233+Q3233*S3233)</f>
        <v>-0.38026993171236489</v>
      </c>
      <c r="Z3233" s="61">
        <f t="shared" ref="Z3233" si="14690">N3233*U3230+P3233*U3233-O3233*V3230-Q3233*V3233</f>
        <v>3.3835847134396122</v>
      </c>
      <c r="AA3233" s="62">
        <f t="shared" ref="AA3233" si="14691">(N3233*V3230+O3233*U3230+P3233*V3233+Q3233*U3233)</f>
        <v>0</v>
      </c>
      <c r="AB3233" s="10"/>
      <c r="AC3233" s="46">
        <f t="shared" ref="AC3233" si="14692">1/$AD$8</f>
        <v>1</v>
      </c>
      <c r="AD3233" s="77">
        <v>0</v>
      </c>
      <c r="AE3233" s="78">
        <v>1</v>
      </c>
      <c r="AF3233" s="79">
        <v>0</v>
      </c>
      <c r="AH3233" s="59">
        <f t="shared" ref="AH3233" si="14693">X3233*AC3230+Z3233*AC3233-Y3233*AD3230-AA3233*AD3233</f>
        <v>3.3835847134396122</v>
      </c>
      <c r="AI3233" s="63">
        <f t="shared" ref="AI3233" si="14694">(X3233*AD3230+Y3233*AC3230+Z3233*AD3233+AA3233*AC3233)</f>
        <v>-0.38026993171236489</v>
      </c>
      <c r="AJ3233" s="61">
        <f t="shared" ref="AJ3233" si="14695">X3233*AE3230+Z3233*AE3233-Y3233*AF3230-AA3233*AF3233</f>
        <v>3.3835847134396122</v>
      </c>
      <c r="AK3233" s="62">
        <f t="shared" ref="AK3233" si="14696">(X3233*AF3230+Y3233*AE3230+Z3233*AF3233+AA3233*AE3233)</f>
        <v>0</v>
      </c>
      <c r="AM3233" s="80">
        <f t="shared" ref="AM3233" si="14697">(180/PI())*ATAN(-1*(AI3230+AI3233)/(AH3230+AH3233))</f>
        <v>-75.977673148240811</v>
      </c>
      <c r="AO3233" s="113">
        <f t="shared" ref="AO3233" si="14698">20*LOG(((1-(10^(AM3230/20)^2)*(1-((1-AO3230)/(1+AO3230))^2))^0.5))</f>
        <v>-8.6965525258371115E-3</v>
      </c>
      <c r="AP3233" s="18"/>
      <c r="AQ3233" s="68"/>
      <c r="AR3233" s="68"/>
      <c r="AS3233" s="68"/>
      <c r="AT3233" s="68"/>
    </row>
    <row r="3234" spans="2:46" ht="18.600000000000001" customHeight="1"/>
    <row r="3235" spans="2:46" ht="18.600000000000001" customHeight="1" thickBot="1">
      <c r="D3235" s="10" t="s">
        <v>63</v>
      </c>
      <c r="E3235" s="10"/>
      <c r="F3235" s="10"/>
      <c r="G3235" s="10"/>
      <c r="H3235" s="10"/>
      <c r="I3235" s="10" t="s">
        <v>64</v>
      </c>
      <c r="J3235" s="10"/>
      <c r="K3235" s="10"/>
      <c r="L3235" s="10"/>
      <c r="M3235" s="55"/>
      <c r="N3235" s="55"/>
      <c r="O3235" s="54" t="s">
        <v>65</v>
      </c>
      <c r="P3235" s="55"/>
      <c r="Q3235" s="55"/>
      <c r="R3235" s="55"/>
      <c r="S3235" s="10"/>
      <c r="T3235" s="10" t="s">
        <v>66</v>
      </c>
      <c r="U3235" s="55"/>
      <c r="V3235" s="55"/>
      <c r="W3235" s="55"/>
      <c r="X3235" s="55"/>
      <c r="Y3235" s="54" t="s">
        <v>67</v>
      </c>
      <c r="Z3235" s="55"/>
      <c r="AA3235" s="55"/>
      <c r="AB3235" s="55"/>
      <c r="AC3235" s="54" t="s">
        <v>68</v>
      </c>
      <c r="AD3235" s="10"/>
      <c r="AE3235" s="10"/>
      <c r="AF3235" s="10"/>
      <c r="AG3235" s="10"/>
      <c r="AH3235" s="55"/>
      <c r="AI3235" s="54" t="s">
        <v>69</v>
      </c>
      <c r="AJ3235" s="55"/>
      <c r="AK3235" s="55"/>
    </row>
    <row r="3236" spans="2:46" ht="18.600000000000001" customHeight="1" thickBot="1">
      <c r="B3236" s="52"/>
      <c r="D3236" s="273" t="s">
        <v>70</v>
      </c>
      <c r="E3236" s="274"/>
      <c r="F3236" s="275" t="s">
        <v>71</v>
      </c>
      <c r="G3236" s="276"/>
      <c r="H3236" s="263"/>
      <c r="I3236" s="273" t="s">
        <v>72</v>
      </c>
      <c r="J3236" s="274"/>
      <c r="K3236" s="275" t="s">
        <v>73</v>
      </c>
      <c r="L3236" s="276"/>
      <c r="M3236" s="55"/>
      <c r="N3236" s="269" t="s">
        <v>74</v>
      </c>
      <c r="O3236" s="270"/>
      <c r="P3236" s="271" t="s">
        <v>75</v>
      </c>
      <c r="Q3236" s="272"/>
      <c r="R3236" s="55"/>
      <c r="S3236" s="273" t="s">
        <v>76</v>
      </c>
      <c r="T3236" s="274"/>
      <c r="U3236" s="275" t="s">
        <v>77</v>
      </c>
      <c r="V3236" s="276"/>
      <c r="W3236" s="10"/>
      <c r="X3236" s="269" t="s">
        <v>78</v>
      </c>
      <c r="Y3236" s="270"/>
      <c r="Z3236" s="271" t="s">
        <v>79</v>
      </c>
      <c r="AA3236" s="272"/>
      <c r="AB3236" s="10"/>
      <c r="AC3236" s="273" t="s">
        <v>80</v>
      </c>
      <c r="AD3236" s="274"/>
      <c r="AE3236" s="275" t="s">
        <v>81</v>
      </c>
      <c r="AF3236" s="276"/>
      <c r="AG3236" s="10"/>
      <c r="AH3236" s="269" t="s">
        <v>82</v>
      </c>
      <c r="AI3236" s="270"/>
      <c r="AJ3236" s="271" t="s">
        <v>83</v>
      </c>
      <c r="AK3236" s="272"/>
      <c r="AM3236" s="57" t="s">
        <v>10</v>
      </c>
      <c r="AO3236" s="109" t="s">
        <v>37</v>
      </c>
      <c r="AP3236" s="18"/>
      <c r="AQ3236" s="68"/>
      <c r="AR3236" s="68"/>
      <c r="AS3236" s="68"/>
      <c r="AT3236" s="68"/>
    </row>
    <row r="3237" spans="2:46" ht="18.600000000000001" customHeight="1" thickTop="1" thickBot="1">
      <c r="B3237" s="81">
        <v>9.25999999999995</v>
      </c>
      <c r="D3237" s="59">
        <v>1</v>
      </c>
      <c r="E3237" s="60">
        <v>0</v>
      </c>
      <c r="F3237" s="61">
        <v>0</v>
      </c>
      <c r="G3237" s="62">
        <f t="shared" ref="G3237" si="14699">$E$8*$B3237</f>
        <v>6.2817061999999666</v>
      </c>
      <c r="I3237" s="59">
        <v>1</v>
      </c>
      <c r="J3237" s="63">
        <v>0</v>
      </c>
      <c r="K3237" s="61">
        <v>0</v>
      </c>
      <c r="L3237" s="62">
        <v>0</v>
      </c>
      <c r="N3237" s="59">
        <f t="shared" ref="N3237" si="14700">D3237*I3237+F3237*I3240-E3237*J3237-G3237*J3240</f>
        <v>3.3830612036892056</v>
      </c>
      <c r="O3237" s="63">
        <f t="shared" ref="O3237" si="14701">(D3237*J3237+E3237*I3237+F3237*J3240+G3237*I3240)</f>
        <v>0</v>
      </c>
      <c r="P3237" s="61">
        <f t="shared" ref="P3237" si="14702">D3237*K3237+F3237*K3240-E3237*L3237-G3237*L3240</f>
        <v>0</v>
      </c>
      <c r="Q3237" s="62">
        <f t="shared" ref="Q3237" si="14703">(D3237*L3237+E3237*K3237+F3237*L3240+G3237*K3240)</f>
        <v>6.2817061999999666</v>
      </c>
      <c r="S3237" s="59">
        <v>1</v>
      </c>
      <c r="T3237" s="60">
        <v>0</v>
      </c>
      <c r="U3237" s="61">
        <v>0</v>
      </c>
      <c r="V3237" s="62">
        <f t="shared" ref="V3237" si="14704">$T$8*$B3237</f>
        <v>6.2817061999999666</v>
      </c>
      <c r="X3237" s="59">
        <f t="shared" ref="X3237" si="14705">N3237*S3237+P3237*S3240-O3237*T3237-Q3237*T3240</f>
        <v>3.3830612036892056</v>
      </c>
      <c r="Y3237" s="63">
        <f t="shared" ref="Y3237" si="14706">(N3237*T3237+O3237*S3237+P3237*T3240+Q3237*S3240)</f>
        <v>0</v>
      </c>
      <c r="Z3237" s="61">
        <f t="shared" ref="Z3237" si="14707">N3237*U3237+P3237*U3240-O3237*V3237-Q3237*V3240</f>
        <v>0</v>
      </c>
      <c r="AA3237" s="62">
        <f t="shared" ref="AA3237" si="14708">(N3237*V3237+O3237*U3237+P3237*V3240+Q3237*U3240)</f>
        <v>27.533102738193801</v>
      </c>
      <c r="AB3237" s="10"/>
      <c r="AC3237" s="64">
        <v>1</v>
      </c>
      <c r="AD3237" s="65">
        <v>0</v>
      </c>
      <c r="AE3237" s="23">
        <v>0</v>
      </c>
      <c r="AF3237" s="66">
        <v>0</v>
      </c>
      <c r="AH3237" s="59">
        <f t="shared" ref="AH3237" si="14709">X3237*AC3237+Z3237*AC3240-Y3237*AD3237-AA3237*AD3240</f>
        <v>3.3830612036892056</v>
      </c>
      <c r="AI3237" s="63">
        <f t="shared" ref="AI3237" si="14710">(X3237*AD3237+Y3237*AC3237+Z3237*AD3240+AA3237*AC3240)</f>
        <v>27.533102738193801</v>
      </c>
      <c r="AJ3237" s="61">
        <f t="shared" ref="AJ3237" si="14711">X3237*AE3237+Z3237*AE3240-Y3237*AF3237-AA3237*AF3240</f>
        <v>0</v>
      </c>
      <c r="AK3237" s="62">
        <f t="shared" ref="AK3237" si="14712">(X3237*AF3237+Y3237*AE3237+Z3237*AF3240+AA3237*AE3240)</f>
        <v>27.533102738193801</v>
      </c>
      <c r="AM3237" s="67">
        <f t="shared" ref="AM3237" si="14713">20*LOG(((1+$AD$8)/$AD$8)/((AH3237+AH3240)^2+(AI3237+AI3240)^2)^0.5)</f>
        <v>-22.917604883773933</v>
      </c>
      <c r="AO3237" s="110">
        <f t="shared" ref="AO3237" si="14714">((AH3237^2+AI3237^2)^0.5)/((AH3240^2+AI3240^2)^0.5)</f>
        <v>8.1486504735034551</v>
      </c>
      <c r="AP3237" s="18"/>
      <c r="AQ3237" s="68"/>
      <c r="AR3237" s="68"/>
      <c r="AS3237" s="68"/>
      <c r="AT3237" s="68"/>
    </row>
    <row r="3238" spans="2:46" ht="18.600000000000001" customHeight="1" thickBot="1">
      <c r="D3238" s="69"/>
      <c r="G3238" s="70"/>
      <c r="I3238" s="69"/>
      <c r="L3238" s="70"/>
      <c r="N3238" s="69"/>
      <c r="Q3238" s="70"/>
      <c r="S3238" s="69"/>
      <c r="V3238" s="70"/>
      <c r="X3238" s="69"/>
      <c r="AA3238" s="70"/>
      <c r="AC3238" s="64"/>
      <c r="AD3238" s="23"/>
      <c r="AE3238" s="23"/>
      <c r="AF3238" s="71"/>
      <c r="AH3238" s="69"/>
      <c r="AK3238" s="70"/>
      <c r="AO3238" s="111"/>
      <c r="AP3238" s="18"/>
      <c r="AQ3238" s="68"/>
      <c r="AR3238" s="68"/>
      <c r="AS3238" s="68"/>
      <c r="AT3238" s="68"/>
    </row>
    <row r="3239" spans="2:46" ht="18.600000000000001" customHeight="1" thickBot="1">
      <c r="D3239" s="265" t="s">
        <v>11</v>
      </c>
      <c r="E3239" s="266"/>
      <c r="F3239" s="267" t="s">
        <v>84</v>
      </c>
      <c r="G3239" s="268"/>
      <c r="H3239" s="263"/>
      <c r="I3239" s="265" t="s">
        <v>85</v>
      </c>
      <c r="J3239" s="266"/>
      <c r="K3239" s="267" t="s">
        <v>86</v>
      </c>
      <c r="L3239" s="268"/>
      <c r="N3239" s="269" t="s">
        <v>12</v>
      </c>
      <c r="O3239" s="270"/>
      <c r="P3239" s="271" t="s">
        <v>13</v>
      </c>
      <c r="Q3239" s="272"/>
      <c r="S3239" s="265" t="s">
        <v>87</v>
      </c>
      <c r="T3239" s="266"/>
      <c r="U3239" s="267" t="s">
        <v>88</v>
      </c>
      <c r="V3239" s="268"/>
      <c r="W3239" s="10"/>
      <c r="X3239" s="269" t="s">
        <v>89</v>
      </c>
      <c r="Y3239" s="270"/>
      <c r="Z3239" s="271" t="s">
        <v>90</v>
      </c>
      <c r="AA3239" s="272"/>
      <c r="AB3239" s="10"/>
      <c r="AC3239" s="265" t="s">
        <v>14</v>
      </c>
      <c r="AD3239" s="266"/>
      <c r="AE3239" s="267" t="s">
        <v>15</v>
      </c>
      <c r="AF3239" s="268"/>
      <c r="AG3239" s="10"/>
      <c r="AH3239" s="269" t="s">
        <v>91</v>
      </c>
      <c r="AI3239" s="270"/>
      <c r="AJ3239" s="271" t="s">
        <v>92</v>
      </c>
      <c r="AK3239" s="272"/>
      <c r="AM3239" s="76" t="s">
        <v>16</v>
      </c>
      <c r="AO3239" s="112" t="s">
        <v>38</v>
      </c>
      <c r="AP3239" s="18"/>
      <c r="AQ3239" s="68"/>
      <c r="AR3239" s="68"/>
      <c r="AS3239" s="68"/>
      <c r="AT3239" s="68"/>
    </row>
    <row r="3240" spans="2:46" ht="18.600000000000001" customHeight="1" thickTop="1" thickBot="1">
      <c r="D3240" s="59">
        <v>0</v>
      </c>
      <c r="E3240" s="63">
        <v>0</v>
      </c>
      <c r="F3240" s="61">
        <v>1</v>
      </c>
      <c r="G3240" s="62">
        <v>0</v>
      </c>
      <c r="I3240" s="59">
        <v>0</v>
      </c>
      <c r="J3240" s="63">
        <f t="shared" ref="J3240" si="14715">IF(0=(1-$J$8*$K$8*$B3237^2),10^14,$B3237*$K$8/(1-$J$8*$K$8*$B3237^2))</f>
        <v>-0.37936527558216881</v>
      </c>
      <c r="K3240" s="61">
        <v>1</v>
      </c>
      <c r="L3240" s="62">
        <v>0</v>
      </c>
      <c r="N3240" s="59">
        <f t="shared" ref="N3240" si="14716">D3240*I3237+F3240*I3240-E3240*J3237-G3240*J3240</f>
        <v>0</v>
      </c>
      <c r="O3240" s="63">
        <f t="shared" ref="O3240" si="14717">(D3240*J3237+E3240*I3237+F3240*J3240+G3240*I3240)</f>
        <v>-0.37936527558216881</v>
      </c>
      <c r="P3240" s="61">
        <f t="shared" ref="P3240" si="14718">D3240*K3237+F3240*K3240-E3240*L3237-G3240*L3240</f>
        <v>1</v>
      </c>
      <c r="Q3240" s="62">
        <f t="shared" ref="Q3240" si="14719">(D3240*L3237+E3240*K3237+F3240*L3240+G3240*K3240)</f>
        <v>0</v>
      </c>
      <c r="S3240" s="59">
        <v>0</v>
      </c>
      <c r="T3240" s="63">
        <v>0</v>
      </c>
      <c r="U3240" s="61">
        <v>1</v>
      </c>
      <c r="V3240" s="62">
        <v>0</v>
      </c>
      <c r="X3240" s="59">
        <f t="shared" ref="X3240" si="14720">N3240*S3237+P3240*S3240-O3240*T3237-Q3240*T3240</f>
        <v>0</v>
      </c>
      <c r="Y3240" s="63">
        <f t="shared" ref="Y3240" si="14721">(N3240*T3237+O3240*S3237+P3240*T3240+Q3240*S3240)</f>
        <v>-0.37936527558216881</v>
      </c>
      <c r="Z3240" s="61">
        <f t="shared" ref="Z3240" si="14722">N3240*U3237+P3240*U3240-O3240*V3237-Q3240*V3240</f>
        <v>3.3830612036892056</v>
      </c>
      <c r="AA3240" s="62">
        <f t="shared" ref="AA3240" si="14723">(N3240*V3237+O3240*U3237+P3240*V3240+Q3240*U3240)</f>
        <v>0</v>
      </c>
      <c r="AB3240" s="10"/>
      <c r="AC3240" s="46">
        <f t="shared" ref="AC3240" si="14724">1/$AD$8</f>
        <v>1</v>
      </c>
      <c r="AD3240" s="77">
        <v>0</v>
      </c>
      <c r="AE3240" s="78">
        <v>1</v>
      </c>
      <c r="AF3240" s="79">
        <v>0</v>
      </c>
      <c r="AH3240" s="59">
        <f t="shared" ref="AH3240" si="14725">X3240*AC3237+Z3240*AC3240-Y3240*AD3237-AA3240*AD3240</f>
        <v>3.3830612036892056</v>
      </c>
      <c r="AI3240" s="63">
        <f t="shared" ref="AI3240" si="14726">(X3240*AD3237+Y3240*AC3237+Z3240*AD3240+AA3240*AC3240)</f>
        <v>-0.37936527558216881</v>
      </c>
      <c r="AJ3240" s="61">
        <f t="shared" ref="AJ3240" si="14727">X3240*AE3237+Z3240*AE3240-Y3240*AF3237-AA3240*AF3240</f>
        <v>3.3830612036892056</v>
      </c>
      <c r="AK3240" s="62">
        <f t="shared" ref="AK3240" si="14728">(X3240*AF3237+Y3240*AE3237+Z3240*AF3240+AA3240*AE3240)</f>
        <v>0</v>
      </c>
      <c r="AM3240" s="80">
        <f t="shared" ref="AM3240" si="14729">(180/PI())*ATAN(-1*(AI3237+AI3240)/(AH3237+AH3240))</f>
        <v>-76.008075093578583</v>
      </c>
      <c r="AO3240" s="113">
        <f t="shared" ref="AO3240" si="14730">20*LOG(((1-(10^(AM3237/20)^2)*(1-((1-AO3237)/(1+AO3237))^2))^0.5))</f>
        <v>-8.6474435010257238E-3</v>
      </c>
      <c r="AP3240" s="18"/>
      <c r="AQ3240" s="68"/>
      <c r="AR3240" s="68"/>
      <c r="AS3240" s="68"/>
      <c r="AT3240" s="68"/>
    </row>
    <row r="3241" spans="2:46" ht="18.600000000000001" customHeight="1"/>
    <row r="3242" spans="2:46" ht="18.600000000000001" customHeight="1" thickBot="1">
      <c r="D3242" s="10" t="s">
        <v>63</v>
      </c>
      <c r="E3242" s="10"/>
      <c r="F3242" s="10"/>
      <c r="G3242" s="10"/>
      <c r="H3242" s="10"/>
      <c r="I3242" s="10" t="s">
        <v>64</v>
      </c>
      <c r="J3242" s="10"/>
      <c r="K3242" s="10"/>
      <c r="L3242" s="10"/>
      <c r="M3242" s="55"/>
      <c r="N3242" s="55"/>
      <c r="O3242" s="54" t="s">
        <v>65</v>
      </c>
      <c r="P3242" s="55"/>
      <c r="Q3242" s="55"/>
      <c r="R3242" s="55"/>
      <c r="S3242" s="10"/>
      <c r="T3242" s="10" t="s">
        <v>66</v>
      </c>
      <c r="U3242" s="55"/>
      <c r="V3242" s="55"/>
      <c r="W3242" s="55"/>
      <c r="X3242" s="55"/>
      <c r="Y3242" s="54" t="s">
        <v>67</v>
      </c>
      <c r="Z3242" s="55"/>
      <c r="AA3242" s="55"/>
      <c r="AB3242" s="55"/>
      <c r="AC3242" s="54" t="s">
        <v>68</v>
      </c>
      <c r="AD3242" s="10"/>
      <c r="AE3242" s="10"/>
      <c r="AF3242" s="10"/>
      <c r="AG3242" s="10"/>
      <c r="AH3242" s="55"/>
      <c r="AI3242" s="54" t="s">
        <v>69</v>
      </c>
      <c r="AJ3242" s="55"/>
      <c r="AK3242" s="55"/>
    </row>
    <row r="3243" spans="2:46" ht="18.600000000000001" customHeight="1" thickBot="1">
      <c r="B3243" s="52"/>
      <c r="D3243" s="273" t="s">
        <v>70</v>
      </c>
      <c r="E3243" s="274"/>
      <c r="F3243" s="275" t="s">
        <v>71</v>
      </c>
      <c r="G3243" s="276"/>
      <c r="H3243" s="263"/>
      <c r="I3243" s="273" t="s">
        <v>72</v>
      </c>
      <c r="J3243" s="274"/>
      <c r="K3243" s="275" t="s">
        <v>73</v>
      </c>
      <c r="L3243" s="276"/>
      <c r="M3243" s="55"/>
      <c r="N3243" s="269" t="s">
        <v>74</v>
      </c>
      <c r="O3243" s="270"/>
      <c r="P3243" s="271" t="s">
        <v>75</v>
      </c>
      <c r="Q3243" s="272"/>
      <c r="R3243" s="55"/>
      <c r="S3243" s="273" t="s">
        <v>76</v>
      </c>
      <c r="T3243" s="274"/>
      <c r="U3243" s="275" t="s">
        <v>77</v>
      </c>
      <c r="V3243" s="276"/>
      <c r="W3243" s="10"/>
      <c r="X3243" s="269" t="s">
        <v>78</v>
      </c>
      <c r="Y3243" s="270"/>
      <c r="Z3243" s="271" t="s">
        <v>79</v>
      </c>
      <c r="AA3243" s="272"/>
      <c r="AB3243" s="10"/>
      <c r="AC3243" s="273" t="s">
        <v>80</v>
      </c>
      <c r="AD3243" s="274"/>
      <c r="AE3243" s="275" t="s">
        <v>81</v>
      </c>
      <c r="AF3243" s="276"/>
      <c r="AG3243" s="10"/>
      <c r="AH3243" s="269" t="s">
        <v>82</v>
      </c>
      <c r="AI3243" s="270"/>
      <c r="AJ3243" s="271" t="s">
        <v>83</v>
      </c>
      <c r="AK3243" s="272"/>
      <c r="AM3243" s="57" t="s">
        <v>10</v>
      </c>
      <c r="AO3243" s="109" t="s">
        <v>37</v>
      </c>
      <c r="AP3243" s="18"/>
      <c r="AQ3243" s="68"/>
      <c r="AR3243" s="68"/>
      <c r="AS3243" s="68"/>
      <c r="AT3243" s="68"/>
    </row>
    <row r="3244" spans="2:46" ht="18.600000000000001" customHeight="1" thickTop="1" thickBot="1">
      <c r="B3244" s="81">
        <v>9.2799999999999496</v>
      </c>
      <c r="D3244" s="59">
        <v>1</v>
      </c>
      <c r="E3244" s="60">
        <v>0</v>
      </c>
      <c r="F3244" s="61">
        <v>0</v>
      </c>
      <c r="G3244" s="62">
        <f t="shared" ref="G3244" si="14731">$E$8*$B3244</f>
        <v>6.2952735999999661</v>
      </c>
      <c r="I3244" s="59">
        <v>1</v>
      </c>
      <c r="J3244" s="63">
        <v>0</v>
      </c>
      <c r="K3244" s="61">
        <v>0</v>
      </c>
      <c r="L3244" s="62">
        <v>0</v>
      </c>
      <c r="N3244" s="59">
        <f t="shared" ref="N3244" si="14732">D3244*I3244+F3244*I3247-E3244*J3244-G3244*J3247</f>
        <v>3.3825413027369766</v>
      </c>
      <c r="O3244" s="63">
        <f t="shared" ref="O3244" si="14733">(D3244*J3244+E3244*I3244+F3244*J3247+G3244*I3247)</f>
        <v>0</v>
      </c>
      <c r="P3244" s="61">
        <f t="shared" ref="P3244" si="14734">D3244*K3244+F3244*K3247-E3244*L3244-G3244*L3247</f>
        <v>0</v>
      </c>
      <c r="Q3244" s="62">
        <f t="shared" ref="Q3244" si="14735">(D3244*L3244+E3244*K3244+F3244*L3247+G3244*K3247)</f>
        <v>6.2952735999999661</v>
      </c>
      <c r="S3244" s="59">
        <v>1</v>
      </c>
      <c r="T3244" s="60">
        <v>0</v>
      </c>
      <c r="U3244" s="61">
        <v>0</v>
      </c>
      <c r="V3244" s="62">
        <f t="shared" ref="V3244" si="14736">$T$8*$B3244</f>
        <v>6.2952735999999661</v>
      </c>
      <c r="X3244" s="59">
        <f t="shared" ref="X3244" si="14737">N3244*S3244+P3244*S3247-O3244*T3244-Q3244*T3247</f>
        <v>3.3825413027369766</v>
      </c>
      <c r="Y3244" s="63">
        <f t="shared" ref="Y3244" si="14738">(N3244*T3244+O3244*S3244+P3244*T3247+Q3244*S3247)</f>
        <v>0</v>
      </c>
      <c r="Z3244" s="61">
        <f t="shared" ref="Z3244" si="14739">N3244*U3244+P3244*U3247-O3244*V3244-Q3244*V3247</f>
        <v>0</v>
      </c>
      <c r="AA3244" s="62">
        <f t="shared" ref="AA3244" si="14740">(N3244*V3244+O3244*U3244+P3244*V3247+Q3244*U3247)</f>
        <v>27.589296564029549</v>
      </c>
      <c r="AB3244" s="10"/>
      <c r="AC3244" s="64">
        <v>1</v>
      </c>
      <c r="AD3244" s="65">
        <v>0</v>
      </c>
      <c r="AE3244" s="23">
        <v>0</v>
      </c>
      <c r="AF3244" s="66">
        <v>0</v>
      </c>
      <c r="AH3244" s="59">
        <f t="shared" ref="AH3244" si="14741">X3244*AC3244+Z3244*AC3247-Y3244*AD3244-AA3244*AD3247</f>
        <v>3.3825413027369766</v>
      </c>
      <c r="AI3244" s="63">
        <f t="shared" ref="AI3244" si="14742">(X3244*AD3244+Y3244*AC3244+Z3244*AD3247+AA3244*AC3247)</f>
        <v>27.589296564029549</v>
      </c>
      <c r="AJ3244" s="61">
        <f t="shared" ref="AJ3244" si="14743">X3244*AE3244+Z3244*AE3247-Y3244*AF3244-AA3244*AF3247</f>
        <v>0</v>
      </c>
      <c r="AK3244" s="62">
        <f t="shared" ref="AK3244" si="14744">(X3244*AF3244+Y3244*AE3244+Z3244*AF3247+AA3244*AE3247)</f>
        <v>27.589296564029549</v>
      </c>
      <c r="AM3244" s="67">
        <f t="shared" ref="AM3244" si="14745">20*LOG(((1+$AD$8)/$AD$8)/((AH3244+AH3247)^2+(AI3244+AI3247)^2)^0.5)</f>
        <v>-22.934706684529964</v>
      </c>
      <c r="AO3244" s="110">
        <f t="shared" ref="AO3244" si="14746">((AH3244^2+AI3244^2)^0.5)/((AH3247^2+AI3247^2)^0.5)</f>
        <v>8.1664956313808581</v>
      </c>
      <c r="AP3244" s="18"/>
      <c r="AQ3244" s="68"/>
      <c r="AR3244" s="68"/>
      <c r="AS3244" s="68"/>
      <c r="AT3244" s="68"/>
    </row>
    <row r="3245" spans="2:46" ht="18.600000000000001" customHeight="1" thickBot="1">
      <c r="D3245" s="69"/>
      <c r="G3245" s="70"/>
      <c r="I3245" s="69"/>
      <c r="L3245" s="70"/>
      <c r="N3245" s="69"/>
      <c r="Q3245" s="70"/>
      <c r="S3245" s="69"/>
      <c r="V3245" s="70"/>
      <c r="X3245" s="69"/>
      <c r="AA3245" s="70"/>
      <c r="AC3245" s="64"/>
      <c r="AD3245" s="23"/>
      <c r="AE3245" s="23"/>
      <c r="AF3245" s="71"/>
      <c r="AH3245" s="69"/>
      <c r="AK3245" s="70"/>
      <c r="AO3245" s="111"/>
      <c r="AP3245" s="18"/>
      <c r="AQ3245" s="68"/>
      <c r="AR3245" s="68"/>
      <c r="AS3245" s="68"/>
      <c r="AT3245" s="68"/>
    </row>
    <row r="3246" spans="2:46" ht="18.600000000000001" customHeight="1" thickBot="1">
      <c r="D3246" s="265" t="s">
        <v>11</v>
      </c>
      <c r="E3246" s="266"/>
      <c r="F3246" s="267" t="s">
        <v>84</v>
      </c>
      <c r="G3246" s="268"/>
      <c r="H3246" s="263"/>
      <c r="I3246" s="265" t="s">
        <v>85</v>
      </c>
      <c r="J3246" s="266"/>
      <c r="K3246" s="267" t="s">
        <v>86</v>
      </c>
      <c r="L3246" s="268"/>
      <c r="N3246" s="269" t="s">
        <v>12</v>
      </c>
      <c r="O3246" s="270"/>
      <c r="P3246" s="271" t="s">
        <v>13</v>
      </c>
      <c r="Q3246" s="272"/>
      <c r="S3246" s="265" t="s">
        <v>87</v>
      </c>
      <c r="T3246" s="266"/>
      <c r="U3246" s="267" t="s">
        <v>88</v>
      </c>
      <c r="V3246" s="268"/>
      <c r="W3246" s="10"/>
      <c r="X3246" s="269" t="s">
        <v>89</v>
      </c>
      <c r="Y3246" s="270"/>
      <c r="Z3246" s="271" t="s">
        <v>90</v>
      </c>
      <c r="AA3246" s="272"/>
      <c r="AB3246" s="10"/>
      <c r="AC3246" s="265" t="s">
        <v>14</v>
      </c>
      <c r="AD3246" s="266"/>
      <c r="AE3246" s="267" t="s">
        <v>15</v>
      </c>
      <c r="AF3246" s="268"/>
      <c r="AG3246" s="10"/>
      <c r="AH3246" s="269" t="s">
        <v>91</v>
      </c>
      <c r="AI3246" s="270"/>
      <c r="AJ3246" s="271" t="s">
        <v>92</v>
      </c>
      <c r="AK3246" s="272"/>
      <c r="AM3246" s="76" t="s">
        <v>16</v>
      </c>
      <c r="AO3246" s="112" t="s">
        <v>38</v>
      </c>
      <c r="AP3246" s="18"/>
      <c r="AQ3246" s="68"/>
      <c r="AR3246" s="68"/>
      <c r="AS3246" s="68"/>
      <c r="AT3246" s="68"/>
    </row>
    <row r="3247" spans="2:46" ht="18.600000000000001" customHeight="1" thickTop="1" thickBot="1">
      <c r="D3247" s="59">
        <v>0</v>
      </c>
      <c r="E3247" s="63">
        <v>0</v>
      </c>
      <c r="F3247" s="61">
        <v>1</v>
      </c>
      <c r="G3247" s="62">
        <v>0</v>
      </c>
      <c r="I3247" s="59">
        <v>0</v>
      </c>
      <c r="J3247" s="63">
        <f t="shared" ref="J3247" si="14747">IF(0=(1-$J$8*$K$8*$B3244^2),10^14,$B3244*$K$8/(1-$J$8*$K$8*$B3244^2))</f>
        <v>-0.37846509208702056</v>
      </c>
      <c r="K3247" s="61">
        <v>1</v>
      </c>
      <c r="L3247" s="62">
        <v>0</v>
      </c>
      <c r="N3247" s="59">
        <f t="shared" ref="N3247" si="14748">D3247*I3244+F3247*I3247-E3247*J3244-G3247*J3247</f>
        <v>0</v>
      </c>
      <c r="O3247" s="63">
        <f t="shared" ref="O3247" si="14749">(D3247*J3244+E3247*I3244+F3247*J3247+G3247*I3247)</f>
        <v>-0.37846509208702056</v>
      </c>
      <c r="P3247" s="61">
        <f t="shared" ref="P3247" si="14750">D3247*K3244+F3247*K3247-E3247*L3244-G3247*L3247</f>
        <v>1</v>
      </c>
      <c r="Q3247" s="62">
        <f t="shared" ref="Q3247" si="14751">(D3247*L3244+E3247*K3244+F3247*L3247+G3247*K3247)</f>
        <v>0</v>
      </c>
      <c r="S3247" s="59">
        <v>0</v>
      </c>
      <c r="T3247" s="63">
        <v>0</v>
      </c>
      <c r="U3247" s="61">
        <v>1</v>
      </c>
      <c r="V3247" s="62">
        <v>0</v>
      </c>
      <c r="X3247" s="59">
        <f t="shared" ref="X3247" si="14752">N3247*S3244+P3247*S3247-O3247*T3244-Q3247*T3247</f>
        <v>0</v>
      </c>
      <c r="Y3247" s="63">
        <f t="shared" ref="Y3247" si="14753">(N3247*T3244+O3247*S3244+P3247*T3247+Q3247*S3247)</f>
        <v>-0.37846509208702056</v>
      </c>
      <c r="Z3247" s="61">
        <f t="shared" ref="Z3247" si="14754">N3247*U3244+P3247*U3247-O3247*V3244-Q3247*V3247</f>
        <v>3.3825413027369766</v>
      </c>
      <c r="AA3247" s="62">
        <f t="shared" ref="AA3247" si="14755">(N3247*V3244+O3247*U3244+P3247*V3247+Q3247*U3247)</f>
        <v>0</v>
      </c>
      <c r="AB3247" s="10"/>
      <c r="AC3247" s="46">
        <f t="shared" ref="AC3247" si="14756">1/$AD$8</f>
        <v>1</v>
      </c>
      <c r="AD3247" s="77">
        <v>0</v>
      </c>
      <c r="AE3247" s="78">
        <v>1</v>
      </c>
      <c r="AF3247" s="79">
        <v>0</v>
      </c>
      <c r="AH3247" s="59">
        <f t="shared" ref="AH3247" si="14757">X3247*AC3244+Z3247*AC3247-Y3247*AD3244-AA3247*AD3247</f>
        <v>3.3825413027369766</v>
      </c>
      <c r="AI3247" s="63">
        <f t="shared" ref="AI3247" si="14758">(X3247*AD3244+Y3247*AC3244+Z3247*AD3247+AA3247*AC3247)</f>
        <v>-0.37846509208702056</v>
      </c>
      <c r="AJ3247" s="61">
        <f t="shared" ref="AJ3247" si="14759">X3247*AE3244+Z3247*AE3247-Y3247*AF3244-AA3247*AF3247</f>
        <v>3.3825413027369766</v>
      </c>
      <c r="AK3247" s="62">
        <f t="shared" ref="AK3247" si="14760">(X3247*AF3244+Y3247*AE3244+Z3247*AF3247+AA3247*AE3247)</f>
        <v>0</v>
      </c>
      <c r="AM3247" s="80">
        <f t="shared" ref="AM3247" si="14761">(180/PI())*ATAN(-1*(AI3244+AI3247)/(AH3244+AH3247))</f>
        <v>-76.038345138742343</v>
      </c>
      <c r="AO3247" s="113">
        <f t="shared" ref="AO3247" si="14762">20*LOG(((1-(10^(AM3244/20)^2)*(1-((1-AO3244)/(1+AO3244))^2))^0.5))</f>
        <v>-8.5986953149823075E-3</v>
      </c>
      <c r="AP3247" s="18"/>
      <c r="AQ3247" s="68"/>
      <c r="AR3247" s="68"/>
      <c r="AS3247" s="68"/>
      <c r="AT3247" s="68"/>
    </row>
    <row r="3248" spans="2:46" ht="18.600000000000001" customHeight="1"/>
    <row r="3249" spans="2:46" ht="18.600000000000001" customHeight="1" thickBot="1">
      <c r="D3249" s="10" t="s">
        <v>63</v>
      </c>
      <c r="E3249" s="10"/>
      <c r="F3249" s="10"/>
      <c r="G3249" s="10"/>
      <c r="H3249" s="10"/>
      <c r="I3249" s="10" t="s">
        <v>64</v>
      </c>
      <c r="J3249" s="10"/>
      <c r="K3249" s="10"/>
      <c r="L3249" s="10"/>
      <c r="M3249" s="55"/>
      <c r="N3249" s="55"/>
      <c r="O3249" s="54" t="s">
        <v>65</v>
      </c>
      <c r="P3249" s="55"/>
      <c r="Q3249" s="55"/>
      <c r="R3249" s="55"/>
      <c r="S3249" s="10"/>
      <c r="T3249" s="10" t="s">
        <v>66</v>
      </c>
      <c r="U3249" s="55"/>
      <c r="V3249" s="55"/>
      <c r="W3249" s="55"/>
      <c r="X3249" s="55"/>
      <c r="Y3249" s="54" t="s">
        <v>67</v>
      </c>
      <c r="Z3249" s="55"/>
      <c r="AA3249" s="55"/>
      <c r="AB3249" s="55"/>
      <c r="AC3249" s="54" t="s">
        <v>68</v>
      </c>
      <c r="AD3249" s="10"/>
      <c r="AE3249" s="10"/>
      <c r="AF3249" s="10"/>
      <c r="AG3249" s="10"/>
      <c r="AH3249" s="55"/>
      <c r="AI3249" s="54" t="s">
        <v>69</v>
      </c>
      <c r="AJ3249" s="55"/>
      <c r="AK3249" s="55"/>
    </row>
    <row r="3250" spans="2:46" ht="18.600000000000001" customHeight="1" thickBot="1">
      <c r="B3250" s="52"/>
      <c r="D3250" s="273" t="s">
        <v>70</v>
      </c>
      <c r="E3250" s="274"/>
      <c r="F3250" s="275" t="s">
        <v>71</v>
      </c>
      <c r="G3250" s="276"/>
      <c r="H3250" s="263"/>
      <c r="I3250" s="273" t="s">
        <v>72</v>
      </c>
      <c r="J3250" s="274"/>
      <c r="K3250" s="275" t="s">
        <v>73</v>
      </c>
      <c r="L3250" s="276"/>
      <c r="M3250" s="55"/>
      <c r="N3250" s="269" t="s">
        <v>74</v>
      </c>
      <c r="O3250" s="270"/>
      <c r="P3250" s="271" t="s">
        <v>75</v>
      </c>
      <c r="Q3250" s="272"/>
      <c r="R3250" s="55"/>
      <c r="S3250" s="273" t="s">
        <v>76</v>
      </c>
      <c r="T3250" s="274"/>
      <c r="U3250" s="275" t="s">
        <v>77</v>
      </c>
      <c r="V3250" s="276"/>
      <c r="W3250" s="10"/>
      <c r="X3250" s="269" t="s">
        <v>78</v>
      </c>
      <c r="Y3250" s="270"/>
      <c r="Z3250" s="271" t="s">
        <v>79</v>
      </c>
      <c r="AA3250" s="272"/>
      <c r="AB3250" s="10"/>
      <c r="AC3250" s="273" t="s">
        <v>80</v>
      </c>
      <c r="AD3250" s="274"/>
      <c r="AE3250" s="275" t="s">
        <v>81</v>
      </c>
      <c r="AF3250" s="276"/>
      <c r="AG3250" s="10"/>
      <c r="AH3250" s="269" t="s">
        <v>82</v>
      </c>
      <c r="AI3250" s="270"/>
      <c r="AJ3250" s="271" t="s">
        <v>83</v>
      </c>
      <c r="AK3250" s="272"/>
      <c r="AM3250" s="57" t="s">
        <v>10</v>
      </c>
      <c r="AO3250" s="109" t="s">
        <v>37</v>
      </c>
      <c r="AP3250" s="18"/>
      <c r="AQ3250" s="68"/>
      <c r="AR3250" s="68"/>
      <c r="AS3250" s="68"/>
      <c r="AT3250" s="68"/>
    </row>
    <row r="3251" spans="2:46" ht="18.600000000000001" customHeight="1" thickTop="1" thickBot="1">
      <c r="B3251" s="81">
        <v>9.2999999999999492</v>
      </c>
      <c r="D3251" s="59">
        <v>1</v>
      </c>
      <c r="E3251" s="60">
        <v>0</v>
      </c>
      <c r="F3251" s="61">
        <v>0</v>
      </c>
      <c r="G3251" s="62">
        <f t="shared" ref="G3251" si="14763">$E$8*$B3251</f>
        <v>6.3088409999999655</v>
      </c>
      <c r="I3251" s="59">
        <v>1</v>
      </c>
      <c r="J3251" s="63">
        <v>0</v>
      </c>
      <c r="K3251" s="61">
        <v>0</v>
      </c>
      <c r="L3251" s="62">
        <v>0</v>
      </c>
      <c r="N3251" s="59">
        <f t="shared" ref="N3251" si="14764">D3251*I3251+F3251*I3254-E3251*J3251-G3251*J3254</f>
        <v>3.3820249769881126</v>
      </c>
      <c r="O3251" s="63">
        <f t="shared" ref="O3251" si="14765">(D3251*J3251+E3251*I3251+F3251*J3254+G3251*I3254)</f>
        <v>0</v>
      </c>
      <c r="P3251" s="61">
        <f t="shared" ref="P3251" si="14766">D3251*K3251+F3251*K3254-E3251*L3251-G3251*L3254</f>
        <v>0</v>
      </c>
      <c r="Q3251" s="62">
        <f t="shared" ref="Q3251" si="14767">(D3251*L3251+E3251*K3251+F3251*L3254+G3251*K3254)</f>
        <v>6.3088409999999655</v>
      </c>
      <c r="S3251" s="59">
        <v>1</v>
      </c>
      <c r="T3251" s="60">
        <v>0</v>
      </c>
      <c r="U3251" s="61">
        <v>0</v>
      </c>
      <c r="V3251" s="62">
        <f t="shared" ref="V3251" si="14768">$T$8*$B3251</f>
        <v>6.3088409999999655</v>
      </c>
      <c r="X3251" s="59">
        <f t="shared" ref="X3251" si="14769">N3251*S3251+P3251*S3254-O3251*T3251-Q3251*T3254</f>
        <v>3.3820249769881126</v>
      </c>
      <c r="Y3251" s="63">
        <f t="shared" ref="Y3251" si="14770">(N3251*T3251+O3251*S3251+P3251*T3254+Q3251*S3254)</f>
        <v>0</v>
      </c>
      <c r="Z3251" s="61">
        <f t="shared" ref="Z3251" si="14771">N3251*U3251+P3251*U3254-O3251*V3251-Q3251*V3254</f>
        <v>0</v>
      </c>
      <c r="AA3251" s="62">
        <f t="shared" ref="AA3251" si="14772">(N3251*V3251+O3251*U3251+P3251*V3254+Q3251*U3254)</f>
        <v>27.64549883784651</v>
      </c>
      <c r="AB3251" s="10"/>
      <c r="AC3251" s="64">
        <v>1</v>
      </c>
      <c r="AD3251" s="65">
        <v>0</v>
      </c>
      <c r="AE3251" s="23">
        <v>0</v>
      </c>
      <c r="AF3251" s="66">
        <v>0</v>
      </c>
      <c r="AH3251" s="59">
        <f t="shared" ref="AH3251" si="14773">X3251*AC3251+Z3251*AC3254-Y3251*AD3251-AA3251*AD3254</f>
        <v>3.3820249769881126</v>
      </c>
      <c r="AI3251" s="63">
        <f t="shared" ref="AI3251" si="14774">(X3251*AD3251+Y3251*AC3251+Z3251*AD3254+AA3251*AC3254)</f>
        <v>27.64549883784651</v>
      </c>
      <c r="AJ3251" s="61">
        <f t="shared" ref="AJ3251" si="14775">X3251*AE3251+Z3251*AE3254-Y3251*AF3251-AA3251*AF3254</f>
        <v>0</v>
      </c>
      <c r="AK3251" s="62">
        <f t="shared" ref="AK3251" si="14776">(X3251*AF3251+Y3251*AE3251+Z3251*AF3254+AA3251*AE3254)</f>
        <v>27.64549883784651</v>
      </c>
      <c r="AM3251" s="67">
        <f t="shared" ref="AM3251" si="14777">20*LOG(((1+$AD$8)/$AD$8)/((AH3251+AH3254)^2+(AI3251+AI3254)^2)^0.5)</f>
        <v>-22.951779024898869</v>
      </c>
      <c r="AO3251" s="110">
        <f t="shared" ref="AO3251" si="14778">((AH3251^2+AI3251^2)^0.5)/((AH3254^2+AI3254^2)^0.5)</f>
        <v>8.1843401979662662</v>
      </c>
      <c r="AP3251" s="18"/>
      <c r="AQ3251" s="68"/>
      <c r="AR3251" s="68"/>
      <c r="AS3251" s="68"/>
      <c r="AT3251" s="68"/>
    </row>
    <row r="3252" spans="2:46" ht="18.600000000000001" customHeight="1" thickBot="1">
      <c r="D3252" s="69"/>
      <c r="G3252" s="70"/>
      <c r="I3252" s="69"/>
      <c r="L3252" s="70"/>
      <c r="N3252" s="69"/>
      <c r="Q3252" s="70"/>
      <c r="S3252" s="69"/>
      <c r="V3252" s="70"/>
      <c r="X3252" s="69"/>
      <c r="AA3252" s="70"/>
      <c r="AC3252" s="64"/>
      <c r="AD3252" s="23"/>
      <c r="AE3252" s="23"/>
      <c r="AF3252" s="71"/>
      <c r="AH3252" s="69"/>
      <c r="AK3252" s="70"/>
      <c r="AO3252" s="111"/>
      <c r="AP3252" s="18"/>
      <c r="AQ3252" s="68"/>
      <c r="AR3252" s="68"/>
      <c r="AS3252" s="68"/>
      <c r="AT3252" s="68"/>
    </row>
    <row r="3253" spans="2:46" ht="18.600000000000001" customHeight="1" thickBot="1">
      <c r="D3253" s="265" t="s">
        <v>11</v>
      </c>
      <c r="E3253" s="266"/>
      <c r="F3253" s="267" t="s">
        <v>84</v>
      </c>
      <c r="G3253" s="268"/>
      <c r="H3253" s="263"/>
      <c r="I3253" s="265" t="s">
        <v>85</v>
      </c>
      <c r="J3253" s="266"/>
      <c r="K3253" s="267" t="s">
        <v>86</v>
      </c>
      <c r="L3253" s="268"/>
      <c r="N3253" s="269" t="s">
        <v>12</v>
      </c>
      <c r="O3253" s="270"/>
      <c r="P3253" s="271" t="s">
        <v>13</v>
      </c>
      <c r="Q3253" s="272"/>
      <c r="S3253" s="265" t="s">
        <v>87</v>
      </c>
      <c r="T3253" s="266"/>
      <c r="U3253" s="267" t="s">
        <v>88</v>
      </c>
      <c r="V3253" s="268"/>
      <c r="W3253" s="10"/>
      <c r="X3253" s="269" t="s">
        <v>89</v>
      </c>
      <c r="Y3253" s="270"/>
      <c r="Z3253" s="271" t="s">
        <v>90</v>
      </c>
      <c r="AA3253" s="272"/>
      <c r="AB3253" s="10"/>
      <c r="AC3253" s="265" t="s">
        <v>14</v>
      </c>
      <c r="AD3253" s="266"/>
      <c r="AE3253" s="267" t="s">
        <v>15</v>
      </c>
      <c r="AF3253" s="268"/>
      <c r="AG3253" s="10"/>
      <c r="AH3253" s="269" t="s">
        <v>91</v>
      </c>
      <c r="AI3253" s="270"/>
      <c r="AJ3253" s="271" t="s">
        <v>92</v>
      </c>
      <c r="AK3253" s="272"/>
      <c r="AM3253" s="76" t="s">
        <v>16</v>
      </c>
      <c r="AO3253" s="112" t="s">
        <v>38</v>
      </c>
      <c r="AP3253" s="18"/>
      <c r="AQ3253" s="68"/>
      <c r="AR3253" s="68"/>
      <c r="AS3253" s="68"/>
      <c r="AT3253" s="68"/>
    </row>
    <row r="3254" spans="2:46" ht="18.600000000000001" customHeight="1" thickTop="1" thickBot="1">
      <c r="D3254" s="59">
        <v>0</v>
      </c>
      <c r="E3254" s="63">
        <v>0</v>
      </c>
      <c r="F3254" s="61">
        <v>1</v>
      </c>
      <c r="G3254" s="62">
        <v>0</v>
      </c>
      <c r="I3254" s="59">
        <v>0</v>
      </c>
      <c r="J3254" s="63">
        <f t="shared" ref="J3254" si="14779">IF(0=(1-$J$8*$K$8*$B3251^2),10^14,$B3251*$K$8/(1-$J$8*$K$8*$B3251^2))</f>
        <v>-0.37756934704617306</v>
      </c>
      <c r="K3254" s="61">
        <v>1</v>
      </c>
      <c r="L3254" s="62">
        <v>0</v>
      </c>
      <c r="N3254" s="59">
        <f t="shared" ref="N3254" si="14780">D3254*I3251+F3254*I3254-E3254*J3251-G3254*J3254</f>
        <v>0</v>
      </c>
      <c r="O3254" s="63">
        <f t="shared" ref="O3254" si="14781">(D3254*J3251+E3254*I3251+F3254*J3254+G3254*I3254)</f>
        <v>-0.37756934704617306</v>
      </c>
      <c r="P3254" s="61">
        <f t="shared" ref="P3254" si="14782">D3254*K3251+F3254*K3254-E3254*L3251-G3254*L3254</f>
        <v>1</v>
      </c>
      <c r="Q3254" s="62">
        <f t="shared" ref="Q3254" si="14783">(D3254*L3251+E3254*K3251+F3254*L3254+G3254*K3254)</f>
        <v>0</v>
      </c>
      <c r="S3254" s="59">
        <v>0</v>
      </c>
      <c r="T3254" s="63">
        <v>0</v>
      </c>
      <c r="U3254" s="61">
        <v>1</v>
      </c>
      <c r="V3254" s="62">
        <v>0</v>
      </c>
      <c r="X3254" s="59">
        <f t="shared" ref="X3254" si="14784">N3254*S3251+P3254*S3254-O3254*T3251-Q3254*T3254</f>
        <v>0</v>
      </c>
      <c r="Y3254" s="63">
        <f t="shared" ref="Y3254" si="14785">(N3254*T3251+O3254*S3251+P3254*T3254+Q3254*S3254)</f>
        <v>-0.37756934704617306</v>
      </c>
      <c r="Z3254" s="61">
        <f t="shared" ref="Z3254" si="14786">N3254*U3251+P3254*U3254-O3254*V3251-Q3254*V3254</f>
        <v>3.3820249769881126</v>
      </c>
      <c r="AA3254" s="62">
        <f t="shared" ref="AA3254" si="14787">(N3254*V3251+O3254*U3251+P3254*V3254+Q3254*U3254)</f>
        <v>0</v>
      </c>
      <c r="AB3254" s="10"/>
      <c r="AC3254" s="46">
        <f t="shared" ref="AC3254" si="14788">1/$AD$8</f>
        <v>1</v>
      </c>
      <c r="AD3254" s="77">
        <v>0</v>
      </c>
      <c r="AE3254" s="78">
        <v>1</v>
      </c>
      <c r="AF3254" s="79">
        <v>0</v>
      </c>
      <c r="AH3254" s="59">
        <f t="shared" ref="AH3254" si="14789">X3254*AC3251+Z3254*AC3254-Y3254*AD3251-AA3254*AD3254</f>
        <v>3.3820249769881126</v>
      </c>
      <c r="AI3254" s="63">
        <f t="shared" ref="AI3254" si="14790">(X3254*AD3251+Y3254*AC3251+Z3254*AD3254+AA3254*AC3254)</f>
        <v>-0.37756934704617306</v>
      </c>
      <c r="AJ3254" s="61">
        <f t="shared" ref="AJ3254" si="14791">X3254*AE3251+Z3254*AE3254-Y3254*AF3251-AA3254*AF3254</f>
        <v>3.3820249769881126</v>
      </c>
      <c r="AK3254" s="62">
        <f t="shared" ref="AK3254" si="14792">(X3254*AF3251+Y3254*AE3251+Z3254*AF3254+AA3254*AE3254)</f>
        <v>0</v>
      </c>
      <c r="AM3254" s="80">
        <f t="shared" ref="AM3254" si="14793">(180/PI())*ATAN(-1*(AI3251+AI3254)/(AH3251+AH3254))</f>
        <v>-76.068484143217816</v>
      </c>
      <c r="AO3254" s="113">
        <f t="shared" ref="AO3254" si="14794">20*LOG(((1-(10^(AM3251/20)^2)*(1-((1-AO3251)/(1+AO3251))^2))^0.5))</f>
        <v>-8.5503047557572223E-3</v>
      </c>
      <c r="AP3254" s="18"/>
      <c r="AQ3254" s="68"/>
      <c r="AR3254" s="68"/>
      <c r="AS3254" s="68"/>
      <c r="AT3254" s="68"/>
    </row>
    <row r="3255" spans="2:46" ht="18.600000000000001" customHeight="1"/>
    <row r="3256" spans="2:46" ht="18.600000000000001" customHeight="1" thickBot="1">
      <c r="D3256" s="10" t="s">
        <v>63</v>
      </c>
      <c r="E3256" s="10"/>
      <c r="F3256" s="10"/>
      <c r="G3256" s="10"/>
      <c r="H3256" s="10"/>
      <c r="I3256" s="10" t="s">
        <v>64</v>
      </c>
      <c r="J3256" s="10"/>
      <c r="K3256" s="10"/>
      <c r="L3256" s="10"/>
      <c r="M3256" s="55"/>
      <c r="N3256" s="55"/>
      <c r="O3256" s="54" t="s">
        <v>65</v>
      </c>
      <c r="P3256" s="55"/>
      <c r="Q3256" s="55"/>
      <c r="R3256" s="55"/>
      <c r="S3256" s="10"/>
      <c r="T3256" s="10" t="s">
        <v>66</v>
      </c>
      <c r="U3256" s="55"/>
      <c r="V3256" s="55"/>
      <c r="W3256" s="55"/>
      <c r="X3256" s="55"/>
      <c r="Y3256" s="54" t="s">
        <v>67</v>
      </c>
      <c r="Z3256" s="55"/>
      <c r="AA3256" s="55"/>
      <c r="AB3256" s="55"/>
      <c r="AC3256" s="54" t="s">
        <v>68</v>
      </c>
      <c r="AD3256" s="10"/>
      <c r="AE3256" s="10"/>
      <c r="AF3256" s="10"/>
      <c r="AG3256" s="10"/>
      <c r="AH3256" s="55"/>
      <c r="AI3256" s="54" t="s">
        <v>69</v>
      </c>
      <c r="AJ3256" s="55"/>
      <c r="AK3256" s="55"/>
    </row>
    <row r="3257" spans="2:46" ht="18.600000000000001" customHeight="1" thickBot="1">
      <c r="B3257" s="52"/>
      <c r="D3257" s="273" t="s">
        <v>70</v>
      </c>
      <c r="E3257" s="274"/>
      <c r="F3257" s="275" t="s">
        <v>71</v>
      </c>
      <c r="G3257" s="276"/>
      <c r="H3257" s="263"/>
      <c r="I3257" s="273" t="s">
        <v>72</v>
      </c>
      <c r="J3257" s="274"/>
      <c r="K3257" s="275" t="s">
        <v>73</v>
      </c>
      <c r="L3257" s="276"/>
      <c r="M3257" s="55"/>
      <c r="N3257" s="269" t="s">
        <v>74</v>
      </c>
      <c r="O3257" s="270"/>
      <c r="P3257" s="271" t="s">
        <v>75</v>
      </c>
      <c r="Q3257" s="272"/>
      <c r="R3257" s="55"/>
      <c r="S3257" s="273" t="s">
        <v>76</v>
      </c>
      <c r="T3257" s="274"/>
      <c r="U3257" s="275" t="s">
        <v>77</v>
      </c>
      <c r="V3257" s="276"/>
      <c r="W3257" s="10"/>
      <c r="X3257" s="269" t="s">
        <v>78</v>
      </c>
      <c r="Y3257" s="270"/>
      <c r="Z3257" s="271" t="s">
        <v>79</v>
      </c>
      <c r="AA3257" s="272"/>
      <c r="AB3257" s="10"/>
      <c r="AC3257" s="273" t="s">
        <v>80</v>
      </c>
      <c r="AD3257" s="274"/>
      <c r="AE3257" s="275" t="s">
        <v>81</v>
      </c>
      <c r="AF3257" s="276"/>
      <c r="AG3257" s="10"/>
      <c r="AH3257" s="269" t="s">
        <v>82</v>
      </c>
      <c r="AI3257" s="270"/>
      <c r="AJ3257" s="271" t="s">
        <v>83</v>
      </c>
      <c r="AK3257" s="272"/>
      <c r="AM3257" s="57" t="s">
        <v>10</v>
      </c>
      <c r="AO3257" s="109" t="s">
        <v>37</v>
      </c>
      <c r="AP3257" s="18"/>
      <c r="AQ3257" s="68"/>
      <c r="AR3257" s="68"/>
      <c r="AS3257" s="68"/>
      <c r="AT3257" s="68"/>
    </row>
    <row r="3258" spans="2:46" ht="18.600000000000001" customHeight="1" thickTop="1" thickBot="1">
      <c r="B3258" s="81">
        <v>9.3199999999999505</v>
      </c>
      <c r="D3258" s="59">
        <v>1</v>
      </c>
      <c r="E3258" s="60">
        <v>0</v>
      </c>
      <c r="F3258" s="61">
        <v>0</v>
      </c>
      <c r="G3258" s="62">
        <f t="shared" ref="G3258" si="14795">$E$8*$B3258</f>
        <v>6.3224083999999667</v>
      </c>
      <c r="I3258" s="59">
        <v>1</v>
      </c>
      <c r="J3258" s="63">
        <v>0</v>
      </c>
      <c r="K3258" s="61">
        <v>0</v>
      </c>
      <c r="L3258" s="62">
        <v>0</v>
      </c>
      <c r="N3258" s="59">
        <f t="shared" ref="N3258" si="14796">D3258*I3258+F3258*I3261-E3258*J3258-G3258*J3261</f>
        <v>3.3815121932433287</v>
      </c>
      <c r="O3258" s="63">
        <f t="shared" ref="O3258" si="14797">(D3258*J3258+E3258*I3258+F3258*J3261+G3258*I3261)</f>
        <v>0</v>
      </c>
      <c r="P3258" s="61">
        <f t="shared" ref="P3258" si="14798">D3258*K3258+F3258*K3261-E3258*L3258-G3258*L3261</f>
        <v>0</v>
      </c>
      <c r="Q3258" s="62">
        <f t="shared" ref="Q3258" si="14799">(D3258*L3258+E3258*K3258+F3258*L3261+G3258*K3261)</f>
        <v>6.3224083999999667</v>
      </c>
      <c r="S3258" s="59">
        <v>1</v>
      </c>
      <c r="T3258" s="60">
        <v>0</v>
      </c>
      <c r="U3258" s="61">
        <v>0</v>
      </c>
      <c r="V3258" s="62">
        <f t="shared" ref="V3258" si="14800">$T$8*$B3258</f>
        <v>6.3224083999999667</v>
      </c>
      <c r="X3258" s="59">
        <f t="shared" ref="X3258" si="14801">N3258*S3258+P3258*S3261-O3258*T3258-Q3258*T3261</f>
        <v>3.3815121932433287</v>
      </c>
      <c r="Y3258" s="63">
        <f t="shared" ref="Y3258" si="14802">(N3258*T3258+O3258*S3258+P3258*T3261+Q3258*S3261)</f>
        <v>0</v>
      </c>
      <c r="Z3258" s="61">
        <f t="shared" ref="Z3258" si="14803">N3258*U3258+P3258*U3261-O3258*V3258-Q3258*V3261</f>
        <v>0</v>
      </c>
      <c r="AA3258" s="62">
        <f t="shared" ref="AA3258" si="14804">(N3258*V3258+O3258*U3258+P3258*V3261+Q3258*U3261)</f>
        <v>27.701709495263898</v>
      </c>
      <c r="AB3258" s="10"/>
      <c r="AC3258" s="64">
        <v>1</v>
      </c>
      <c r="AD3258" s="65">
        <v>0</v>
      </c>
      <c r="AE3258" s="23">
        <v>0</v>
      </c>
      <c r="AF3258" s="66">
        <v>0</v>
      </c>
      <c r="AH3258" s="59">
        <f t="shared" ref="AH3258" si="14805">X3258*AC3258+Z3258*AC3261-Y3258*AD3258-AA3258*AD3261</f>
        <v>3.3815121932433287</v>
      </c>
      <c r="AI3258" s="63">
        <f t="shared" ref="AI3258" si="14806">(X3258*AD3258+Y3258*AC3258+Z3258*AD3261+AA3258*AC3261)</f>
        <v>27.701709495263898</v>
      </c>
      <c r="AJ3258" s="61">
        <f t="shared" ref="AJ3258" si="14807">X3258*AE3258+Z3258*AE3261-Y3258*AF3258-AA3258*AF3261</f>
        <v>0</v>
      </c>
      <c r="AK3258" s="62">
        <f t="shared" ref="AK3258" si="14808">(X3258*AF3258+Y3258*AE3258+Z3258*AF3261+AA3258*AE3261)</f>
        <v>27.701709495263898</v>
      </c>
      <c r="AM3258" s="67">
        <f t="shared" ref="AM3258" si="14809">20*LOG(((1+$AD$8)/$AD$8)/((AH3258+AH3261)^2+(AI3258+AI3261)^2)^0.5)</f>
        <v>-22.968821981210223</v>
      </c>
      <c r="AO3258" s="110">
        <f t="shared" ref="AO3258" si="14810">((AH3258^2+AI3258^2)^0.5)/((AH3261^2+AI3261^2)^0.5)</f>
        <v>8.2021841774819197</v>
      </c>
      <c r="AP3258" s="18"/>
      <c r="AQ3258" s="68"/>
      <c r="AR3258" s="68"/>
      <c r="AS3258" s="68"/>
      <c r="AT3258" s="68"/>
    </row>
    <row r="3259" spans="2:46" ht="18.600000000000001" customHeight="1" thickBot="1">
      <c r="D3259" s="69"/>
      <c r="G3259" s="70"/>
      <c r="I3259" s="69"/>
      <c r="L3259" s="70"/>
      <c r="N3259" s="69"/>
      <c r="Q3259" s="70"/>
      <c r="S3259" s="69"/>
      <c r="V3259" s="70"/>
      <c r="X3259" s="69"/>
      <c r="AA3259" s="70"/>
      <c r="AC3259" s="64"/>
      <c r="AD3259" s="23"/>
      <c r="AE3259" s="23"/>
      <c r="AF3259" s="71"/>
      <c r="AH3259" s="69"/>
      <c r="AK3259" s="70"/>
      <c r="AO3259" s="111"/>
      <c r="AP3259" s="18"/>
      <c r="AQ3259" s="68"/>
      <c r="AR3259" s="68"/>
      <c r="AS3259" s="68"/>
      <c r="AT3259" s="68"/>
    </row>
    <row r="3260" spans="2:46" ht="18.600000000000001" customHeight="1" thickBot="1">
      <c r="D3260" s="265" t="s">
        <v>11</v>
      </c>
      <c r="E3260" s="266"/>
      <c r="F3260" s="267" t="s">
        <v>84</v>
      </c>
      <c r="G3260" s="268"/>
      <c r="H3260" s="263"/>
      <c r="I3260" s="265" t="s">
        <v>85</v>
      </c>
      <c r="J3260" s="266"/>
      <c r="K3260" s="267" t="s">
        <v>86</v>
      </c>
      <c r="L3260" s="268"/>
      <c r="N3260" s="269" t="s">
        <v>12</v>
      </c>
      <c r="O3260" s="270"/>
      <c r="P3260" s="271" t="s">
        <v>13</v>
      </c>
      <c r="Q3260" s="272"/>
      <c r="S3260" s="265" t="s">
        <v>87</v>
      </c>
      <c r="T3260" s="266"/>
      <c r="U3260" s="267" t="s">
        <v>88</v>
      </c>
      <c r="V3260" s="268"/>
      <c r="W3260" s="10"/>
      <c r="X3260" s="269" t="s">
        <v>89</v>
      </c>
      <c r="Y3260" s="270"/>
      <c r="Z3260" s="271" t="s">
        <v>90</v>
      </c>
      <c r="AA3260" s="272"/>
      <c r="AB3260" s="10"/>
      <c r="AC3260" s="265" t="s">
        <v>14</v>
      </c>
      <c r="AD3260" s="266"/>
      <c r="AE3260" s="267" t="s">
        <v>15</v>
      </c>
      <c r="AF3260" s="268"/>
      <c r="AG3260" s="10"/>
      <c r="AH3260" s="269" t="s">
        <v>91</v>
      </c>
      <c r="AI3260" s="270"/>
      <c r="AJ3260" s="271" t="s">
        <v>92</v>
      </c>
      <c r="AK3260" s="272"/>
      <c r="AM3260" s="76" t="s">
        <v>16</v>
      </c>
      <c r="AO3260" s="112" t="s">
        <v>38</v>
      </c>
      <c r="AP3260" s="18"/>
      <c r="AQ3260" s="68"/>
      <c r="AR3260" s="68"/>
      <c r="AS3260" s="68"/>
      <c r="AT3260" s="68"/>
    </row>
    <row r="3261" spans="2:46" ht="18.600000000000001" customHeight="1" thickTop="1" thickBot="1">
      <c r="D3261" s="59">
        <v>0</v>
      </c>
      <c r="E3261" s="63">
        <v>0</v>
      </c>
      <c r="F3261" s="61">
        <v>1</v>
      </c>
      <c r="G3261" s="62">
        <v>0</v>
      </c>
      <c r="I3261" s="59">
        <v>0</v>
      </c>
      <c r="J3261" s="63">
        <f t="shared" ref="J3261" si="14811">IF(0=(1-$J$8*$K$8*$B3258^2),10^14,$B3258*$K$8/(1-$J$8*$K$8*$B3258^2))</f>
        <v>-0.37667800663483575</v>
      </c>
      <c r="K3261" s="61">
        <v>1</v>
      </c>
      <c r="L3261" s="62">
        <v>0</v>
      </c>
      <c r="N3261" s="59">
        <f t="shared" ref="N3261" si="14812">D3261*I3258+F3261*I3261-E3261*J3258-G3261*J3261</f>
        <v>0</v>
      </c>
      <c r="O3261" s="63">
        <f t="shared" ref="O3261" si="14813">(D3261*J3258+E3261*I3258+F3261*J3261+G3261*I3261)</f>
        <v>-0.37667800663483575</v>
      </c>
      <c r="P3261" s="61">
        <f t="shared" ref="P3261" si="14814">D3261*K3258+F3261*K3261-E3261*L3258-G3261*L3261</f>
        <v>1</v>
      </c>
      <c r="Q3261" s="62">
        <f t="shared" ref="Q3261" si="14815">(D3261*L3258+E3261*K3258+F3261*L3261+G3261*K3261)</f>
        <v>0</v>
      </c>
      <c r="S3261" s="59">
        <v>0</v>
      </c>
      <c r="T3261" s="63">
        <v>0</v>
      </c>
      <c r="U3261" s="61">
        <v>1</v>
      </c>
      <c r="V3261" s="62">
        <v>0</v>
      </c>
      <c r="X3261" s="59">
        <f t="shared" ref="X3261" si="14816">N3261*S3258+P3261*S3261-O3261*T3258-Q3261*T3261</f>
        <v>0</v>
      </c>
      <c r="Y3261" s="63">
        <f t="shared" ref="Y3261" si="14817">(N3261*T3258+O3261*S3258+P3261*T3261+Q3261*S3261)</f>
        <v>-0.37667800663483575</v>
      </c>
      <c r="Z3261" s="61">
        <f t="shared" ref="Z3261" si="14818">N3261*U3258+P3261*U3261-O3261*V3258-Q3261*V3261</f>
        <v>3.3815121932433287</v>
      </c>
      <c r="AA3261" s="62">
        <f t="shared" ref="AA3261" si="14819">(N3261*V3258+O3261*U3258+P3261*V3261+Q3261*U3261)</f>
        <v>0</v>
      </c>
      <c r="AB3261" s="10"/>
      <c r="AC3261" s="46">
        <f t="shared" ref="AC3261" si="14820">1/$AD$8</f>
        <v>1</v>
      </c>
      <c r="AD3261" s="77">
        <v>0</v>
      </c>
      <c r="AE3261" s="78">
        <v>1</v>
      </c>
      <c r="AF3261" s="79">
        <v>0</v>
      </c>
      <c r="AH3261" s="59">
        <f t="shared" ref="AH3261" si="14821">X3261*AC3258+Z3261*AC3261-Y3261*AD3258-AA3261*AD3261</f>
        <v>3.3815121932433287</v>
      </c>
      <c r="AI3261" s="63">
        <f t="shared" ref="AI3261" si="14822">(X3261*AD3258+Y3261*AC3258+Z3261*AD3261+AA3261*AC3261)</f>
        <v>-0.37667800663483575</v>
      </c>
      <c r="AJ3261" s="61">
        <f t="shared" ref="AJ3261" si="14823">X3261*AE3258+Z3261*AE3261-Y3261*AF3258-AA3261*AF3261</f>
        <v>3.3815121932433287</v>
      </c>
      <c r="AK3261" s="62">
        <f t="shared" ref="AK3261" si="14824">(X3261*AF3258+Y3261*AE3258+Z3261*AF3261+AA3261*AE3261)</f>
        <v>0</v>
      </c>
      <c r="AM3261" s="80">
        <f t="shared" ref="AM3261" si="14825">(180/PI())*ATAN(-1*(AI3258+AI3261)/(AH3258+AH3261))</f>
        <v>-76.098492959007103</v>
      </c>
      <c r="AO3261" s="113">
        <f t="shared" ref="AO3261" si="14826">20*LOG(((1-(10^(AM3258/20)^2)*(1-((1-AO3258)/(1+AO3258))^2))^0.5))</f>
        <v>-8.5022686442732844E-3</v>
      </c>
      <c r="AP3261" s="18"/>
      <c r="AQ3261" s="68"/>
      <c r="AR3261" s="68"/>
      <c r="AS3261" s="68"/>
      <c r="AT3261" s="68"/>
    </row>
    <row r="3262" spans="2:46" ht="18.600000000000001" customHeight="1"/>
    <row r="3263" spans="2:46" ht="18.600000000000001" customHeight="1" thickBot="1">
      <c r="D3263" s="10" t="s">
        <v>63</v>
      </c>
      <c r="E3263" s="10"/>
      <c r="F3263" s="10"/>
      <c r="G3263" s="10"/>
      <c r="H3263" s="10"/>
      <c r="I3263" s="10" t="s">
        <v>64</v>
      </c>
      <c r="J3263" s="10"/>
      <c r="K3263" s="10"/>
      <c r="L3263" s="10"/>
      <c r="M3263" s="55"/>
      <c r="N3263" s="55"/>
      <c r="O3263" s="54" t="s">
        <v>65</v>
      </c>
      <c r="P3263" s="55"/>
      <c r="Q3263" s="55"/>
      <c r="R3263" s="55"/>
      <c r="S3263" s="10"/>
      <c r="T3263" s="10" t="s">
        <v>66</v>
      </c>
      <c r="U3263" s="55"/>
      <c r="V3263" s="55"/>
      <c r="W3263" s="55"/>
      <c r="X3263" s="55"/>
      <c r="Y3263" s="54" t="s">
        <v>67</v>
      </c>
      <c r="Z3263" s="55"/>
      <c r="AA3263" s="55"/>
      <c r="AB3263" s="55"/>
      <c r="AC3263" s="54" t="s">
        <v>68</v>
      </c>
      <c r="AD3263" s="10"/>
      <c r="AE3263" s="10"/>
      <c r="AF3263" s="10"/>
      <c r="AG3263" s="10"/>
      <c r="AH3263" s="55"/>
      <c r="AI3263" s="54" t="s">
        <v>69</v>
      </c>
      <c r="AJ3263" s="55"/>
      <c r="AK3263" s="55"/>
    </row>
    <row r="3264" spans="2:46" ht="18.600000000000001" customHeight="1" thickBot="1">
      <c r="B3264" s="52"/>
      <c r="D3264" s="273" t="s">
        <v>70</v>
      </c>
      <c r="E3264" s="274"/>
      <c r="F3264" s="275" t="s">
        <v>71</v>
      </c>
      <c r="G3264" s="276"/>
      <c r="H3264" s="263"/>
      <c r="I3264" s="273" t="s">
        <v>72</v>
      </c>
      <c r="J3264" s="274"/>
      <c r="K3264" s="275" t="s">
        <v>73</v>
      </c>
      <c r="L3264" s="276"/>
      <c r="M3264" s="55"/>
      <c r="N3264" s="269" t="s">
        <v>74</v>
      </c>
      <c r="O3264" s="270"/>
      <c r="P3264" s="271" t="s">
        <v>75</v>
      </c>
      <c r="Q3264" s="272"/>
      <c r="R3264" s="55"/>
      <c r="S3264" s="273" t="s">
        <v>76</v>
      </c>
      <c r="T3264" s="274"/>
      <c r="U3264" s="275" t="s">
        <v>77</v>
      </c>
      <c r="V3264" s="276"/>
      <c r="W3264" s="10"/>
      <c r="X3264" s="269" t="s">
        <v>78</v>
      </c>
      <c r="Y3264" s="270"/>
      <c r="Z3264" s="271" t="s">
        <v>79</v>
      </c>
      <c r="AA3264" s="272"/>
      <c r="AB3264" s="10"/>
      <c r="AC3264" s="273" t="s">
        <v>80</v>
      </c>
      <c r="AD3264" s="274"/>
      <c r="AE3264" s="275" t="s">
        <v>81</v>
      </c>
      <c r="AF3264" s="276"/>
      <c r="AG3264" s="10"/>
      <c r="AH3264" s="269" t="s">
        <v>82</v>
      </c>
      <c r="AI3264" s="270"/>
      <c r="AJ3264" s="271" t="s">
        <v>83</v>
      </c>
      <c r="AK3264" s="272"/>
      <c r="AM3264" s="57" t="s">
        <v>10</v>
      </c>
      <c r="AO3264" s="109" t="s">
        <v>37</v>
      </c>
      <c r="AP3264" s="18"/>
      <c r="AQ3264" s="68"/>
      <c r="AR3264" s="68"/>
      <c r="AS3264" s="68"/>
      <c r="AT3264" s="68"/>
    </row>
    <row r="3265" spans="2:46" ht="18.600000000000001" customHeight="1" thickTop="1" thickBot="1">
      <c r="B3265" s="81">
        <v>9.3399999999999395</v>
      </c>
      <c r="D3265" s="59">
        <v>1</v>
      </c>
      <c r="E3265" s="60">
        <v>0</v>
      </c>
      <c r="F3265" s="61">
        <v>0</v>
      </c>
      <c r="G3265" s="62">
        <f t="shared" ref="G3265" si="14827">$E$8*$B3265</f>
        <v>6.3359757999999591</v>
      </c>
      <c r="I3265" s="59">
        <v>1</v>
      </c>
      <c r="J3265" s="63">
        <v>0</v>
      </c>
      <c r="K3265" s="61">
        <v>0</v>
      </c>
      <c r="L3265" s="62">
        <v>0</v>
      </c>
      <c r="N3265" s="59">
        <f t="shared" ref="N3265" si="14828">D3265*I3265+F3265*I3268-E3265*J3265-G3265*J3268</f>
        <v>3.3810029186932224</v>
      </c>
      <c r="O3265" s="63">
        <f t="shared" ref="O3265" si="14829">(D3265*J3265+E3265*I3265+F3265*J3268+G3265*I3268)</f>
        <v>0</v>
      </c>
      <c r="P3265" s="61">
        <f t="shared" ref="P3265" si="14830">D3265*K3265+F3265*K3268-E3265*L3265-G3265*L3268</f>
        <v>0</v>
      </c>
      <c r="Q3265" s="62">
        <f t="shared" ref="Q3265" si="14831">(D3265*L3265+E3265*K3265+F3265*L3268+G3265*K3268)</f>
        <v>6.3359757999999591</v>
      </c>
      <c r="S3265" s="59">
        <v>1</v>
      </c>
      <c r="T3265" s="60">
        <v>0</v>
      </c>
      <c r="U3265" s="61">
        <v>0</v>
      </c>
      <c r="V3265" s="62">
        <f t="shared" ref="V3265" si="14832">$T$8*$B3265</f>
        <v>6.3359757999999591</v>
      </c>
      <c r="X3265" s="59">
        <f t="shared" ref="X3265" si="14833">N3265*S3265+P3265*S3268-O3265*T3265-Q3265*T3268</f>
        <v>3.3810029186932224</v>
      </c>
      <c r="Y3265" s="63">
        <f t="shared" ref="Y3265" si="14834">(N3265*T3265+O3265*S3265+P3265*T3268+Q3265*S3268)</f>
        <v>0</v>
      </c>
      <c r="Z3265" s="61">
        <f t="shared" ref="Z3265" si="14835">N3265*U3265+P3265*U3268-O3265*V3265-Q3265*V3268</f>
        <v>0</v>
      </c>
      <c r="AA3265" s="62">
        <f t="shared" ref="AA3265" si="14836">(N3265*V3265+O3265*U3265+P3265*V3268+Q3265*U3268)</f>
        <v>27.757928472569446</v>
      </c>
      <c r="AB3265" s="10"/>
      <c r="AC3265" s="64">
        <v>1</v>
      </c>
      <c r="AD3265" s="65">
        <v>0</v>
      </c>
      <c r="AE3265" s="23">
        <v>0</v>
      </c>
      <c r="AF3265" s="66">
        <v>0</v>
      </c>
      <c r="AH3265" s="59">
        <f t="shared" ref="AH3265" si="14837">X3265*AC3265+Z3265*AC3268-Y3265*AD3265-AA3265*AD3268</f>
        <v>3.3810029186932224</v>
      </c>
      <c r="AI3265" s="63">
        <f t="shared" ref="AI3265" si="14838">(X3265*AD3265+Y3265*AC3265+Z3265*AD3268+AA3265*AC3268)</f>
        <v>27.757928472569446</v>
      </c>
      <c r="AJ3265" s="61">
        <f t="shared" ref="AJ3265" si="14839">X3265*AE3265+Z3265*AE3268-Y3265*AF3265-AA3265*AF3268</f>
        <v>0</v>
      </c>
      <c r="AK3265" s="62">
        <f t="shared" ref="AK3265" si="14840">(X3265*AF3265+Y3265*AE3265+Z3265*AF3268+AA3265*AE3268)</f>
        <v>27.757928472569446</v>
      </c>
      <c r="AM3265" s="67">
        <f t="shared" ref="AM3265" si="14841">20*LOG(((1+$AD$8)/$AD$8)/((AH3265+AH3268)^2+(AI3265+AI3268)^2)^0.5)</f>
        <v>-22.985835629766427</v>
      </c>
      <c r="AO3265" s="110">
        <f t="shared" ref="AO3265" si="14842">((AH3265^2+AI3265^2)^0.5)/((AH3268^2+AI3268^2)^0.5)</f>
        <v>8.2200275741093982</v>
      </c>
      <c r="AP3265" s="18"/>
      <c r="AQ3265" s="68"/>
      <c r="AR3265" s="68"/>
      <c r="AS3265" s="68"/>
      <c r="AT3265" s="68"/>
    </row>
    <row r="3266" spans="2:46" ht="18.600000000000001" customHeight="1" thickBot="1">
      <c r="D3266" s="69"/>
      <c r="G3266" s="70"/>
      <c r="I3266" s="69"/>
      <c r="L3266" s="70"/>
      <c r="N3266" s="69"/>
      <c r="Q3266" s="70"/>
      <c r="S3266" s="69"/>
      <c r="V3266" s="70"/>
      <c r="X3266" s="69"/>
      <c r="AA3266" s="70"/>
      <c r="AC3266" s="64"/>
      <c r="AD3266" s="23"/>
      <c r="AE3266" s="23"/>
      <c r="AF3266" s="71"/>
      <c r="AH3266" s="69"/>
      <c r="AK3266" s="70"/>
      <c r="AO3266" s="111"/>
      <c r="AP3266" s="18"/>
      <c r="AQ3266" s="68"/>
      <c r="AR3266" s="68"/>
      <c r="AS3266" s="68"/>
      <c r="AT3266" s="68"/>
    </row>
    <row r="3267" spans="2:46" ht="18.600000000000001" customHeight="1" thickBot="1">
      <c r="D3267" s="265" t="s">
        <v>11</v>
      </c>
      <c r="E3267" s="266"/>
      <c r="F3267" s="267" t="s">
        <v>84</v>
      </c>
      <c r="G3267" s="268"/>
      <c r="H3267" s="263"/>
      <c r="I3267" s="265" t="s">
        <v>85</v>
      </c>
      <c r="J3267" s="266"/>
      <c r="K3267" s="267" t="s">
        <v>86</v>
      </c>
      <c r="L3267" s="268"/>
      <c r="N3267" s="269" t="s">
        <v>12</v>
      </c>
      <c r="O3267" s="270"/>
      <c r="P3267" s="271" t="s">
        <v>13</v>
      </c>
      <c r="Q3267" s="272"/>
      <c r="S3267" s="265" t="s">
        <v>87</v>
      </c>
      <c r="T3267" s="266"/>
      <c r="U3267" s="267" t="s">
        <v>88</v>
      </c>
      <c r="V3267" s="268"/>
      <c r="W3267" s="10"/>
      <c r="X3267" s="269" t="s">
        <v>89</v>
      </c>
      <c r="Y3267" s="270"/>
      <c r="Z3267" s="271" t="s">
        <v>90</v>
      </c>
      <c r="AA3267" s="272"/>
      <c r="AB3267" s="10"/>
      <c r="AC3267" s="265" t="s">
        <v>14</v>
      </c>
      <c r="AD3267" s="266"/>
      <c r="AE3267" s="267" t="s">
        <v>15</v>
      </c>
      <c r="AF3267" s="268"/>
      <c r="AG3267" s="10"/>
      <c r="AH3267" s="269" t="s">
        <v>91</v>
      </c>
      <c r="AI3267" s="270"/>
      <c r="AJ3267" s="271" t="s">
        <v>92</v>
      </c>
      <c r="AK3267" s="272"/>
      <c r="AM3267" s="76" t="s">
        <v>16</v>
      </c>
      <c r="AO3267" s="112" t="s">
        <v>38</v>
      </c>
      <c r="AP3267" s="18"/>
      <c r="AQ3267" s="68"/>
      <c r="AR3267" s="68"/>
      <c r="AS3267" s="68"/>
      <c r="AT3267" s="68"/>
    </row>
    <row r="3268" spans="2:46" ht="18.600000000000001" customHeight="1" thickTop="1" thickBot="1">
      <c r="D3268" s="59">
        <v>0</v>
      </c>
      <c r="E3268" s="63">
        <v>0</v>
      </c>
      <c r="F3268" s="61">
        <v>1</v>
      </c>
      <c r="G3268" s="62">
        <v>0</v>
      </c>
      <c r="I3268" s="59">
        <v>0</v>
      </c>
      <c r="J3268" s="63">
        <f t="shared" ref="J3268" si="14843">IF(0=(1-$J$8*$K$8*$B3265^2),10^14,$B3265*$K$8/(1-$J$8*$K$8*$B3265^2))</f>
        <v>-0.37579103737947323</v>
      </c>
      <c r="K3268" s="61">
        <v>1</v>
      </c>
      <c r="L3268" s="62">
        <v>0</v>
      </c>
      <c r="N3268" s="59">
        <f t="shared" ref="N3268" si="14844">D3268*I3265+F3268*I3268-E3268*J3265-G3268*J3268</f>
        <v>0</v>
      </c>
      <c r="O3268" s="63">
        <f t="shared" ref="O3268" si="14845">(D3268*J3265+E3268*I3265+F3268*J3268+G3268*I3268)</f>
        <v>-0.37579103737947323</v>
      </c>
      <c r="P3268" s="61">
        <f t="shared" ref="P3268" si="14846">D3268*K3265+F3268*K3268-E3268*L3265-G3268*L3268</f>
        <v>1</v>
      </c>
      <c r="Q3268" s="62">
        <f t="shared" ref="Q3268" si="14847">(D3268*L3265+E3268*K3265+F3268*L3268+G3268*K3268)</f>
        <v>0</v>
      </c>
      <c r="S3268" s="59">
        <v>0</v>
      </c>
      <c r="T3268" s="63">
        <v>0</v>
      </c>
      <c r="U3268" s="61">
        <v>1</v>
      </c>
      <c r="V3268" s="62">
        <v>0</v>
      </c>
      <c r="X3268" s="59">
        <f t="shared" ref="X3268" si="14848">N3268*S3265+P3268*S3268-O3268*T3265-Q3268*T3268</f>
        <v>0</v>
      </c>
      <c r="Y3268" s="63">
        <f t="shared" ref="Y3268" si="14849">(N3268*T3265+O3268*S3265+P3268*T3268+Q3268*S3268)</f>
        <v>-0.37579103737947323</v>
      </c>
      <c r="Z3268" s="61">
        <f t="shared" ref="Z3268" si="14850">N3268*U3265+P3268*U3268-O3268*V3265-Q3268*V3268</f>
        <v>3.3810029186932224</v>
      </c>
      <c r="AA3268" s="62">
        <f t="shared" ref="AA3268" si="14851">(N3268*V3265+O3268*U3265+P3268*V3268+Q3268*U3268)</f>
        <v>0</v>
      </c>
      <c r="AB3268" s="10"/>
      <c r="AC3268" s="46">
        <f t="shared" ref="AC3268" si="14852">1/$AD$8</f>
        <v>1</v>
      </c>
      <c r="AD3268" s="77">
        <v>0</v>
      </c>
      <c r="AE3268" s="78">
        <v>1</v>
      </c>
      <c r="AF3268" s="79">
        <v>0</v>
      </c>
      <c r="AH3268" s="59">
        <f t="shared" ref="AH3268" si="14853">X3268*AC3265+Z3268*AC3268-Y3268*AD3265-AA3268*AD3268</f>
        <v>3.3810029186932224</v>
      </c>
      <c r="AI3268" s="63">
        <f t="shared" ref="AI3268" si="14854">(X3268*AD3265+Y3268*AC3265+Z3268*AD3268+AA3268*AC3268)</f>
        <v>-0.37579103737947323</v>
      </c>
      <c r="AJ3268" s="61">
        <f t="shared" ref="AJ3268" si="14855">X3268*AE3265+Z3268*AE3268-Y3268*AF3265-AA3268*AF3268</f>
        <v>3.3810029186932224</v>
      </c>
      <c r="AK3268" s="62">
        <f t="shared" ref="AK3268" si="14856">(X3268*AF3265+Y3268*AE3265+Z3268*AF3268+AA3268*AE3268)</f>
        <v>0</v>
      </c>
      <c r="AM3268" s="80">
        <f t="shared" ref="AM3268" si="14857">(180/PI())*ATAN(-1*(AI3265+AI3268)/(AH3265+AH3268))</f>
        <v>-76.128372430710414</v>
      </c>
      <c r="AO3268" s="113">
        <f t="shared" ref="AO3268" si="14858">20*LOG(((1-(10^(AM3265/20)^2)*(1-((1-AO3265)/(1+AO3265))^2))^0.5))</f>
        <v>-8.4545838339519126E-3</v>
      </c>
      <c r="AP3268" s="18"/>
      <c r="AQ3268" s="68"/>
      <c r="AR3268" s="68"/>
      <c r="AS3268" s="68"/>
      <c r="AT3268" s="68"/>
    </row>
    <row r="3269" spans="2:46" ht="18.600000000000001" customHeight="1"/>
    <row r="3270" spans="2:46" ht="18.600000000000001" customHeight="1" thickBot="1">
      <c r="D3270" s="10" t="s">
        <v>63</v>
      </c>
      <c r="E3270" s="10"/>
      <c r="F3270" s="10"/>
      <c r="G3270" s="10"/>
      <c r="H3270" s="10"/>
      <c r="I3270" s="10" t="s">
        <v>64</v>
      </c>
      <c r="J3270" s="10"/>
      <c r="K3270" s="10"/>
      <c r="L3270" s="10"/>
      <c r="M3270" s="55"/>
      <c r="N3270" s="55"/>
      <c r="O3270" s="54" t="s">
        <v>65</v>
      </c>
      <c r="P3270" s="55"/>
      <c r="Q3270" s="55"/>
      <c r="R3270" s="55"/>
      <c r="S3270" s="10"/>
      <c r="T3270" s="10" t="s">
        <v>66</v>
      </c>
      <c r="U3270" s="55"/>
      <c r="V3270" s="55"/>
      <c r="W3270" s="55"/>
      <c r="X3270" s="55"/>
      <c r="Y3270" s="54" t="s">
        <v>67</v>
      </c>
      <c r="Z3270" s="55"/>
      <c r="AA3270" s="55"/>
      <c r="AB3270" s="55"/>
      <c r="AC3270" s="54" t="s">
        <v>68</v>
      </c>
      <c r="AD3270" s="10"/>
      <c r="AE3270" s="10"/>
      <c r="AF3270" s="10"/>
      <c r="AG3270" s="10"/>
      <c r="AH3270" s="55"/>
      <c r="AI3270" s="54" t="s">
        <v>69</v>
      </c>
      <c r="AJ3270" s="55"/>
      <c r="AK3270" s="55"/>
    </row>
    <row r="3271" spans="2:46" ht="18.600000000000001" customHeight="1" thickBot="1">
      <c r="B3271" s="52"/>
      <c r="D3271" s="273" t="s">
        <v>70</v>
      </c>
      <c r="E3271" s="274"/>
      <c r="F3271" s="275" t="s">
        <v>71</v>
      </c>
      <c r="G3271" s="276"/>
      <c r="H3271" s="263"/>
      <c r="I3271" s="273" t="s">
        <v>72</v>
      </c>
      <c r="J3271" s="274"/>
      <c r="K3271" s="275" t="s">
        <v>73</v>
      </c>
      <c r="L3271" s="276"/>
      <c r="M3271" s="55"/>
      <c r="N3271" s="269" t="s">
        <v>74</v>
      </c>
      <c r="O3271" s="270"/>
      <c r="P3271" s="271" t="s">
        <v>75</v>
      </c>
      <c r="Q3271" s="272"/>
      <c r="R3271" s="55"/>
      <c r="S3271" s="273" t="s">
        <v>76</v>
      </c>
      <c r="T3271" s="274"/>
      <c r="U3271" s="275" t="s">
        <v>77</v>
      </c>
      <c r="V3271" s="276"/>
      <c r="W3271" s="10"/>
      <c r="X3271" s="269" t="s">
        <v>78</v>
      </c>
      <c r="Y3271" s="270"/>
      <c r="Z3271" s="271" t="s">
        <v>79</v>
      </c>
      <c r="AA3271" s="272"/>
      <c r="AB3271" s="10"/>
      <c r="AC3271" s="273" t="s">
        <v>80</v>
      </c>
      <c r="AD3271" s="274"/>
      <c r="AE3271" s="275" t="s">
        <v>81</v>
      </c>
      <c r="AF3271" s="276"/>
      <c r="AG3271" s="10"/>
      <c r="AH3271" s="269" t="s">
        <v>82</v>
      </c>
      <c r="AI3271" s="270"/>
      <c r="AJ3271" s="271" t="s">
        <v>83</v>
      </c>
      <c r="AK3271" s="272"/>
      <c r="AM3271" s="57" t="s">
        <v>10</v>
      </c>
      <c r="AO3271" s="109" t="s">
        <v>37</v>
      </c>
      <c r="AP3271" s="18"/>
      <c r="AQ3271" s="68"/>
      <c r="AR3271" s="68"/>
      <c r="AS3271" s="68"/>
      <c r="AT3271" s="68"/>
    </row>
    <row r="3272" spans="2:46" ht="18.600000000000001" customHeight="1" thickTop="1" thickBot="1">
      <c r="B3272" s="81">
        <v>9.3599999999999408</v>
      </c>
      <c r="D3272" s="59">
        <v>1</v>
      </c>
      <c r="E3272" s="60">
        <v>0</v>
      </c>
      <c r="F3272" s="61">
        <v>0</v>
      </c>
      <c r="G3272" s="62">
        <f t="shared" ref="G3272" si="14859">$E$8*$B3272</f>
        <v>6.3495431999999603</v>
      </c>
      <c r="I3272" s="59">
        <v>1</v>
      </c>
      <c r="J3272" s="63">
        <v>0</v>
      </c>
      <c r="K3272" s="61">
        <v>0</v>
      </c>
      <c r="L3272" s="62">
        <v>0</v>
      </c>
      <c r="N3272" s="59">
        <f t="shared" ref="N3272" si="14860">D3272*I3272+F3272*I3275-E3272*J3272-G3272*J3275</f>
        <v>3.3804971209127195</v>
      </c>
      <c r="O3272" s="63">
        <f t="shared" ref="O3272" si="14861">(D3272*J3272+E3272*I3272+F3272*J3275+G3272*I3275)</f>
        <v>0</v>
      </c>
      <c r="P3272" s="61">
        <f t="shared" ref="P3272" si="14862">D3272*K3272+F3272*K3275-E3272*L3272-G3272*L3275</f>
        <v>0</v>
      </c>
      <c r="Q3272" s="62">
        <f t="shared" ref="Q3272" si="14863">(D3272*L3272+E3272*K3272+F3272*L3275+G3272*K3275)</f>
        <v>6.3495431999999603</v>
      </c>
      <c r="S3272" s="59">
        <v>1</v>
      </c>
      <c r="T3272" s="60">
        <v>0</v>
      </c>
      <c r="U3272" s="61">
        <v>0</v>
      </c>
      <c r="V3272" s="62">
        <f t="shared" ref="V3272" si="14864">$T$8*$B3272</f>
        <v>6.3495431999999603</v>
      </c>
      <c r="X3272" s="59">
        <f t="shared" ref="X3272" si="14865">N3272*S3272+P3272*S3275-O3272*T3272-Q3272*T3275</f>
        <v>3.3804971209127195</v>
      </c>
      <c r="Y3272" s="63">
        <f t="shared" ref="Y3272" si="14866">(N3272*T3272+O3272*S3272+P3272*T3275+Q3272*S3275)</f>
        <v>0</v>
      </c>
      <c r="Z3272" s="61">
        <f t="shared" ref="Z3272" si="14867">N3272*U3272+P3272*U3275-O3272*V3272-Q3272*V3275</f>
        <v>0</v>
      </c>
      <c r="AA3272" s="62">
        <f t="shared" ref="AA3272" si="14868">(N3272*V3272+O3272*U3272+P3272*V3275+Q3272*U3275)</f>
        <v>27.814155706710761</v>
      </c>
      <c r="AB3272" s="10"/>
      <c r="AC3272" s="64">
        <v>1</v>
      </c>
      <c r="AD3272" s="65">
        <v>0</v>
      </c>
      <c r="AE3272" s="23">
        <v>0</v>
      </c>
      <c r="AF3272" s="66">
        <v>0</v>
      </c>
      <c r="AH3272" s="59">
        <f t="shared" ref="AH3272" si="14869">X3272*AC3272+Z3272*AC3275-Y3272*AD3272-AA3272*AD3275</f>
        <v>3.3804971209127195</v>
      </c>
      <c r="AI3272" s="63">
        <f t="shared" ref="AI3272" si="14870">(X3272*AD3272+Y3272*AC3272+Z3272*AD3275+AA3272*AC3275)</f>
        <v>27.814155706710761</v>
      </c>
      <c r="AJ3272" s="61">
        <f t="shared" ref="AJ3272" si="14871">X3272*AE3272+Z3272*AE3275-Y3272*AF3272-AA3272*AF3275</f>
        <v>0</v>
      </c>
      <c r="AK3272" s="62">
        <f t="shared" ref="AK3272" si="14872">(X3272*AF3272+Y3272*AE3272+Z3272*AF3275+AA3272*AE3275)</f>
        <v>27.814155706710761</v>
      </c>
      <c r="AM3272" s="67">
        <f t="shared" ref="AM3272" si="14873">20*LOG(((1+$AD$8)/$AD$8)/((AH3272+AH3275)^2+(AI3272+AI3275)^2)^0.5)</f>
        <v>-23.002820046837588</v>
      </c>
      <c r="AO3272" s="110">
        <f t="shared" ref="AO3272" si="14874">((AH3272^2+AI3272^2)^0.5)/((AH3275^2+AI3275^2)^0.5)</f>
        <v>8.2378703919901302</v>
      </c>
      <c r="AP3272" s="18"/>
      <c r="AQ3272" s="68"/>
      <c r="AR3272" s="68"/>
      <c r="AS3272" s="68"/>
      <c r="AT3272" s="68"/>
    </row>
    <row r="3273" spans="2:46" ht="18.600000000000001" customHeight="1" thickBot="1">
      <c r="D3273" s="69"/>
      <c r="G3273" s="70"/>
      <c r="I3273" s="69"/>
      <c r="L3273" s="70"/>
      <c r="N3273" s="69"/>
      <c r="Q3273" s="70"/>
      <c r="S3273" s="69"/>
      <c r="V3273" s="70"/>
      <c r="X3273" s="69"/>
      <c r="AA3273" s="70"/>
      <c r="AC3273" s="64"/>
      <c r="AD3273" s="23"/>
      <c r="AE3273" s="23"/>
      <c r="AF3273" s="71"/>
      <c r="AH3273" s="69"/>
      <c r="AK3273" s="70"/>
      <c r="AO3273" s="111"/>
      <c r="AP3273" s="18"/>
      <c r="AQ3273" s="68"/>
      <c r="AR3273" s="68"/>
      <c r="AS3273" s="68"/>
      <c r="AT3273" s="68"/>
    </row>
    <row r="3274" spans="2:46" ht="18.600000000000001" customHeight="1" thickBot="1">
      <c r="D3274" s="265" t="s">
        <v>11</v>
      </c>
      <c r="E3274" s="266"/>
      <c r="F3274" s="267" t="s">
        <v>84</v>
      </c>
      <c r="G3274" s="268"/>
      <c r="H3274" s="263"/>
      <c r="I3274" s="265" t="s">
        <v>85</v>
      </c>
      <c r="J3274" s="266"/>
      <c r="K3274" s="267" t="s">
        <v>86</v>
      </c>
      <c r="L3274" s="268"/>
      <c r="N3274" s="269" t="s">
        <v>12</v>
      </c>
      <c r="O3274" s="270"/>
      <c r="P3274" s="271" t="s">
        <v>13</v>
      </c>
      <c r="Q3274" s="272"/>
      <c r="S3274" s="265" t="s">
        <v>87</v>
      </c>
      <c r="T3274" s="266"/>
      <c r="U3274" s="267" t="s">
        <v>88</v>
      </c>
      <c r="V3274" s="268"/>
      <c r="W3274" s="10"/>
      <c r="X3274" s="269" t="s">
        <v>89</v>
      </c>
      <c r="Y3274" s="270"/>
      <c r="Z3274" s="271" t="s">
        <v>90</v>
      </c>
      <c r="AA3274" s="272"/>
      <c r="AB3274" s="10"/>
      <c r="AC3274" s="265" t="s">
        <v>14</v>
      </c>
      <c r="AD3274" s="266"/>
      <c r="AE3274" s="267" t="s">
        <v>15</v>
      </c>
      <c r="AF3274" s="268"/>
      <c r="AG3274" s="10"/>
      <c r="AH3274" s="269" t="s">
        <v>91</v>
      </c>
      <c r="AI3274" s="270"/>
      <c r="AJ3274" s="271" t="s">
        <v>92</v>
      </c>
      <c r="AK3274" s="272"/>
      <c r="AM3274" s="76" t="s">
        <v>16</v>
      </c>
      <c r="AO3274" s="112" t="s">
        <v>38</v>
      </c>
      <c r="AP3274" s="18"/>
      <c r="AQ3274" s="68"/>
      <c r="AR3274" s="68"/>
      <c r="AS3274" s="68"/>
      <c r="AT3274" s="68"/>
    </row>
    <row r="3275" spans="2:46" ht="18.600000000000001" customHeight="1" thickTop="1" thickBot="1">
      <c r="D3275" s="59">
        <v>0</v>
      </c>
      <c r="E3275" s="63">
        <v>0</v>
      </c>
      <c r="F3275" s="61">
        <v>1</v>
      </c>
      <c r="G3275" s="62">
        <v>0</v>
      </c>
      <c r="I3275" s="59">
        <v>0</v>
      </c>
      <c r="J3275" s="63">
        <f t="shared" ref="J3275" si="14875">IF(0=(1-$J$8*$K$8*$B3272^2),10^14,$B3272*$K$8/(1-$J$8*$K$8*$B3272^2))</f>
        <v>-0.37490840615317561</v>
      </c>
      <c r="K3275" s="61">
        <v>1</v>
      </c>
      <c r="L3275" s="62">
        <v>0</v>
      </c>
      <c r="N3275" s="59">
        <f t="shared" ref="N3275" si="14876">D3275*I3272+F3275*I3275-E3275*J3272-G3275*J3275</f>
        <v>0</v>
      </c>
      <c r="O3275" s="63">
        <f t="shared" ref="O3275" si="14877">(D3275*J3272+E3275*I3272+F3275*J3275+G3275*I3275)</f>
        <v>-0.37490840615317561</v>
      </c>
      <c r="P3275" s="61">
        <f t="shared" ref="P3275" si="14878">D3275*K3272+F3275*K3275-E3275*L3272-G3275*L3275</f>
        <v>1</v>
      </c>
      <c r="Q3275" s="62">
        <f t="shared" ref="Q3275" si="14879">(D3275*L3272+E3275*K3272+F3275*L3275+G3275*K3275)</f>
        <v>0</v>
      </c>
      <c r="S3275" s="59">
        <v>0</v>
      </c>
      <c r="T3275" s="63">
        <v>0</v>
      </c>
      <c r="U3275" s="61">
        <v>1</v>
      </c>
      <c r="V3275" s="62">
        <v>0</v>
      </c>
      <c r="X3275" s="59">
        <f t="shared" ref="X3275" si="14880">N3275*S3272+P3275*S3275-O3275*T3272-Q3275*T3275</f>
        <v>0</v>
      </c>
      <c r="Y3275" s="63">
        <f t="shared" ref="Y3275" si="14881">(N3275*T3272+O3275*S3272+P3275*T3275+Q3275*S3275)</f>
        <v>-0.37490840615317561</v>
      </c>
      <c r="Z3275" s="61">
        <f t="shared" ref="Z3275" si="14882">N3275*U3272+P3275*U3275-O3275*V3272-Q3275*V3275</f>
        <v>3.3804971209127195</v>
      </c>
      <c r="AA3275" s="62">
        <f t="shared" ref="AA3275" si="14883">(N3275*V3272+O3275*U3272+P3275*V3275+Q3275*U3275)</f>
        <v>0</v>
      </c>
      <c r="AB3275" s="10"/>
      <c r="AC3275" s="46">
        <f t="shared" ref="AC3275" si="14884">1/$AD$8</f>
        <v>1</v>
      </c>
      <c r="AD3275" s="77">
        <v>0</v>
      </c>
      <c r="AE3275" s="78">
        <v>1</v>
      </c>
      <c r="AF3275" s="79">
        <v>0</v>
      </c>
      <c r="AH3275" s="59">
        <f t="shared" ref="AH3275" si="14885">X3275*AC3272+Z3275*AC3275-Y3275*AD3272-AA3275*AD3275</f>
        <v>3.3804971209127195</v>
      </c>
      <c r="AI3275" s="63">
        <f t="shared" ref="AI3275" si="14886">(X3275*AD3272+Y3275*AC3272+Z3275*AD3275+AA3275*AC3275)</f>
        <v>-0.37490840615317561</v>
      </c>
      <c r="AJ3275" s="61">
        <f t="shared" ref="AJ3275" si="14887">X3275*AE3272+Z3275*AE3275-Y3275*AF3272-AA3275*AF3275</f>
        <v>3.3804971209127195</v>
      </c>
      <c r="AK3275" s="62">
        <f t="shared" ref="AK3275" si="14888">(X3275*AF3272+Y3275*AE3272+Z3275*AF3275+AA3275*AE3275)</f>
        <v>0</v>
      </c>
      <c r="AM3275" s="80">
        <f t="shared" ref="AM3275" si="14889">(180/PI())*ATAN(-1*(AI3272+AI3275)/(AH3272+AH3275))</f>
        <v>-76.158123395606665</v>
      </c>
      <c r="AO3275" s="113">
        <f t="shared" ref="AO3275" si="14890">20*LOG(((1-(10^(AM3272/20)^2)*(1-((1-AO3272)/(1+AO3272))^2))^0.5))</f>
        <v>-8.4072472103528476E-3</v>
      </c>
      <c r="AP3275" s="18"/>
      <c r="AQ3275" s="68"/>
      <c r="AR3275" s="68"/>
      <c r="AS3275" s="68"/>
      <c r="AT3275" s="68"/>
    </row>
    <row r="3276" spans="2:46" ht="18.600000000000001" customHeight="1"/>
    <row r="3277" spans="2:46" ht="18.600000000000001" customHeight="1" thickBot="1">
      <c r="D3277" s="10" t="s">
        <v>63</v>
      </c>
      <c r="E3277" s="10"/>
      <c r="F3277" s="10"/>
      <c r="G3277" s="10"/>
      <c r="H3277" s="10"/>
      <c r="I3277" s="10" t="s">
        <v>64</v>
      </c>
      <c r="J3277" s="10"/>
      <c r="K3277" s="10"/>
      <c r="L3277" s="10"/>
      <c r="M3277" s="55"/>
      <c r="N3277" s="55"/>
      <c r="O3277" s="54" t="s">
        <v>65</v>
      </c>
      <c r="P3277" s="55"/>
      <c r="Q3277" s="55"/>
      <c r="R3277" s="55"/>
      <c r="S3277" s="10"/>
      <c r="T3277" s="10" t="s">
        <v>66</v>
      </c>
      <c r="U3277" s="55"/>
      <c r="V3277" s="55"/>
      <c r="W3277" s="55"/>
      <c r="X3277" s="55"/>
      <c r="Y3277" s="54" t="s">
        <v>67</v>
      </c>
      <c r="Z3277" s="55"/>
      <c r="AA3277" s="55"/>
      <c r="AB3277" s="55"/>
      <c r="AC3277" s="54" t="s">
        <v>68</v>
      </c>
      <c r="AD3277" s="10"/>
      <c r="AE3277" s="10"/>
      <c r="AF3277" s="10"/>
      <c r="AG3277" s="10"/>
      <c r="AH3277" s="55"/>
      <c r="AI3277" s="54" t="s">
        <v>69</v>
      </c>
      <c r="AJ3277" s="55"/>
      <c r="AK3277" s="55"/>
    </row>
    <row r="3278" spans="2:46" ht="18.600000000000001" customHeight="1" thickBot="1">
      <c r="B3278" s="52"/>
      <c r="D3278" s="273" t="s">
        <v>70</v>
      </c>
      <c r="E3278" s="274"/>
      <c r="F3278" s="275" t="s">
        <v>71</v>
      </c>
      <c r="G3278" s="276"/>
      <c r="H3278" s="263"/>
      <c r="I3278" s="273" t="s">
        <v>72</v>
      </c>
      <c r="J3278" s="274"/>
      <c r="K3278" s="275" t="s">
        <v>73</v>
      </c>
      <c r="L3278" s="276"/>
      <c r="M3278" s="55"/>
      <c r="N3278" s="269" t="s">
        <v>74</v>
      </c>
      <c r="O3278" s="270"/>
      <c r="P3278" s="271" t="s">
        <v>75</v>
      </c>
      <c r="Q3278" s="272"/>
      <c r="R3278" s="55"/>
      <c r="S3278" s="273" t="s">
        <v>76</v>
      </c>
      <c r="T3278" s="274"/>
      <c r="U3278" s="275" t="s">
        <v>77</v>
      </c>
      <c r="V3278" s="276"/>
      <c r="W3278" s="10"/>
      <c r="X3278" s="269" t="s">
        <v>78</v>
      </c>
      <c r="Y3278" s="270"/>
      <c r="Z3278" s="271" t="s">
        <v>79</v>
      </c>
      <c r="AA3278" s="272"/>
      <c r="AB3278" s="10"/>
      <c r="AC3278" s="273" t="s">
        <v>80</v>
      </c>
      <c r="AD3278" s="274"/>
      <c r="AE3278" s="275" t="s">
        <v>81</v>
      </c>
      <c r="AF3278" s="276"/>
      <c r="AG3278" s="10"/>
      <c r="AH3278" s="269" t="s">
        <v>82</v>
      </c>
      <c r="AI3278" s="270"/>
      <c r="AJ3278" s="271" t="s">
        <v>83</v>
      </c>
      <c r="AK3278" s="272"/>
      <c r="AM3278" s="57" t="s">
        <v>10</v>
      </c>
      <c r="AO3278" s="109" t="s">
        <v>37</v>
      </c>
      <c r="AP3278" s="18"/>
      <c r="AQ3278" s="68"/>
      <c r="AR3278" s="68"/>
      <c r="AS3278" s="68"/>
      <c r="AT3278" s="68"/>
    </row>
    <row r="3279" spans="2:46" ht="18.600000000000001" customHeight="1" thickTop="1" thickBot="1">
      <c r="B3279" s="81">
        <v>9.3799999999999404</v>
      </c>
      <c r="D3279" s="59">
        <v>1</v>
      </c>
      <c r="E3279" s="60">
        <v>0</v>
      </c>
      <c r="F3279" s="61">
        <v>0</v>
      </c>
      <c r="G3279" s="62">
        <f t="shared" ref="G3279" si="14891">$E$8*$B3279</f>
        <v>6.3631105999999598</v>
      </c>
      <c r="I3279" s="59">
        <v>1</v>
      </c>
      <c r="J3279" s="63">
        <v>0</v>
      </c>
      <c r="K3279" s="61">
        <v>0</v>
      </c>
      <c r="L3279" s="62">
        <v>0</v>
      </c>
      <c r="N3279" s="59">
        <f t="shared" ref="N3279" si="14892">D3279*I3279+F3279*I3282-E3279*J3279-G3279*J3282</f>
        <v>3.3799947678556124</v>
      </c>
      <c r="O3279" s="63">
        <f t="shared" ref="O3279" si="14893">(D3279*J3279+E3279*I3279+F3279*J3282+G3279*I3282)</f>
        <v>0</v>
      </c>
      <c r="P3279" s="61">
        <f t="shared" ref="P3279" si="14894">D3279*K3279+F3279*K3282-E3279*L3279-G3279*L3282</f>
        <v>0</v>
      </c>
      <c r="Q3279" s="62">
        <f t="shared" ref="Q3279" si="14895">(D3279*L3279+E3279*K3279+F3279*L3282+G3279*K3282)</f>
        <v>6.3631105999999598</v>
      </c>
      <c r="S3279" s="59">
        <v>1</v>
      </c>
      <c r="T3279" s="60">
        <v>0</v>
      </c>
      <c r="U3279" s="61">
        <v>0</v>
      </c>
      <c r="V3279" s="62">
        <f t="shared" ref="V3279" si="14896">$T$8*$B3279</f>
        <v>6.3631105999999598</v>
      </c>
      <c r="X3279" s="59">
        <f t="shared" ref="X3279" si="14897">N3279*S3279+P3279*S3282-O3279*T3279-Q3279*T3282</f>
        <v>3.3799947678556124</v>
      </c>
      <c r="Y3279" s="63">
        <f t="shared" ref="Y3279" si="14898">(N3279*T3279+O3279*S3279+P3279*T3282+Q3279*S3282)</f>
        <v>0</v>
      </c>
      <c r="Z3279" s="61">
        <f t="shared" ref="Z3279" si="14899">N3279*U3279+P3279*U3282-O3279*V3279-Q3279*V3282</f>
        <v>0</v>
      </c>
      <c r="AA3279" s="62">
        <f t="shared" ref="AA3279" si="14900">(N3279*V3279+O3279*U3279+P3279*V3282+Q3279*U3282)</f>
        <v>27.870391135286411</v>
      </c>
      <c r="AB3279" s="10"/>
      <c r="AC3279" s="64">
        <v>1</v>
      </c>
      <c r="AD3279" s="65">
        <v>0</v>
      </c>
      <c r="AE3279" s="23">
        <v>0</v>
      </c>
      <c r="AF3279" s="66">
        <v>0</v>
      </c>
      <c r="AH3279" s="59">
        <f t="shared" ref="AH3279" si="14901">X3279*AC3279+Z3279*AC3282-Y3279*AD3279-AA3279*AD3282</f>
        <v>3.3799947678556124</v>
      </c>
      <c r="AI3279" s="63">
        <f t="shared" ref="AI3279" si="14902">(X3279*AD3279+Y3279*AC3279+Z3279*AD3282+AA3279*AC3282)</f>
        <v>27.870391135286411</v>
      </c>
      <c r="AJ3279" s="61">
        <f t="shared" ref="AJ3279" si="14903">X3279*AE3279+Z3279*AE3282-Y3279*AF3279-AA3279*AF3282</f>
        <v>0</v>
      </c>
      <c r="AK3279" s="62">
        <f t="shared" ref="AK3279" si="14904">(X3279*AF3279+Y3279*AE3279+Z3279*AF3282+AA3279*AE3282)</f>
        <v>27.870391135286411</v>
      </c>
      <c r="AM3279" s="67">
        <f t="shared" ref="AM3279" si="14905">20*LOG(((1+$AD$8)/$AD$8)/((AH3279+AH3282)^2+(AI3279+AI3282)^2)^0.5)</f>
        <v>-23.019775308656399</v>
      </c>
      <c r="AO3279" s="110">
        <f t="shared" ref="AO3279" si="14906">((AH3279^2+AI3279^2)^0.5)/((AH3282^2+AI3282^2)^0.5)</f>
        <v>8.2557126352258425</v>
      </c>
      <c r="AP3279" s="18"/>
      <c r="AQ3279" s="68"/>
      <c r="AR3279" s="68"/>
      <c r="AS3279" s="68"/>
      <c r="AT3279" s="68"/>
    </row>
    <row r="3280" spans="2:46" ht="18.600000000000001" customHeight="1" thickBot="1">
      <c r="D3280" s="69"/>
      <c r="G3280" s="70"/>
      <c r="I3280" s="69"/>
      <c r="L3280" s="70"/>
      <c r="N3280" s="69"/>
      <c r="Q3280" s="70"/>
      <c r="S3280" s="69"/>
      <c r="V3280" s="70"/>
      <c r="X3280" s="69"/>
      <c r="AA3280" s="70"/>
      <c r="AC3280" s="64"/>
      <c r="AD3280" s="23"/>
      <c r="AE3280" s="23"/>
      <c r="AF3280" s="71"/>
      <c r="AH3280" s="69"/>
      <c r="AK3280" s="70"/>
      <c r="AO3280" s="111"/>
      <c r="AP3280" s="18"/>
      <c r="AQ3280" s="68"/>
      <c r="AR3280" s="68"/>
      <c r="AS3280" s="68"/>
      <c r="AT3280" s="68"/>
    </row>
    <row r="3281" spans="2:46" ht="18.600000000000001" customHeight="1" thickBot="1">
      <c r="D3281" s="265" t="s">
        <v>11</v>
      </c>
      <c r="E3281" s="266"/>
      <c r="F3281" s="267" t="s">
        <v>84</v>
      </c>
      <c r="G3281" s="268"/>
      <c r="H3281" s="263"/>
      <c r="I3281" s="265" t="s">
        <v>85</v>
      </c>
      <c r="J3281" s="266"/>
      <c r="K3281" s="267" t="s">
        <v>86</v>
      </c>
      <c r="L3281" s="268"/>
      <c r="N3281" s="269" t="s">
        <v>12</v>
      </c>
      <c r="O3281" s="270"/>
      <c r="P3281" s="271" t="s">
        <v>13</v>
      </c>
      <c r="Q3281" s="272"/>
      <c r="S3281" s="265" t="s">
        <v>87</v>
      </c>
      <c r="T3281" s="266"/>
      <c r="U3281" s="267" t="s">
        <v>88</v>
      </c>
      <c r="V3281" s="268"/>
      <c r="W3281" s="10"/>
      <c r="X3281" s="269" t="s">
        <v>89</v>
      </c>
      <c r="Y3281" s="270"/>
      <c r="Z3281" s="271" t="s">
        <v>90</v>
      </c>
      <c r="AA3281" s="272"/>
      <c r="AB3281" s="10"/>
      <c r="AC3281" s="265" t="s">
        <v>14</v>
      </c>
      <c r="AD3281" s="266"/>
      <c r="AE3281" s="267" t="s">
        <v>15</v>
      </c>
      <c r="AF3281" s="268"/>
      <c r="AG3281" s="10"/>
      <c r="AH3281" s="269" t="s">
        <v>91</v>
      </c>
      <c r="AI3281" s="270"/>
      <c r="AJ3281" s="271" t="s">
        <v>92</v>
      </c>
      <c r="AK3281" s="272"/>
      <c r="AM3281" s="76" t="s">
        <v>16</v>
      </c>
      <c r="AO3281" s="112" t="s">
        <v>38</v>
      </c>
      <c r="AP3281" s="18"/>
      <c r="AQ3281" s="68"/>
      <c r="AR3281" s="68"/>
      <c r="AS3281" s="68"/>
      <c r="AT3281" s="68"/>
    </row>
    <row r="3282" spans="2:46" ht="18.600000000000001" customHeight="1" thickTop="1" thickBot="1">
      <c r="D3282" s="59">
        <v>0</v>
      </c>
      <c r="E3282" s="63">
        <v>0</v>
      </c>
      <c r="F3282" s="61">
        <v>1</v>
      </c>
      <c r="G3282" s="62">
        <v>0</v>
      </c>
      <c r="I3282" s="59">
        <v>0</v>
      </c>
      <c r="J3282" s="63">
        <f t="shared" ref="J3282" si="14907">IF(0=(1-$J$8*$K$8*$B3279^2),10^14,$B3279*$K$8/(1-$J$8*$K$8*$B3279^2))</f>
        <v>-0.37403008017110806</v>
      </c>
      <c r="K3282" s="61">
        <v>1</v>
      </c>
      <c r="L3282" s="62">
        <v>0</v>
      </c>
      <c r="N3282" s="59">
        <f t="shared" ref="N3282" si="14908">D3282*I3279+F3282*I3282-E3282*J3279-G3282*J3282</f>
        <v>0</v>
      </c>
      <c r="O3282" s="63">
        <f t="shared" ref="O3282" si="14909">(D3282*J3279+E3282*I3279+F3282*J3282+G3282*I3282)</f>
        <v>-0.37403008017110806</v>
      </c>
      <c r="P3282" s="61">
        <f t="shared" ref="P3282" si="14910">D3282*K3279+F3282*K3282-E3282*L3279-G3282*L3282</f>
        <v>1</v>
      </c>
      <c r="Q3282" s="62">
        <f t="shared" ref="Q3282" si="14911">(D3282*L3279+E3282*K3279+F3282*L3282+G3282*K3282)</f>
        <v>0</v>
      </c>
      <c r="S3282" s="59">
        <v>0</v>
      </c>
      <c r="T3282" s="63">
        <v>0</v>
      </c>
      <c r="U3282" s="61">
        <v>1</v>
      </c>
      <c r="V3282" s="62">
        <v>0</v>
      </c>
      <c r="X3282" s="59">
        <f t="shared" ref="X3282" si="14912">N3282*S3279+P3282*S3282-O3282*T3279-Q3282*T3282</f>
        <v>0</v>
      </c>
      <c r="Y3282" s="63">
        <f t="shared" ref="Y3282" si="14913">(N3282*T3279+O3282*S3279+P3282*T3282+Q3282*S3282)</f>
        <v>-0.37403008017110806</v>
      </c>
      <c r="Z3282" s="61">
        <f t="shared" ref="Z3282" si="14914">N3282*U3279+P3282*U3282-O3282*V3279-Q3282*V3282</f>
        <v>3.3799947678556124</v>
      </c>
      <c r="AA3282" s="62">
        <f t="shared" ref="AA3282" si="14915">(N3282*V3279+O3282*U3279+P3282*V3282+Q3282*U3282)</f>
        <v>0</v>
      </c>
      <c r="AB3282" s="10"/>
      <c r="AC3282" s="46">
        <f t="shared" ref="AC3282" si="14916">1/$AD$8</f>
        <v>1</v>
      </c>
      <c r="AD3282" s="77">
        <v>0</v>
      </c>
      <c r="AE3282" s="78">
        <v>1</v>
      </c>
      <c r="AF3282" s="79">
        <v>0</v>
      </c>
      <c r="AH3282" s="59">
        <f t="shared" ref="AH3282" si="14917">X3282*AC3279+Z3282*AC3282-Y3282*AD3279-AA3282*AD3282</f>
        <v>3.3799947678556124</v>
      </c>
      <c r="AI3282" s="63">
        <f t="shared" ref="AI3282" si="14918">(X3282*AD3279+Y3282*AC3279+Z3282*AD3282+AA3282*AC3282)</f>
        <v>-0.37403008017110806</v>
      </c>
      <c r="AJ3282" s="61">
        <f t="shared" ref="AJ3282" si="14919">X3282*AE3279+Z3282*AE3282-Y3282*AF3279-AA3282*AF3282</f>
        <v>3.3799947678556124</v>
      </c>
      <c r="AK3282" s="62">
        <f t="shared" ref="AK3282" si="14920">(X3282*AF3279+Y3282*AE3279+Z3282*AF3282+AA3282*AE3282)</f>
        <v>0</v>
      </c>
      <c r="AM3282" s="80">
        <f t="shared" ref="AM3282" si="14921">(180/PI())*ATAN(-1*(AI3279+AI3282)/(AH3279+AH3282))</f>
        <v>-76.187746683733067</v>
      </c>
      <c r="AO3282" s="113">
        <f t="shared" ref="AO3282" si="14922">20*LOG(((1-(10^(AM3279/20)^2)*(1-((1-AO3279)/(1+AO3279))^2))^0.5))</f>
        <v>-8.3602556908129351E-3</v>
      </c>
      <c r="AP3282" s="18"/>
      <c r="AQ3282" s="68"/>
      <c r="AR3282" s="68"/>
      <c r="AS3282" s="68"/>
      <c r="AT3282" s="68"/>
    </row>
    <row r="3283" spans="2:46" ht="18.600000000000001" customHeight="1"/>
    <row r="3284" spans="2:46" ht="18.600000000000001" customHeight="1" thickBot="1">
      <c r="D3284" s="10" t="s">
        <v>63</v>
      </c>
      <c r="E3284" s="10"/>
      <c r="F3284" s="10"/>
      <c r="G3284" s="10"/>
      <c r="H3284" s="10"/>
      <c r="I3284" s="10" t="s">
        <v>64</v>
      </c>
      <c r="J3284" s="10"/>
      <c r="K3284" s="10"/>
      <c r="L3284" s="10"/>
      <c r="M3284" s="55"/>
      <c r="N3284" s="55"/>
      <c r="O3284" s="54" t="s">
        <v>65</v>
      </c>
      <c r="P3284" s="55"/>
      <c r="Q3284" s="55"/>
      <c r="R3284" s="55"/>
      <c r="S3284" s="10"/>
      <c r="T3284" s="10" t="s">
        <v>66</v>
      </c>
      <c r="U3284" s="55"/>
      <c r="V3284" s="55"/>
      <c r="W3284" s="55"/>
      <c r="X3284" s="55"/>
      <c r="Y3284" s="54" t="s">
        <v>67</v>
      </c>
      <c r="Z3284" s="55"/>
      <c r="AA3284" s="55"/>
      <c r="AB3284" s="55"/>
      <c r="AC3284" s="54" t="s">
        <v>68</v>
      </c>
      <c r="AD3284" s="10"/>
      <c r="AE3284" s="10"/>
      <c r="AF3284" s="10"/>
      <c r="AG3284" s="10"/>
      <c r="AH3284" s="55"/>
      <c r="AI3284" s="54" t="s">
        <v>69</v>
      </c>
      <c r="AJ3284" s="55"/>
      <c r="AK3284" s="55"/>
    </row>
    <row r="3285" spans="2:46" ht="18.600000000000001" customHeight="1" thickBot="1">
      <c r="B3285" s="52"/>
      <c r="D3285" s="273" t="s">
        <v>70</v>
      </c>
      <c r="E3285" s="274"/>
      <c r="F3285" s="275" t="s">
        <v>71</v>
      </c>
      <c r="G3285" s="276"/>
      <c r="H3285" s="263"/>
      <c r="I3285" s="273" t="s">
        <v>72</v>
      </c>
      <c r="J3285" s="274"/>
      <c r="K3285" s="275" t="s">
        <v>73</v>
      </c>
      <c r="L3285" s="276"/>
      <c r="M3285" s="55"/>
      <c r="N3285" s="269" t="s">
        <v>74</v>
      </c>
      <c r="O3285" s="270"/>
      <c r="P3285" s="271" t="s">
        <v>75</v>
      </c>
      <c r="Q3285" s="272"/>
      <c r="R3285" s="55"/>
      <c r="S3285" s="273" t="s">
        <v>76</v>
      </c>
      <c r="T3285" s="274"/>
      <c r="U3285" s="275" t="s">
        <v>77</v>
      </c>
      <c r="V3285" s="276"/>
      <c r="W3285" s="10"/>
      <c r="X3285" s="269" t="s">
        <v>78</v>
      </c>
      <c r="Y3285" s="270"/>
      <c r="Z3285" s="271" t="s">
        <v>79</v>
      </c>
      <c r="AA3285" s="272"/>
      <c r="AB3285" s="10"/>
      <c r="AC3285" s="273" t="s">
        <v>80</v>
      </c>
      <c r="AD3285" s="274"/>
      <c r="AE3285" s="275" t="s">
        <v>81</v>
      </c>
      <c r="AF3285" s="276"/>
      <c r="AG3285" s="10"/>
      <c r="AH3285" s="269" t="s">
        <v>82</v>
      </c>
      <c r="AI3285" s="270"/>
      <c r="AJ3285" s="271" t="s">
        <v>83</v>
      </c>
      <c r="AK3285" s="272"/>
      <c r="AM3285" s="57" t="s">
        <v>10</v>
      </c>
      <c r="AO3285" s="109" t="s">
        <v>37</v>
      </c>
      <c r="AP3285" s="18"/>
      <c r="AQ3285" s="68"/>
      <c r="AR3285" s="68"/>
      <c r="AS3285" s="68"/>
      <c r="AT3285" s="68"/>
    </row>
    <row r="3286" spans="2:46" ht="18.600000000000001" customHeight="1" thickTop="1" thickBot="1">
      <c r="B3286" s="81">
        <v>9.39999999999994</v>
      </c>
      <c r="D3286" s="59">
        <v>1</v>
      </c>
      <c r="E3286" s="60">
        <v>0</v>
      </c>
      <c r="F3286" s="61">
        <v>0</v>
      </c>
      <c r="G3286" s="62">
        <f t="shared" ref="G3286" si="14923">$E$8*$B3286</f>
        <v>6.3766779999999592</v>
      </c>
      <c r="I3286" s="59">
        <v>1</v>
      </c>
      <c r="J3286" s="63">
        <v>0</v>
      </c>
      <c r="K3286" s="61">
        <v>0</v>
      </c>
      <c r="L3286" s="62">
        <v>0</v>
      </c>
      <c r="N3286" s="59">
        <f t="shared" ref="N3286" si="14924">D3286*I3286+F3286*I3289-E3286*J3286-G3286*J3289</f>
        <v>3.379495827849198</v>
      </c>
      <c r="O3286" s="63">
        <f t="shared" ref="O3286" si="14925">(D3286*J3286+E3286*I3286+F3286*J3289+G3286*I3289)</f>
        <v>0</v>
      </c>
      <c r="P3286" s="61">
        <f t="shared" ref="P3286" si="14926">D3286*K3286+F3286*K3289-E3286*L3286-G3286*L3289</f>
        <v>0</v>
      </c>
      <c r="Q3286" s="62">
        <f t="shared" ref="Q3286" si="14927">(D3286*L3286+E3286*K3286+F3286*L3289+G3286*K3289)</f>
        <v>6.3766779999999592</v>
      </c>
      <c r="S3286" s="59">
        <v>1</v>
      </c>
      <c r="T3286" s="60">
        <v>0</v>
      </c>
      <c r="U3286" s="61">
        <v>0</v>
      </c>
      <c r="V3286" s="62">
        <f t="shared" ref="V3286" si="14928">$T$8*$B3286</f>
        <v>6.3766779999999592</v>
      </c>
      <c r="X3286" s="59">
        <f t="shared" ref="X3286" si="14929">N3286*S3286+P3286*S3289-O3286*T3286-Q3286*T3289</f>
        <v>3.379495827849198</v>
      </c>
      <c r="Y3286" s="63">
        <f t="shared" ref="Y3286" si="14930">(N3286*T3286+O3286*S3286+P3286*T3289+Q3286*S3289)</f>
        <v>0</v>
      </c>
      <c r="Z3286" s="61">
        <f t="shared" ref="Z3286" si="14931">N3286*U3286+P3286*U3289-O3286*V3286-Q3286*V3289</f>
        <v>0</v>
      </c>
      <c r="AA3286" s="62">
        <f t="shared" ref="AA3286" si="14932">(N3286*V3286+O3286*U3286+P3286*V3289+Q3286*U3289)</f>
        <v>27.92663469653759</v>
      </c>
      <c r="AB3286" s="10"/>
      <c r="AC3286" s="64">
        <v>1</v>
      </c>
      <c r="AD3286" s="65">
        <v>0</v>
      </c>
      <c r="AE3286" s="23">
        <v>0</v>
      </c>
      <c r="AF3286" s="66">
        <v>0</v>
      </c>
      <c r="AH3286" s="59">
        <f t="shared" ref="AH3286" si="14933">X3286*AC3286+Z3286*AC3289-Y3286*AD3286-AA3286*AD3289</f>
        <v>3.379495827849198</v>
      </c>
      <c r="AI3286" s="63">
        <f t="shared" ref="AI3286" si="14934">(X3286*AD3286+Y3286*AC3286+Z3286*AD3289+AA3286*AC3289)</f>
        <v>27.92663469653759</v>
      </c>
      <c r="AJ3286" s="61">
        <f t="shared" ref="AJ3286" si="14935">X3286*AE3286+Z3286*AE3289-Y3286*AF3286-AA3286*AF3289</f>
        <v>0</v>
      </c>
      <c r="AK3286" s="62">
        <f t="shared" ref="AK3286" si="14936">(X3286*AF3286+Y3286*AE3286+Z3286*AF3289+AA3286*AE3289)</f>
        <v>27.92663469653759</v>
      </c>
      <c r="AM3286" s="67">
        <f t="shared" ref="AM3286" si="14937">20*LOG(((1+$AD$8)/$AD$8)/((AH3286+AH3289)^2+(AI3286+AI3289)^2)^0.5)</f>
        <v>-23.036701491413254</v>
      </c>
      <c r="AO3286" s="110">
        <f t="shared" ref="AO3286" si="14938">((AH3286^2+AI3286^2)^0.5)/((AH3289^2+AI3289^2)^0.5)</f>
        <v>8.2735543078790563</v>
      </c>
      <c r="AP3286" s="18"/>
      <c r="AQ3286" s="68"/>
      <c r="AR3286" s="68"/>
      <c r="AS3286" s="68"/>
      <c r="AT3286" s="68"/>
    </row>
    <row r="3287" spans="2:46" ht="18.600000000000001" customHeight="1" thickBot="1">
      <c r="D3287" s="69"/>
      <c r="G3287" s="70"/>
      <c r="I3287" s="69"/>
      <c r="L3287" s="70"/>
      <c r="N3287" s="69"/>
      <c r="Q3287" s="70"/>
      <c r="S3287" s="69"/>
      <c r="V3287" s="70"/>
      <c r="X3287" s="69"/>
      <c r="AA3287" s="70"/>
      <c r="AC3287" s="64"/>
      <c r="AD3287" s="23"/>
      <c r="AE3287" s="23"/>
      <c r="AF3287" s="71"/>
      <c r="AH3287" s="69"/>
      <c r="AK3287" s="70"/>
      <c r="AO3287" s="111"/>
      <c r="AP3287" s="18"/>
      <c r="AQ3287" s="68"/>
      <c r="AR3287" s="68"/>
      <c r="AS3287" s="68"/>
      <c r="AT3287" s="68"/>
    </row>
    <row r="3288" spans="2:46" ht="18.600000000000001" customHeight="1" thickBot="1">
      <c r="D3288" s="265" t="s">
        <v>11</v>
      </c>
      <c r="E3288" s="266"/>
      <c r="F3288" s="267" t="s">
        <v>84</v>
      </c>
      <c r="G3288" s="268"/>
      <c r="H3288" s="263"/>
      <c r="I3288" s="265" t="s">
        <v>85</v>
      </c>
      <c r="J3288" s="266"/>
      <c r="K3288" s="267" t="s">
        <v>86</v>
      </c>
      <c r="L3288" s="268"/>
      <c r="N3288" s="269" t="s">
        <v>12</v>
      </c>
      <c r="O3288" s="270"/>
      <c r="P3288" s="271" t="s">
        <v>13</v>
      </c>
      <c r="Q3288" s="272"/>
      <c r="S3288" s="265" t="s">
        <v>87</v>
      </c>
      <c r="T3288" s="266"/>
      <c r="U3288" s="267" t="s">
        <v>88</v>
      </c>
      <c r="V3288" s="268"/>
      <c r="W3288" s="10"/>
      <c r="X3288" s="269" t="s">
        <v>89</v>
      </c>
      <c r="Y3288" s="270"/>
      <c r="Z3288" s="271" t="s">
        <v>90</v>
      </c>
      <c r="AA3288" s="272"/>
      <c r="AB3288" s="10"/>
      <c r="AC3288" s="265" t="s">
        <v>14</v>
      </c>
      <c r="AD3288" s="266"/>
      <c r="AE3288" s="267" t="s">
        <v>15</v>
      </c>
      <c r="AF3288" s="268"/>
      <c r="AG3288" s="10"/>
      <c r="AH3288" s="269" t="s">
        <v>91</v>
      </c>
      <c r="AI3288" s="270"/>
      <c r="AJ3288" s="271" t="s">
        <v>92</v>
      </c>
      <c r="AK3288" s="272"/>
      <c r="AM3288" s="76" t="s">
        <v>16</v>
      </c>
      <c r="AO3288" s="112" t="s">
        <v>38</v>
      </c>
      <c r="AP3288" s="18"/>
      <c r="AQ3288" s="68"/>
      <c r="AR3288" s="68"/>
      <c r="AS3288" s="68"/>
      <c r="AT3288" s="68"/>
    </row>
    <row r="3289" spans="2:46" ht="18.600000000000001" customHeight="1" thickTop="1" thickBot="1">
      <c r="D3289" s="59">
        <v>0</v>
      </c>
      <c r="E3289" s="63">
        <v>0</v>
      </c>
      <c r="F3289" s="61">
        <v>1</v>
      </c>
      <c r="G3289" s="62">
        <v>0</v>
      </c>
      <c r="I3289" s="59">
        <v>0</v>
      </c>
      <c r="J3289" s="63">
        <f t="shared" ref="J3289" si="14939">IF(0=(1-$J$8*$K$8*$B3286^2),10^14,$B3286*$K$8/(1-$J$8*$K$8*$B3286^2))</f>
        <v>-0.37315602698602834</v>
      </c>
      <c r="K3289" s="61">
        <v>1</v>
      </c>
      <c r="L3289" s="62">
        <v>0</v>
      </c>
      <c r="N3289" s="59">
        <f t="shared" ref="N3289" si="14940">D3289*I3286+F3289*I3289-E3289*J3286-G3289*J3289</f>
        <v>0</v>
      </c>
      <c r="O3289" s="63">
        <f t="shared" ref="O3289" si="14941">(D3289*J3286+E3289*I3286+F3289*J3289+G3289*I3289)</f>
        <v>-0.37315602698602834</v>
      </c>
      <c r="P3289" s="61">
        <f t="shared" ref="P3289" si="14942">D3289*K3286+F3289*K3289-E3289*L3286-G3289*L3289</f>
        <v>1</v>
      </c>
      <c r="Q3289" s="62">
        <f t="shared" ref="Q3289" si="14943">(D3289*L3286+E3289*K3286+F3289*L3289+G3289*K3289)</f>
        <v>0</v>
      </c>
      <c r="S3289" s="59">
        <v>0</v>
      </c>
      <c r="T3289" s="63">
        <v>0</v>
      </c>
      <c r="U3289" s="61">
        <v>1</v>
      </c>
      <c r="V3289" s="62">
        <v>0</v>
      </c>
      <c r="X3289" s="59">
        <f t="shared" ref="X3289" si="14944">N3289*S3286+P3289*S3289-O3289*T3286-Q3289*T3289</f>
        <v>0</v>
      </c>
      <c r="Y3289" s="63">
        <f t="shared" ref="Y3289" si="14945">(N3289*T3286+O3289*S3286+P3289*T3289+Q3289*S3289)</f>
        <v>-0.37315602698602834</v>
      </c>
      <c r="Z3289" s="61">
        <f t="shared" ref="Z3289" si="14946">N3289*U3286+P3289*U3289-O3289*V3286-Q3289*V3289</f>
        <v>3.379495827849198</v>
      </c>
      <c r="AA3289" s="62">
        <f t="shared" ref="AA3289" si="14947">(N3289*V3286+O3289*U3286+P3289*V3289+Q3289*U3289)</f>
        <v>0</v>
      </c>
      <c r="AB3289" s="10"/>
      <c r="AC3289" s="46">
        <f t="shared" ref="AC3289" si="14948">1/$AD$8</f>
        <v>1</v>
      </c>
      <c r="AD3289" s="77">
        <v>0</v>
      </c>
      <c r="AE3289" s="78">
        <v>1</v>
      </c>
      <c r="AF3289" s="79">
        <v>0</v>
      </c>
      <c r="AH3289" s="59">
        <f t="shared" ref="AH3289" si="14949">X3289*AC3286+Z3289*AC3289-Y3289*AD3286-AA3289*AD3289</f>
        <v>3.379495827849198</v>
      </c>
      <c r="AI3289" s="63">
        <f t="shared" ref="AI3289" si="14950">(X3289*AD3286+Y3289*AC3286+Z3289*AD3289+AA3289*AC3289)</f>
        <v>-0.37315602698602834</v>
      </c>
      <c r="AJ3289" s="61">
        <f t="shared" ref="AJ3289" si="14951">X3289*AE3286+Z3289*AE3289-Y3289*AF3286-AA3289*AF3289</f>
        <v>3.379495827849198</v>
      </c>
      <c r="AK3289" s="62">
        <f t="shared" ref="AK3289" si="14952">(X3289*AF3286+Y3289*AE3286+Z3289*AF3289+AA3289*AE3289)</f>
        <v>0</v>
      </c>
      <c r="AM3289" s="80">
        <f t="shared" ref="AM3289" si="14953">(180/PI())*ATAN(-1*(AI3286+AI3289)/(AH3286+AH3289))</f>
        <v>-76.217243117963633</v>
      </c>
      <c r="AO3289" s="113">
        <f t="shared" ref="AO3289" si="14954">20*LOG(((1-(10^(AM3286/20)^2)*(1-((1-AO3286)/(1+AO3286))^2))^0.5))</f>
        <v>-8.3136062240907541E-3</v>
      </c>
      <c r="AP3289" s="18"/>
      <c r="AQ3289" s="68"/>
      <c r="AR3289" s="68"/>
      <c r="AS3289" s="68"/>
      <c r="AT3289" s="68"/>
    </row>
    <row r="3290" spans="2:46" ht="18.600000000000001" customHeight="1"/>
    <row r="3291" spans="2:46" ht="18.600000000000001" customHeight="1" thickBot="1">
      <c r="D3291" s="10" t="s">
        <v>63</v>
      </c>
      <c r="E3291" s="10"/>
      <c r="F3291" s="10"/>
      <c r="G3291" s="10"/>
      <c r="H3291" s="10"/>
      <c r="I3291" s="10" t="s">
        <v>64</v>
      </c>
      <c r="J3291" s="10"/>
      <c r="K3291" s="10"/>
      <c r="L3291" s="10"/>
      <c r="M3291" s="55"/>
      <c r="N3291" s="55"/>
      <c r="O3291" s="54" t="s">
        <v>65</v>
      </c>
      <c r="P3291" s="55"/>
      <c r="Q3291" s="55"/>
      <c r="R3291" s="55"/>
      <c r="S3291" s="10"/>
      <c r="T3291" s="10" t="s">
        <v>66</v>
      </c>
      <c r="U3291" s="55"/>
      <c r="V3291" s="55"/>
      <c r="W3291" s="55"/>
      <c r="X3291" s="55"/>
      <c r="Y3291" s="54" t="s">
        <v>67</v>
      </c>
      <c r="Z3291" s="55"/>
      <c r="AA3291" s="55"/>
      <c r="AB3291" s="55"/>
      <c r="AC3291" s="54" t="s">
        <v>68</v>
      </c>
      <c r="AD3291" s="10"/>
      <c r="AE3291" s="10"/>
      <c r="AF3291" s="10"/>
      <c r="AG3291" s="10"/>
      <c r="AH3291" s="55"/>
      <c r="AI3291" s="54" t="s">
        <v>69</v>
      </c>
      <c r="AJ3291" s="55"/>
      <c r="AK3291" s="55"/>
    </row>
    <row r="3292" spans="2:46" ht="18.600000000000001" customHeight="1" thickBot="1">
      <c r="B3292" s="52"/>
      <c r="D3292" s="273" t="s">
        <v>70</v>
      </c>
      <c r="E3292" s="274"/>
      <c r="F3292" s="275" t="s">
        <v>71</v>
      </c>
      <c r="G3292" s="276"/>
      <c r="H3292" s="263"/>
      <c r="I3292" s="273" t="s">
        <v>72</v>
      </c>
      <c r="J3292" s="274"/>
      <c r="K3292" s="275" t="s">
        <v>73</v>
      </c>
      <c r="L3292" s="276"/>
      <c r="M3292" s="55"/>
      <c r="N3292" s="269" t="s">
        <v>74</v>
      </c>
      <c r="O3292" s="270"/>
      <c r="P3292" s="271" t="s">
        <v>75</v>
      </c>
      <c r="Q3292" s="272"/>
      <c r="R3292" s="55"/>
      <c r="S3292" s="273" t="s">
        <v>76</v>
      </c>
      <c r="T3292" s="274"/>
      <c r="U3292" s="275" t="s">
        <v>77</v>
      </c>
      <c r="V3292" s="276"/>
      <c r="W3292" s="10"/>
      <c r="X3292" s="269" t="s">
        <v>78</v>
      </c>
      <c r="Y3292" s="270"/>
      <c r="Z3292" s="271" t="s">
        <v>79</v>
      </c>
      <c r="AA3292" s="272"/>
      <c r="AB3292" s="10"/>
      <c r="AC3292" s="273" t="s">
        <v>80</v>
      </c>
      <c r="AD3292" s="274"/>
      <c r="AE3292" s="275" t="s">
        <v>81</v>
      </c>
      <c r="AF3292" s="276"/>
      <c r="AG3292" s="10"/>
      <c r="AH3292" s="269" t="s">
        <v>82</v>
      </c>
      <c r="AI3292" s="270"/>
      <c r="AJ3292" s="271" t="s">
        <v>83</v>
      </c>
      <c r="AK3292" s="272"/>
      <c r="AM3292" s="57" t="s">
        <v>10</v>
      </c>
      <c r="AO3292" s="109" t="s">
        <v>37</v>
      </c>
      <c r="AP3292" s="18"/>
      <c r="AQ3292" s="68"/>
      <c r="AR3292" s="68"/>
      <c r="AS3292" s="68"/>
      <c r="AT3292" s="68"/>
    </row>
    <row r="3293" spans="2:46" ht="18.600000000000001" customHeight="1" thickTop="1" thickBot="1">
      <c r="B3293" s="81">
        <v>9.4199999999999395</v>
      </c>
      <c r="D3293" s="59">
        <v>1</v>
      </c>
      <c r="E3293" s="60">
        <v>0</v>
      </c>
      <c r="F3293" s="61">
        <v>0</v>
      </c>
      <c r="G3293" s="62">
        <f t="shared" ref="G3293" si="14955">$E$8*$B3293</f>
        <v>6.3902453999999596</v>
      </c>
      <c r="I3293" s="59">
        <v>1</v>
      </c>
      <c r="J3293" s="63">
        <v>0</v>
      </c>
      <c r="K3293" s="61">
        <v>0</v>
      </c>
      <c r="L3293" s="62">
        <v>0</v>
      </c>
      <c r="N3293" s="59">
        <f t="shared" ref="N3293" si="14956">D3293*I3293+F3293*I3296-E3293*J3293-G3293*J3296</f>
        <v>3.3790002695889942</v>
      </c>
      <c r="O3293" s="63">
        <f t="shared" ref="O3293" si="14957">(D3293*J3293+E3293*I3293+F3293*J3296+G3293*I3296)</f>
        <v>0</v>
      </c>
      <c r="P3293" s="61">
        <f t="shared" ref="P3293" si="14958">D3293*K3293+F3293*K3296-E3293*L3293-G3293*L3296</f>
        <v>0</v>
      </c>
      <c r="Q3293" s="62">
        <f t="shared" ref="Q3293" si="14959">(D3293*L3293+E3293*K3293+F3293*L3296+G3293*K3296)</f>
        <v>6.3902453999999596</v>
      </c>
      <c r="S3293" s="59">
        <v>1</v>
      </c>
      <c r="T3293" s="60">
        <v>0</v>
      </c>
      <c r="U3293" s="61">
        <v>0</v>
      </c>
      <c r="V3293" s="62">
        <f t="shared" ref="V3293" si="14960">$T$8*$B3293</f>
        <v>6.3902453999999596</v>
      </c>
      <c r="X3293" s="59">
        <f t="shared" ref="X3293" si="14961">N3293*S3293+P3293*S3296-O3293*T3293-Q3293*T3296</f>
        <v>3.3790002695889942</v>
      </c>
      <c r="Y3293" s="63">
        <f t="shared" ref="Y3293" si="14962">(N3293*T3293+O3293*S3293+P3293*T3296+Q3293*S3296)</f>
        <v>0</v>
      </c>
      <c r="Z3293" s="61">
        <f t="shared" ref="Z3293" si="14963">N3293*U3293+P3293*U3296-O3293*V3293-Q3293*V3296</f>
        <v>0</v>
      </c>
      <c r="AA3293" s="62">
        <f t="shared" ref="AA3293" si="14964">(N3293*V3293+O3293*U3293+P3293*V3296+Q3293*U3296)</f>
        <v>27.982886329339653</v>
      </c>
      <c r="AB3293" s="10"/>
      <c r="AC3293" s="64">
        <v>1</v>
      </c>
      <c r="AD3293" s="65">
        <v>0</v>
      </c>
      <c r="AE3293" s="23">
        <v>0</v>
      </c>
      <c r="AF3293" s="66">
        <v>0</v>
      </c>
      <c r="AH3293" s="59">
        <f t="shared" ref="AH3293" si="14965">X3293*AC3293+Z3293*AC3296-Y3293*AD3293-AA3293*AD3296</f>
        <v>3.3790002695889942</v>
      </c>
      <c r="AI3293" s="63">
        <f t="shared" ref="AI3293" si="14966">(X3293*AD3293+Y3293*AC3293+Z3293*AD3296+AA3293*AC3296)</f>
        <v>27.982886329339653</v>
      </c>
      <c r="AJ3293" s="61">
        <f t="shared" ref="AJ3293" si="14967">X3293*AE3293+Z3293*AE3296-Y3293*AF3293-AA3293*AF3296</f>
        <v>0</v>
      </c>
      <c r="AK3293" s="62">
        <f t="shared" ref="AK3293" si="14968">(X3293*AF3293+Y3293*AE3293+Z3293*AF3296+AA3293*AE3296)</f>
        <v>27.982886329339653</v>
      </c>
      <c r="AM3293" s="67">
        <f t="shared" ref="AM3293" si="14969">20*LOG(((1+$AD$8)/$AD$8)/((AH3293+AH3296)^2+(AI3293+AI3296)^2)^0.5)</f>
        <v>-23.053598671251429</v>
      </c>
      <c r="AO3293" s="110">
        <f t="shared" ref="AO3293" si="14970">((AH3293^2+AI3293^2)^0.5)/((AH3296^2+AI3296^2)^0.5)</f>
        <v>8.291395413973575</v>
      </c>
      <c r="AP3293" s="18"/>
      <c r="AQ3293" s="68"/>
      <c r="AR3293" s="68"/>
      <c r="AS3293" s="68"/>
      <c r="AT3293" s="68"/>
    </row>
    <row r="3294" spans="2:46" ht="18.600000000000001" customHeight="1" thickBot="1">
      <c r="D3294" s="69"/>
      <c r="G3294" s="70"/>
      <c r="I3294" s="69"/>
      <c r="L3294" s="70"/>
      <c r="N3294" s="69"/>
      <c r="Q3294" s="70"/>
      <c r="S3294" s="69"/>
      <c r="V3294" s="70"/>
      <c r="X3294" s="69"/>
      <c r="AA3294" s="70"/>
      <c r="AC3294" s="64"/>
      <c r="AD3294" s="23"/>
      <c r="AE3294" s="23"/>
      <c r="AF3294" s="71"/>
      <c r="AH3294" s="69"/>
      <c r="AK3294" s="70"/>
      <c r="AO3294" s="111"/>
      <c r="AP3294" s="18"/>
      <c r="AQ3294" s="68"/>
      <c r="AR3294" s="68"/>
      <c r="AS3294" s="68"/>
      <c r="AT3294" s="68"/>
    </row>
    <row r="3295" spans="2:46" ht="18.600000000000001" customHeight="1" thickBot="1">
      <c r="D3295" s="265" t="s">
        <v>11</v>
      </c>
      <c r="E3295" s="266"/>
      <c r="F3295" s="267" t="s">
        <v>84</v>
      </c>
      <c r="G3295" s="268"/>
      <c r="H3295" s="263"/>
      <c r="I3295" s="265" t="s">
        <v>85</v>
      </c>
      <c r="J3295" s="266"/>
      <c r="K3295" s="267" t="s">
        <v>86</v>
      </c>
      <c r="L3295" s="268"/>
      <c r="N3295" s="269" t="s">
        <v>12</v>
      </c>
      <c r="O3295" s="270"/>
      <c r="P3295" s="271" t="s">
        <v>13</v>
      </c>
      <c r="Q3295" s="272"/>
      <c r="S3295" s="265" t="s">
        <v>87</v>
      </c>
      <c r="T3295" s="266"/>
      <c r="U3295" s="267" t="s">
        <v>88</v>
      </c>
      <c r="V3295" s="268"/>
      <c r="W3295" s="10"/>
      <c r="X3295" s="269" t="s">
        <v>89</v>
      </c>
      <c r="Y3295" s="270"/>
      <c r="Z3295" s="271" t="s">
        <v>90</v>
      </c>
      <c r="AA3295" s="272"/>
      <c r="AB3295" s="10"/>
      <c r="AC3295" s="265" t="s">
        <v>14</v>
      </c>
      <c r="AD3295" s="266"/>
      <c r="AE3295" s="267" t="s">
        <v>15</v>
      </c>
      <c r="AF3295" s="268"/>
      <c r="AG3295" s="10"/>
      <c r="AH3295" s="269" t="s">
        <v>91</v>
      </c>
      <c r="AI3295" s="270"/>
      <c r="AJ3295" s="271" t="s">
        <v>92</v>
      </c>
      <c r="AK3295" s="272"/>
      <c r="AM3295" s="76" t="s">
        <v>16</v>
      </c>
      <c r="AO3295" s="112" t="s">
        <v>38</v>
      </c>
      <c r="AP3295" s="18"/>
      <c r="AQ3295" s="68"/>
      <c r="AR3295" s="68"/>
      <c r="AS3295" s="68"/>
      <c r="AT3295" s="68"/>
    </row>
    <row r="3296" spans="2:46" ht="18.600000000000001" customHeight="1" thickTop="1" thickBot="1">
      <c r="D3296" s="59">
        <v>0</v>
      </c>
      <c r="E3296" s="63">
        <v>0</v>
      </c>
      <c r="F3296" s="61">
        <v>1</v>
      </c>
      <c r="G3296" s="62">
        <v>0</v>
      </c>
      <c r="I3296" s="59">
        <v>0</v>
      </c>
      <c r="J3296" s="63">
        <f t="shared" ref="J3296" si="14971">IF(0=(1-$J$8*$K$8*$B3293^2),10^14,$B3293*$K$8/(1-$J$8*$K$8*$B3293^2))</f>
        <v>-0.37228621448387716</v>
      </c>
      <c r="K3296" s="61">
        <v>1</v>
      </c>
      <c r="L3296" s="62">
        <v>0</v>
      </c>
      <c r="N3296" s="59">
        <f t="shared" ref="N3296" si="14972">D3296*I3293+F3296*I3296-E3296*J3293-G3296*J3296</f>
        <v>0</v>
      </c>
      <c r="O3296" s="63">
        <f t="shared" ref="O3296" si="14973">(D3296*J3293+E3296*I3293+F3296*J3296+G3296*I3296)</f>
        <v>-0.37228621448387716</v>
      </c>
      <c r="P3296" s="61">
        <f t="shared" ref="P3296" si="14974">D3296*K3293+F3296*K3296-E3296*L3293-G3296*L3296</f>
        <v>1</v>
      </c>
      <c r="Q3296" s="62">
        <f t="shared" ref="Q3296" si="14975">(D3296*L3293+E3296*K3293+F3296*L3296+G3296*K3296)</f>
        <v>0</v>
      </c>
      <c r="S3296" s="59">
        <v>0</v>
      </c>
      <c r="T3296" s="63">
        <v>0</v>
      </c>
      <c r="U3296" s="61">
        <v>1</v>
      </c>
      <c r="V3296" s="62">
        <v>0</v>
      </c>
      <c r="X3296" s="59">
        <f t="shared" ref="X3296" si="14976">N3296*S3293+P3296*S3296-O3296*T3293-Q3296*T3296</f>
        <v>0</v>
      </c>
      <c r="Y3296" s="63">
        <f t="shared" ref="Y3296" si="14977">(N3296*T3293+O3296*S3293+P3296*T3296+Q3296*S3296)</f>
        <v>-0.37228621448387716</v>
      </c>
      <c r="Z3296" s="61">
        <f t="shared" ref="Z3296" si="14978">N3296*U3293+P3296*U3296-O3296*V3293-Q3296*V3296</f>
        <v>3.3790002695889942</v>
      </c>
      <c r="AA3296" s="62">
        <f t="shared" ref="AA3296" si="14979">(N3296*V3293+O3296*U3293+P3296*V3296+Q3296*U3296)</f>
        <v>0</v>
      </c>
      <c r="AB3296" s="10"/>
      <c r="AC3296" s="46">
        <f t="shared" ref="AC3296" si="14980">1/$AD$8</f>
        <v>1</v>
      </c>
      <c r="AD3296" s="77">
        <v>0</v>
      </c>
      <c r="AE3296" s="78">
        <v>1</v>
      </c>
      <c r="AF3296" s="79">
        <v>0</v>
      </c>
      <c r="AH3296" s="59">
        <f t="shared" ref="AH3296" si="14981">X3296*AC3293+Z3296*AC3296-Y3296*AD3293-AA3296*AD3296</f>
        <v>3.3790002695889942</v>
      </c>
      <c r="AI3296" s="63">
        <f t="shared" ref="AI3296" si="14982">(X3296*AD3293+Y3296*AC3293+Z3296*AD3296+AA3296*AC3296)</f>
        <v>-0.37228621448387716</v>
      </c>
      <c r="AJ3296" s="61">
        <f t="shared" ref="AJ3296" si="14983">X3296*AE3293+Z3296*AE3296-Y3296*AF3293-AA3296*AF3296</f>
        <v>3.3790002695889942</v>
      </c>
      <c r="AK3296" s="62">
        <f t="shared" ref="AK3296" si="14984">(X3296*AF3293+Y3296*AE3293+Z3296*AF3296+AA3296*AE3296)</f>
        <v>0</v>
      </c>
      <c r="AM3296" s="80">
        <f t="shared" ref="AM3296" si="14985">(180/PI())*ATAN(-1*(AI3293+AI3296)/(AH3293+AH3296))</f>
        <v>-76.246613514086718</v>
      </c>
      <c r="AO3296" s="113">
        <f t="shared" ref="AO3296" si="14986">20*LOG(((1-(10^(AM3293/20)^2)*(1-((1-AO3293)/(1+AO3293))^2))^0.5))</f>
        <v>-8.2672957900180415E-3</v>
      </c>
      <c r="AP3296" s="18"/>
      <c r="AQ3296" s="68"/>
      <c r="AR3296" s="68"/>
      <c r="AS3296" s="68"/>
      <c r="AT3296" s="68"/>
    </row>
    <row r="3297" spans="2:46" ht="18.600000000000001" customHeight="1"/>
    <row r="3298" spans="2:46" ht="18.600000000000001" customHeight="1" thickBot="1">
      <c r="D3298" s="10" t="s">
        <v>63</v>
      </c>
      <c r="E3298" s="10"/>
      <c r="F3298" s="10"/>
      <c r="G3298" s="10"/>
      <c r="H3298" s="10"/>
      <c r="I3298" s="10" t="s">
        <v>64</v>
      </c>
      <c r="J3298" s="10"/>
      <c r="K3298" s="10"/>
      <c r="L3298" s="10"/>
      <c r="M3298" s="55"/>
      <c r="N3298" s="55"/>
      <c r="O3298" s="54" t="s">
        <v>65</v>
      </c>
      <c r="P3298" s="55"/>
      <c r="Q3298" s="55"/>
      <c r="R3298" s="55"/>
      <c r="S3298" s="10"/>
      <c r="T3298" s="10" t="s">
        <v>66</v>
      </c>
      <c r="U3298" s="55"/>
      <c r="V3298" s="55"/>
      <c r="W3298" s="55"/>
      <c r="X3298" s="55"/>
      <c r="Y3298" s="54" t="s">
        <v>67</v>
      </c>
      <c r="Z3298" s="55"/>
      <c r="AA3298" s="55"/>
      <c r="AB3298" s="55"/>
      <c r="AC3298" s="54" t="s">
        <v>68</v>
      </c>
      <c r="AD3298" s="10"/>
      <c r="AE3298" s="10"/>
      <c r="AF3298" s="10"/>
      <c r="AG3298" s="10"/>
      <c r="AH3298" s="55"/>
      <c r="AI3298" s="54" t="s">
        <v>69</v>
      </c>
      <c r="AJ3298" s="55"/>
      <c r="AK3298" s="55"/>
    </row>
    <row r="3299" spans="2:46" ht="18.600000000000001" customHeight="1" thickBot="1">
      <c r="B3299" s="52"/>
      <c r="D3299" s="273" t="s">
        <v>70</v>
      </c>
      <c r="E3299" s="274"/>
      <c r="F3299" s="275" t="s">
        <v>71</v>
      </c>
      <c r="G3299" s="276"/>
      <c r="H3299" s="263"/>
      <c r="I3299" s="273" t="s">
        <v>72</v>
      </c>
      <c r="J3299" s="274"/>
      <c r="K3299" s="275" t="s">
        <v>73</v>
      </c>
      <c r="L3299" s="276"/>
      <c r="M3299" s="55"/>
      <c r="N3299" s="269" t="s">
        <v>74</v>
      </c>
      <c r="O3299" s="270"/>
      <c r="P3299" s="271" t="s">
        <v>75</v>
      </c>
      <c r="Q3299" s="272"/>
      <c r="R3299" s="55"/>
      <c r="S3299" s="273" t="s">
        <v>76</v>
      </c>
      <c r="T3299" s="274"/>
      <c r="U3299" s="275" t="s">
        <v>77</v>
      </c>
      <c r="V3299" s="276"/>
      <c r="W3299" s="10"/>
      <c r="X3299" s="269" t="s">
        <v>78</v>
      </c>
      <c r="Y3299" s="270"/>
      <c r="Z3299" s="271" t="s">
        <v>79</v>
      </c>
      <c r="AA3299" s="272"/>
      <c r="AB3299" s="10"/>
      <c r="AC3299" s="273" t="s">
        <v>80</v>
      </c>
      <c r="AD3299" s="274"/>
      <c r="AE3299" s="275" t="s">
        <v>81</v>
      </c>
      <c r="AF3299" s="276"/>
      <c r="AG3299" s="10"/>
      <c r="AH3299" s="269" t="s">
        <v>82</v>
      </c>
      <c r="AI3299" s="270"/>
      <c r="AJ3299" s="271" t="s">
        <v>83</v>
      </c>
      <c r="AK3299" s="272"/>
      <c r="AM3299" s="57" t="s">
        <v>10</v>
      </c>
      <c r="AO3299" s="109" t="s">
        <v>37</v>
      </c>
      <c r="AP3299" s="18"/>
      <c r="AQ3299" s="68"/>
      <c r="AR3299" s="68"/>
      <c r="AS3299" s="68"/>
      <c r="AT3299" s="68"/>
    </row>
    <row r="3300" spans="2:46" ht="18.600000000000001" customHeight="1" thickTop="1" thickBot="1">
      <c r="B3300" s="81">
        <v>9.4399999999999409</v>
      </c>
      <c r="D3300" s="59">
        <v>1</v>
      </c>
      <c r="E3300" s="60">
        <v>0</v>
      </c>
      <c r="F3300" s="61">
        <v>0</v>
      </c>
      <c r="G3300" s="62">
        <f t="shared" ref="G3300" si="14987">$E$8*$B3300</f>
        <v>6.4038127999999599</v>
      </c>
      <c r="I3300" s="59">
        <v>1</v>
      </c>
      <c r="J3300" s="63">
        <v>0</v>
      </c>
      <c r="K3300" s="61">
        <v>0</v>
      </c>
      <c r="L3300" s="62">
        <v>0</v>
      </c>
      <c r="N3300" s="59">
        <f t="shared" ref="N3300" si="14988">D3300*I3300+F3300*I3303-E3300*J3300-G3300*J3303</f>
        <v>3.3785080621335504</v>
      </c>
      <c r="O3300" s="63">
        <f t="shared" ref="O3300" si="14989">(D3300*J3300+E3300*I3300+F3300*J3303+G3300*I3303)</f>
        <v>0</v>
      </c>
      <c r="P3300" s="61">
        <f t="shared" ref="P3300" si="14990">D3300*K3300+F3300*K3303-E3300*L3300-G3300*L3303</f>
        <v>0</v>
      </c>
      <c r="Q3300" s="62">
        <f t="shared" ref="Q3300" si="14991">(D3300*L3300+E3300*K3300+F3300*L3303+G3300*K3303)</f>
        <v>6.4038127999999599</v>
      </c>
      <c r="S3300" s="59">
        <v>1</v>
      </c>
      <c r="T3300" s="60">
        <v>0</v>
      </c>
      <c r="U3300" s="61">
        <v>0</v>
      </c>
      <c r="V3300" s="62">
        <f t="shared" ref="V3300" si="14992">$T$8*$B3300</f>
        <v>6.4038127999999599</v>
      </c>
      <c r="X3300" s="59">
        <f t="shared" ref="X3300" si="14993">N3300*S3300+P3300*S3303-O3300*T3300-Q3300*T3303</f>
        <v>3.3785080621335504</v>
      </c>
      <c r="Y3300" s="63">
        <f t="shared" ref="Y3300" si="14994">(N3300*T3300+O3300*S3300+P3300*T3303+Q3300*S3303)</f>
        <v>0</v>
      </c>
      <c r="Z3300" s="61">
        <f t="shared" ref="Z3300" si="14995">N3300*U3300+P3300*U3303-O3300*V3300-Q3300*V3303</f>
        <v>0</v>
      </c>
      <c r="AA3300" s="62">
        <f t="shared" ref="AA3300" si="14996">(N3300*V3300+O3300*U3300+P3300*V3303+Q3300*U3303)</f>
        <v>28.039145973193847</v>
      </c>
      <c r="AB3300" s="10"/>
      <c r="AC3300" s="64">
        <v>1</v>
      </c>
      <c r="AD3300" s="65">
        <v>0</v>
      </c>
      <c r="AE3300" s="23">
        <v>0</v>
      </c>
      <c r="AF3300" s="66">
        <v>0</v>
      </c>
      <c r="AH3300" s="59">
        <f t="shared" ref="AH3300" si="14997">X3300*AC3300+Z3300*AC3303-Y3300*AD3300-AA3300*AD3303</f>
        <v>3.3785080621335504</v>
      </c>
      <c r="AI3300" s="63">
        <f t="shared" ref="AI3300" si="14998">(X3300*AD3300+Y3300*AC3300+Z3300*AD3303+AA3300*AC3303)</f>
        <v>28.039145973193847</v>
      </c>
      <c r="AJ3300" s="61">
        <f t="shared" ref="AJ3300" si="14999">X3300*AE3300+Z3300*AE3303-Y3300*AF3300-AA3300*AF3303</f>
        <v>0</v>
      </c>
      <c r="AK3300" s="62">
        <f t="shared" ref="AK3300" si="15000">(X3300*AF3300+Y3300*AE3300+Z3300*AF3303+AA3300*AE3303)</f>
        <v>28.039145973193847</v>
      </c>
      <c r="AM3300" s="67">
        <f t="shared" ref="AM3300" si="15001">20*LOG(((1+$AD$8)/$AD$8)/((AH3300+AH3303)^2+(AI3300+AI3303)^2)^0.5)</f>
        <v>-23.070466924262437</v>
      </c>
      <c r="AO3300" s="110">
        <f t="shared" ref="AO3300" si="15002">((AH3300^2+AI3300^2)^0.5)/((AH3303^2+AI3303^2)^0.5)</f>
        <v>8.3092359574949217</v>
      </c>
      <c r="AP3300" s="18"/>
      <c r="AQ3300" s="68"/>
      <c r="AR3300" s="68"/>
      <c r="AS3300" s="68"/>
      <c r="AT3300" s="68"/>
    </row>
    <row r="3301" spans="2:46" ht="18.600000000000001" customHeight="1" thickBot="1">
      <c r="D3301" s="69"/>
      <c r="G3301" s="70"/>
      <c r="I3301" s="69"/>
      <c r="L3301" s="70"/>
      <c r="N3301" s="69"/>
      <c r="Q3301" s="70"/>
      <c r="S3301" s="69"/>
      <c r="V3301" s="70"/>
      <c r="X3301" s="69"/>
      <c r="AA3301" s="70"/>
      <c r="AC3301" s="64"/>
      <c r="AD3301" s="23"/>
      <c r="AE3301" s="23"/>
      <c r="AF3301" s="71"/>
      <c r="AH3301" s="69"/>
      <c r="AK3301" s="70"/>
      <c r="AO3301" s="111"/>
      <c r="AP3301" s="18"/>
      <c r="AQ3301" s="68"/>
      <c r="AR3301" s="68"/>
      <c r="AS3301" s="68"/>
      <c r="AT3301" s="68"/>
    </row>
    <row r="3302" spans="2:46" ht="18.600000000000001" customHeight="1" thickBot="1">
      <c r="D3302" s="265" t="s">
        <v>11</v>
      </c>
      <c r="E3302" s="266"/>
      <c r="F3302" s="267" t="s">
        <v>84</v>
      </c>
      <c r="G3302" s="268"/>
      <c r="H3302" s="263"/>
      <c r="I3302" s="265" t="s">
        <v>85</v>
      </c>
      <c r="J3302" s="266"/>
      <c r="K3302" s="267" t="s">
        <v>86</v>
      </c>
      <c r="L3302" s="268"/>
      <c r="N3302" s="269" t="s">
        <v>12</v>
      </c>
      <c r="O3302" s="270"/>
      <c r="P3302" s="271" t="s">
        <v>13</v>
      </c>
      <c r="Q3302" s="272"/>
      <c r="S3302" s="265" t="s">
        <v>87</v>
      </c>
      <c r="T3302" s="266"/>
      <c r="U3302" s="267" t="s">
        <v>88</v>
      </c>
      <c r="V3302" s="268"/>
      <c r="W3302" s="10"/>
      <c r="X3302" s="269" t="s">
        <v>89</v>
      </c>
      <c r="Y3302" s="270"/>
      <c r="Z3302" s="271" t="s">
        <v>90</v>
      </c>
      <c r="AA3302" s="272"/>
      <c r="AB3302" s="10"/>
      <c r="AC3302" s="265" t="s">
        <v>14</v>
      </c>
      <c r="AD3302" s="266"/>
      <c r="AE3302" s="267" t="s">
        <v>15</v>
      </c>
      <c r="AF3302" s="268"/>
      <c r="AG3302" s="10"/>
      <c r="AH3302" s="269" t="s">
        <v>91</v>
      </c>
      <c r="AI3302" s="270"/>
      <c r="AJ3302" s="271" t="s">
        <v>92</v>
      </c>
      <c r="AK3302" s="272"/>
      <c r="AM3302" s="76" t="s">
        <v>16</v>
      </c>
      <c r="AO3302" s="112" t="s">
        <v>38</v>
      </c>
      <c r="AP3302" s="18"/>
      <c r="AQ3302" s="68"/>
      <c r="AR3302" s="68"/>
      <c r="AS3302" s="68"/>
      <c r="AT3302" s="68"/>
    </row>
    <row r="3303" spans="2:46" ht="18.600000000000001" customHeight="1" thickTop="1" thickBot="1">
      <c r="D3303" s="59">
        <v>0</v>
      </c>
      <c r="E3303" s="63">
        <v>0</v>
      </c>
      <c r="F3303" s="61">
        <v>1</v>
      </c>
      <c r="G3303" s="62">
        <v>0</v>
      </c>
      <c r="I3303" s="59">
        <v>0</v>
      </c>
      <c r="J3303" s="63">
        <f t="shared" ref="J3303" si="15003">IF(0=(1-$J$8*$K$8*$B3300^2),10^14,$B3300*$K$8/(1-$J$8*$K$8*$B3300^2))</f>
        <v>-0.37142061087943817</v>
      </c>
      <c r="K3303" s="61">
        <v>1</v>
      </c>
      <c r="L3303" s="62">
        <v>0</v>
      </c>
      <c r="N3303" s="59">
        <f t="shared" ref="N3303" si="15004">D3303*I3300+F3303*I3303-E3303*J3300-G3303*J3303</f>
        <v>0</v>
      </c>
      <c r="O3303" s="63">
        <f t="shared" ref="O3303" si="15005">(D3303*J3300+E3303*I3300+F3303*J3303+G3303*I3303)</f>
        <v>-0.37142061087943817</v>
      </c>
      <c r="P3303" s="61">
        <f t="shared" ref="P3303" si="15006">D3303*K3300+F3303*K3303-E3303*L3300-G3303*L3303</f>
        <v>1</v>
      </c>
      <c r="Q3303" s="62">
        <f t="shared" ref="Q3303" si="15007">(D3303*L3300+E3303*K3300+F3303*L3303+G3303*K3303)</f>
        <v>0</v>
      </c>
      <c r="S3303" s="59">
        <v>0</v>
      </c>
      <c r="T3303" s="63">
        <v>0</v>
      </c>
      <c r="U3303" s="61">
        <v>1</v>
      </c>
      <c r="V3303" s="62">
        <v>0</v>
      </c>
      <c r="X3303" s="59">
        <f t="shared" ref="X3303" si="15008">N3303*S3300+P3303*S3303-O3303*T3300-Q3303*T3303</f>
        <v>0</v>
      </c>
      <c r="Y3303" s="63">
        <f t="shared" ref="Y3303" si="15009">(N3303*T3300+O3303*S3300+P3303*T3303+Q3303*S3303)</f>
        <v>-0.37142061087943817</v>
      </c>
      <c r="Z3303" s="61">
        <f t="shared" ref="Z3303" si="15010">N3303*U3300+P3303*U3303-O3303*V3300-Q3303*V3303</f>
        <v>3.3785080621335504</v>
      </c>
      <c r="AA3303" s="62">
        <f t="shared" ref="AA3303" si="15011">(N3303*V3300+O3303*U3300+P3303*V3303+Q3303*U3303)</f>
        <v>0</v>
      </c>
      <c r="AB3303" s="10"/>
      <c r="AC3303" s="46">
        <f t="shared" ref="AC3303" si="15012">1/$AD$8</f>
        <v>1</v>
      </c>
      <c r="AD3303" s="77">
        <v>0</v>
      </c>
      <c r="AE3303" s="78">
        <v>1</v>
      </c>
      <c r="AF3303" s="79">
        <v>0</v>
      </c>
      <c r="AH3303" s="59">
        <f t="shared" ref="AH3303" si="15013">X3303*AC3300+Z3303*AC3303-Y3303*AD3300-AA3303*AD3303</f>
        <v>3.3785080621335504</v>
      </c>
      <c r="AI3303" s="63">
        <f t="shared" ref="AI3303" si="15014">(X3303*AD3300+Y3303*AC3300+Z3303*AD3303+AA3303*AC3303)</f>
        <v>-0.37142061087943817</v>
      </c>
      <c r="AJ3303" s="61">
        <f t="shared" ref="AJ3303" si="15015">X3303*AE3300+Z3303*AE3303-Y3303*AF3300-AA3303*AF3303</f>
        <v>3.3785080621335504</v>
      </c>
      <c r="AK3303" s="62">
        <f t="shared" ref="AK3303" si="15016">(X3303*AF3300+Y3303*AE3300+Z3303*AF3303+AA3303*AE3303)</f>
        <v>0</v>
      </c>
      <c r="AM3303" s="80">
        <f t="shared" ref="AM3303" si="15017">(180/PI())*ATAN(-1*(AI3300+AI3303)/(AH3300+AH3303))</f>
        <v>-76.275858680881498</v>
      </c>
      <c r="AO3303" s="113">
        <f t="shared" ref="AO3303" si="15018">20*LOG(((1-(10^(AM3300/20)^2)*(1-((1-AO3300)/(1+AO3300))^2))^0.5))</f>
        <v>-8.2213213991453558E-3</v>
      </c>
      <c r="AP3303" s="18"/>
      <c r="AQ3303" s="68"/>
      <c r="AR3303" s="68"/>
      <c r="AS3303" s="68"/>
      <c r="AT3303" s="68"/>
    </row>
    <row r="3304" spans="2:46" ht="18.600000000000001" customHeight="1"/>
    <row r="3305" spans="2:46" ht="18.600000000000001" customHeight="1" thickBot="1">
      <c r="D3305" s="10" t="s">
        <v>63</v>
      </c>
      <c r="E3305" s="10"/>
      <c r="F3305" s="10"/>
      <c r="G3305" s="10"/>
      <c r="H3305" s="10"/>
      <c r="I3305" s="10" t="s">
        <v>64</v>
      </c>
      <c r="J3305" s="10"/>
      <c r="K3305" s="10"/>
      <c r="L3305" s="10"/>
      <c r="M3305" s="55"/>
      <c r="N3305" s="55"/>
      <c r="O3305" s="54" t="s">
        <v>65</v>
      </c>
      <c r="P3305" s="55"/>
      <c r="Q3305" s="55"/>
      <c r="R3305" s="55"/>
      <c r="S3305" s="10"/>
      <c r="T3305" s="10" t="s">
        <v>66</v>
      </c>
      <c r="U3305" s="55"/>
      <c r="V3305" s="55"/>
      <c r="W3305" s="55"/>
      <c r="X3305" s="55"/>
      <c r="Y3305" s="54" t="s">
        <v>67</v>
      </c>
      <c r="Z3305" s="55"/>
      <c r="AA3305" s="55"/>
      <c r="AB3305" s="55"/>
      <c r="AC3305" s="54" t="s">
        <v>68</v>
      </c>
      <c r="AD3305" s="10"/>
      <c r="AE3305" s="10"/>
      <c r="AF3305" s="10"/>
      <c r="AG3305" s="10"/>
      <c r="AH3305" s="55"/>
      <c r="AI3305" s="54" t="s">
        <v>69</v>
      </c>
      <c r="AJ3305" s="55"/>
      <c r="AK3305" s="55"/>
    </row>
    <row r="3306" spans="2:46" ht="18.600000000000001" customHeight="1" thickBot="1">
      <c r="B3306" s="52"/>
      <c r="D3306" s="273" t="s">
        <v>70</v>
      </c>
      <c r="E3306" s="274"/>
      <c r="F3306" s="275" t="s">
        <v>71</v>
      </c>
      <c r="G3306" s="276"/>
      <c r="H3306" s="263"/>
      <c r="I3306" s="273" t="s">
        <v>72</v>
      </c>
      <c r="J3306" s="274"/>
      <c r="K3306" s="275" t="s">
        <v>73</v>
      </c>
      <c r="L3306" s="276"/>
      <c r="M3306" s="55"/>
      <c r="N3306" s="269" t="s">
        <v>74</v>
      </c>
      <c r="O3306" s="270"/>
      <c r="P3306" s="271" t="s">
        <v>75</v>
      </c>
      <c r="Q3306" s="272"/>
      <c r="R3306" s="55"/>
      <c r="S3306" s="273" t="s">
        <v>76</v>
      </c>
      <c r="T3306" s="274"/>
      <c r="U3306" s="275" t="s">
        <v>77</v>
      </c>
      <c r="V3306" s="276"/>
      <c r="W3306" s="10"/>
      <c r="X3306" s="269" t="s">
        <v>78</v>
      </c>
      <c r="Y3306" s="270"/>
      <c r="Z3306" s="271" t="s">
        <v>79</v>
      </c>
      <c r="AA3306" s="272"/>
      <c r="AB3306" s="10"/>
      <c r="AC3306" s="273" t="s">
        <v>80</v>
      </c>
      <c r="AD3306" s="274"/>
      <c r="AE3306" s="275" t="s">
        <v>81</v>
      </c>
      <c r="AF3306" s="276"/>
      <c r="AG3306" s="10"/>
      <c r="AH3306" s="269" t="s">
        <v>82</v>
      </c>
      <c r="AI3306" s="270"/>
      <c r="AJ3306" s="271" t="s">
        <v>83</v>
      </c>
      <c r="AK3306" s="272"/>
      <c r="AM3306" s="57" t="s">
        <v>10</v>
      </c>
      <c r="AO3306" s="109" t="s">
        <v>37</v>
      </c>
      <c r="AP3306" s="18"/>
      <c r="AQ3306" s="68"/>
      <c r="AR3306" s="68"/>
      <c r="AS3306" s="68"/>
      <c r="AT3306" s="68"/>
    </row>
    <row r="3307" spans="2:46" ht="18.600000000000001" customHeight="1" thickTop="1" thickBot="1">
      <c r="B3307" s="81">
        <v>9.4599999999999405</v>
      </c>
      <c r="D3307" s="59">
        <v>1</v>
      </c>
      <c r="E3307" s="60">
        <v>0</v>
      </c>
      <c r="F3307" s="61">
        <v>0</v>
      </c>
      <c r="G3307" s="62">
        <f t="shared" ref="G3307" si="15019">$E$8*$B3307</f>
        <v>6.4173801999999602</v>
      </c>
      <c r="I3307" s="59">
        <v>1</v>
      </c>
      <c r="J3307" s="63">
        <v>0</v>
      </c>
      <c r="K3307" s="61">
        <v>0</v>
      </c>
      <c r="L3307" s="62">
        <v>0</v>
      </c>
      <c r="N3307" s="59">
        <f t="shared" ref="N3307" si="15020">D3307*I3307+F3307*I3310-E3307*J3307-G3307*J3310</f>
        <v>3.3780191748993444</v>
      </c>
      <c r="O3307" s="63">
        <f t="shared" ref="O3307" si="15021">(D3307*J3307+E3307*I3307+F3307*J3310+G3307*I3310)</f>
        <v>0</v>
      </c>
      <c r="P3307" s="61">
        <f t="shared" ref="P3307" si="15022">D3307*K3307+F3307*K3310-E3307*L3307-G3307*L3310</f>
        <v>0</v>
      </c>
      <c r="Q3307" s="62">
        <f t="shared" ref="Q3307" si="15023">(D3307*L3307+E3307*K3307+F3307*L3310+G3307*K3310)</f>
        <v>6.4173801999999602</v>
      </c>
      <c r="S3307" s="59">
        <v>1</v>
      </c>
      <c r="T3307" s="60">
        <v>0</v>
      </c>
      <c r="U3307" s="61">
        <v>0</v>
      </c>
      <c r="V3307" s="62">
        <f t="shared" ref="V3307" si="15024">$T$8*$B3307</f>
        <v>6.4173801999999602</v>
      </c>
      <c r="X3307" s="59">
        <f t="shared" ref="X3307" si="15025">N3307*S3307+P3307*S3310-O3307*T3307-Q3307*T3310</f>
        <v>3.3780191748993444</v>
      </c>
      <c r="Y3307" s="63">
        <f t="shared" ref="Y3307" si="15026">(N3307*T3307+O3307*S3307+P3307*T3310+Q3307*S3310)</f>
        <v>0</v>
      </c>
      <c r="Z3307" s="61">
        <f t="shared" ref="Z3307" si="15027">N3307*U3307+P3307*U3310-O3307*V3307-Q3307*V3310</f>
        <v>0</v>
      </c>
      <c r="AA3307" s="62">
        <f t="shared" ref="AA3307" si="15028">(N3307*V3307+O3307*U3307+P3307*V3310+Q3307*U3310)</f>
        <v>28.095413568219218</v>
      </c>
      <c r="AB3307" s="10"/>
      <c r="AC3307" s="64">
        <v>1</v>
      </c>
      <c r="AD3307" s="65">
        <v>0</v>
      </c>
      <c r="AE3307" s="23">
        <v>0</v>
      </c>
      <c r="AF3307" s="66">
        <v>0</v>
      </c>
      <c r="AH3307" s="59">
        <f t="shared" ref="AH3307" si="15029">X3307*AC3307+Z3307*AC3310-Y3307*AD3307-AA3307*AD3310</f>
        <v>3.3780191748993444</v>
      </c>
      <c r="AI3307" s="63">
        <f t="shared" ref="AI3307" si="15030">(X3307*AD3307+Y3307*AC3307+Z3307*AD3310+AA3307*AC3310)</f>
        <v>28.095413568219218</v>
      </c>
      <c r="AJ3307" s="61">
        <f t="shared" ref="AJ3307" si="15031">X3307*AE3307+Z3307*AE3310-Y3307*AF3307-AA3307*AF3310</f>
        <v>0</v>
      </c>
      <c r="AK3307" s="62">
        <f t="shared" ref="AK3307" si="15032">(X3307*AF3307+Y3307*AE3307+Z3307*AF3310+AA3307*AE3310)</f>
        <v>28.095413568219218</v>
      </c>
      <c r="AM3307" s="67">
        <f t="shared" ref="AM3307" si="15033">20*LOG(((1+$AD$8)/$AD$8)/((AH3307+AH3310)^2+(AI3307+AI3310)^2)^0.5)</f>
        <v>-23.087306326481425</v>
      </c>
      <c r="AO3307" s="110">
        <f t="shared" ref="AO3307" si="15034">((AH3307^2+AI3307^2)^0.5)/((AH3310^2+AI3310^2)^0.5)</f>
        <v>8.3270759423908167</v>
      </c>
      <c r="AP3307" s="18"/>
      <c r="AQ3307" s="68"/>
      <c r="AR3307" s="68"/>
      <c r="AS3307" s="68"/>
      <c r="AT3307" s="68"/>
    </row>
    <row r="3308" spans="2:46" ht="18.600000000000001" customHeight="1" thickBot="1">
      <c r="D3308" s="69"/>
      <c r="G3308" s="70"/>
      <c r="I3308" s="69"/>
      <c r="L3308" s="70"/>
      <c r="N3308" s="69"/>
      <c r="Q3308" s="70"/>
      <c r="S3308" s="69"/>
      <c r="V3308" s="70"/>
      <c r="X3308" s="69"/>
      <c r="AA3308" s="70"/>
      <c r="AC3308" s="64"/>
      <c r="AD3308" s="23"/>
      <c r="AE3308" s="23"/>
      <c r="AF3308" s="71"/>
      <c r="AH3308" s="69"/>
      <c r="AK3308" s="70"/>
      <c r="AO3308" s="111"/>
      <c r="AP3308" s="18"/>
      <c r="AQ3308" s="68"/>
      <c r="AR3308" s="68"/>
      <c r="AS3308" s="68"/>
      <c r="AT3308" s="68"/>
    </row>
    <row r="3309" spans="2:46" ht="18.600000000000001" customHeight="1" thickBot="1">
      <c r="D3309" s="265" t="s">
        <v>11</v>
      </c>
      <c r="E3309" s="266"/>
      <c r="F3309" s="267" t="s">
        <v>84</v>
      </c>
      <c r="G3309" s="268"/>
      <c r="H3309" s="263"/>
      <c r="I3309" s="265" t="s">
        <v>85</v>
      </c>
      <c r="J3309" s="266"/>
      <c r="K3309" s="267" t="s">
        <v>86</v>
      </c>
      <c r="L3309" s="268"/>
      <c r="N3309" s="269" t="s">
        <v>12</v>
      </c>
      <c r="O3309" s="270"/>
      <c r="P3309" s="271" t="s">
        <v>13</v>
      </c>
      <c r="Q3309" s="272"/>
      <c r="S3309" s="265" t="s">
        <v>87</v>
      </c>
      <c r="T3309" s="266"/>
      <c r="U3309" s="267" t="s">
        <v>88</v>
      </c>
      <c r="V3309" s="268"/>
      <c r="W3309" s="10"/>
      <c r="X3309" s="269" t="s">
        <v>89</v>
      </c>
      <c r="Y3309" s="270"/>
      <c r="Z3309" s="271" t="s">
        <v>90</v>
      </c>
      <c r="AA3309" s="272"/>
      <c r="AB3309" s="10"/>
      <c r="AC3309" s="265" t="s">
        <v>14</v>
      </c>
      <c r="AD3309" s="266"/>
      <c r="AE3309" s="267" t="s">
        <v>15</v>
      </c>
      <c r="AF3309" s="268"/>
      <c r="AG3309" s="10"/>
      <c r="AH3309" s="269" t="s">
        <v>91</v>
      </c>
      <c r="AI3309" s="270"/>
      <c r="AJ3309" s="271" t="s">
        <v>92</v>
      </c>
      <c r="AK3309" s="272"/>
      <c r="AM3309" s="76" t="s">
        <v>16</v>
      </c>
      <c r="AO3309" s="112" t="s">
        <v>38</v>
      </c>
      <c r="AP3309" s="18"/>
      <c r="AQ3309" s="68"/>
      <c r="AR3309" s="68"/>
      <c r="AS3309" s="68"/>
      <c r="AT3309" s="68"/>
    </row>
    <row r="3310" spans="2:46" ht="18.600000000000001" customHeight="1" thickTop="1" thickBot="1">
      <c r="D3310" s="59">
        <v>0</v>
      </c>
      <c r="E3310" s="63">
        <v>0</v>
      </c>
      <c r="F3310" s="61">
        <v>1</v>
      </c>
      <c r="G3310" s="62">
        <v>0</v>
      </c>
      <c r="I3310" s="59">
        <v>0</v>
      </c>
      <c r="J3310" s="63">
        <f t="shared" ref="J3310" si="15035">IF(0=(1-$J$8*$K$8*$B3307^2),10^14,$B3307*$K$8/(1-$J$8*$K$8*$B3307^2))</f>
        <v>-0.37055918471206661</v>
      </c>
      <c r="K3310" s="61">
        <v>1</v>
      </c>
      <c r="L3310" s="62">
        <v>0</v>
      </c>
      <c r="N3310" s="59">
        <f t="shared" ref="N3310" si="15036">D3310*I3307+F3310*I3310-E3310*J3307-G3310*J3310</f>
        <v>0</v>
      </c>
      <c r="O3310" s="63">
        <f t="shared" ref="O3310" si="15037">(D3310*J3307+E3310*I3307+F3310*J3310+G3310*I3310)</f>
        <v>-0.37055918471206661</v>
      </c>
      <c r="P3310" s="61">
        <f t="shared" ref="P3310" si="15038">D3310*K3307+F3310*K3310-E3310*L3307-G3310*L3310</f>
        <v>1</v>
      </c>
      <c r="Q3310" s="62">
        <f t="shared" ref="Q3310" si="15039">(D3310*L3307+E3310*K3307+F3310*L3310+G3310*K3310)</f>
        <v>0</v>
      </c>
      <c r="S3310" s="59">
        <v>0</v>
      </c>
      <c r="T3310" s="63">
        <v>0</v>
      </c>
      <c r="U3310" s="61">
        <v>1</v>
      </c>
      <c r="V3310" s="62">
        <v>0</v>
      </c>
      <c r="X3310" s="59">
        <f t="shared" ref="X3310" si="15040">N3310*S3307+P3310*S3310-O3310*T3307-Q3310*T3310</f>
        <v>0</v>
      </c>
      <c r="Y3310" s="63">
        <f t="shared" ref="Y3310" si="15041">(N3310*T3307+O3310*S3307+P3310*T3310+Q3310*S3310)</f>
        <v>-0.37055918471206661</v>
      </c>
      <c r="Z3310" s="61">
        <f t="shared" ref="Z3310" si="15042">N3310*U3307+P3310*U3310-O3310*V3307-Q3310*V3310</f>
        <v>3.3780191748993444</v>
      </c>
      <c r="AA3310" s="62">
        <f t="shared" ref="AA3310" si="15043">(N3310*V3307+O3310*U3307+P3310*V3310+Q3310*U3310)</f>
        <v>0</v>
      </c>
      <c r="AB3310" s="10"/>
      <c r="AC3310" s="46">
        <f t="shared" ref="AC3310" si="15044">1/$AD$8</f>
        <v>1</v>
      </c>
      <c r="AD3310" s="77">
        <v>0</v>
      </c>
      <c r="AE3310" s="78">
        <v>1</v>
      </c>
      <c r="AF3310" s="79">
        <v>0</v>
      </c>
      <c r="AH3310" s="59">
        <f t="shared" ref="AH3310" si="15045">X3310*AC3307+Z3310*AC3310-Y3310*AD3307-AA3310*AD3310</f>
        <v>3.3780191748993444</v>
      </c>
      <c r="AI3310" s="63">
        <f t="shared" ref="AI3310" si="15046">(X3310*AD3307+Y3310*AC3307+Z3310*AD3310+AA3310*AC3310)</f>
        <v>-0.37055918471206661</v>
      </c>
      <c r="AJ3310" s="61">
        <f t="shared" ref="AJ3310" si="15047">X3310*AE3307+Z3310*AE3310-Y3310*AF3307-AA3310*AF3310</f>
        <v>3.3780191748993444</v>
      </c>
      <c r="AK3310" s="62">
        <f t="shared" ref="AK3310" si="15048">(X3310*AF3307+Y3310*AE3307+Z3310*AF3310+AA3310*AE3310)</f>
        <v>0</v>
      </c>
      <c r="AM3310" s="80">
        <f t="shared" ref="AM3310" si="15049">(180/PI())*ATAN(-1*(AI3307+AI3310)/(AH3307+AH3310))</f>
        <v>-76.30497942019349</v>
      </c>
      <c r="AO3310" s="113">
        <f t="shared" ref="AO3310" si="15050">20*LOG(((1-(10^(AM3307/20)^2)*(1-((1-AO3307)/(1+AO3307))^2))^0.5))</f>
        <v>-8.1756800924071022E-3</v>
      </c>
      <c r="AP3310" s="18"/>
      <c r="AQ3310" s="68"/>
      <c r="AR3310" s="68"/>
      <c r="AS3310" s="68"/>
      <c r="AT3310" s="68"/>
    </row>
    <row r="3311" spans="2:46" ht="18.600000000000001" customHeight="1"/>
    <row r="3312" spans="2:46" ht="18.600000000000001" customHeight="1" thickBot="1">
      <c r="D3312" s="10" t="s">
        <v>63</v>
      </c>
      <c r="E3312" s="10"/>
      <c r="F3312" s="10"/>
      <c r="G3312" s="10"/>
      <c r="H3312" s="10"/>
      <c r="I3312" s="10" t="s">
        <v>64</v>
      </c>
      <c r="J3312" s="10"/>
      <c r="K3312" s="10"/>
      <c r="L3312" s="10"/>
      <c r="M3312" s="55"/>
      <c r="N3312" s="55"/>
      <c r="O3312" s="54" t="s">
        <v>65</v>
      </c>
      <c r="P3312" s="55"/>
      <c r="Q3312" s="55"/>
      <c r="R3312" s="55"/>
      <c r="S3312" s="10"/>
      <c r="T3312" s="10" t="s">
        <v>66</v>
      </c>
      <c r="U3312" s="55"/>
      <c r="V3312" s="55"/>
      <c r="W3312" s="55"/>
      <c r="X3312" s="55"/>
      <c r="Y3312" s="54" t="s">
        <v>67</v>
      </c>
      <c r="Z3312" s="55"/>
      <c r="AA3312" s="55"/>
      <c r="AB3312" s="55"/>
      <c r="AC3312" s="54" t="s">
        <v>68</v>
      </c>
      <c r="AD3312" s="10"/>
      <c r="AE3312" s="10"/>
      <c r="AF3312" s="10"/>
      <c r="AG3312" s="10"/>
      <c r="AH3312" s="55"/>
      <c r="AI3312" s="54" t="s">
        <v>69</v>
      </c>
      <c r="AJ3312" s="55"/>
      <c r="AK3312" s="55"/>
    </row>
    <row r="3313" spans="2:46" ht="18.600000000000001" customHeight="1" thickBot="1">
      <c r="B3313" s="52"/>
      <c r="D3313" s="273" t="s">
        <v>70</v>
      </c>
      <c r="E3313" s="274"/>
      <c r="F3313" s="275" t="s">
        <v>71</v>
      </c>
      <c r="G3313" s="276"/>
      <c r="H3313" s="263"/>
      <c r="I3313" s="273" t="s">
        <v>72</v>
      </c>
      <c r="J3313" s="274"/>
      <c r="K3313" s="275" t="s">
        <v>73</v>
      </c>
      <c r="L3313" s="276"/>
      <c r="M3313" s="55"/>
      <c r="N3313" s="269" t="s">
        <v>74</v>
      </c>
      <c r="O3313" s="270"/>
      <c r="P3313" s="271" t="s">
        <v>75</v>
      </c>
      <c r="Q3313" s="272"/>
      <c r="R3313" s="55"/>
      <c r="S3313" s="273" t="s">
        <v>76</v>
      </c>
      <c r="T3313" s="274"/>
      <c r="U3313" s="275" t="s">
        <v>77</v>
      </c>
      <c r="V3313" s="276"/>
      <c r="W3313" s="10"/>
      <c r="X3313" s="269" t="s">
        <v>78</v>
      </c>
      <c r="Y3313" s="270"/>
      <c r="Z3313" s="271" t="s">
        <v>79</v>
      </c>
      <c r="AA3313" s="272"/>
      <c r="AB3313" s="10"/>
      <c r="AC3313" s="273" t="s">
        <v>80</v>
      </c>
      <c r="AD3313" s="274"/>
      <c r="AE3313" s="275" t="s">
        <v>81</v>
      </c>
      <c r="AF3313" s="276"/>
      <c r="AG3313" s="10"/>
      <c r="AH3313" s="269" t="s">
        <v>82</v>
      </c>
      <c r="AI3313" s="270"/>
      <c r="AJ3313" s="271" t="s">
        <v>83</v>
      </c>
      <c r="AK3313" s="272"/>
      <c r="AM3313" s="57" t="s">
        <v>10</v>
      </c>
      <c r="AO3313" s="109" t="s">
        <v>37</v>
      </c>
      <c r="AP3313" s="18"/>
      <c r="AQ3313" s="68"/>
      <c r="AR3313" s="68"/>
      <c r="AS3313" s="68"/>
      <c r="AT3313" s="68"/>
    </row>
    <row r="3314" spans="2:46" ht="18.600000000000001" customHeight="1" thickTop="1" thickBot="1">
      <c r="B3314" s="81">
        <v>9.47999999999994</v>
      </c>
      <c r="D3314" s="59">
        <v>1</v>
      </c>
      <c r="E3314" s="60">
        <v>0</v>
      </c>
      <c r="F3314" s="61">
        <v>0</v>
      </c>
      <c r="G3314" s="62">
        <f t="shared" ref="G3314" si="15051">$E$8*$B3314</f>
        <v>6.4309475999999597</v>
      </c>
      <c r="I3314" s="59">
        <v>1</v>
      </c>
      <c r="J3314" s="63">
        <v>0</v>
      </c>
      <c r="K3314" s="61">
        <v>0</v>
      </c>
      <c r="L3314" s="62">
        <v>0</v>
      </c>
      <c r="N3314" s="59">
        <f t="shared" ref="N3314" si="15052">D3314*I3314+F3314*I3317-E3314*J3314-G3314*J3317</f>
        <v>3.3775335776557598</v>
      </c>
      <c r="O3314" s="63">
        <f t="shared" ref="O3314" si="15053">(D3314*J3314+E3314*I3314+F3314*J3317+G3314*I3317)</f>
        <v>0</v>
      </c>
      <c r="P3314" s="61">
        <f t="shared" ref="P3314" si="15054">D3314*K3314+F3314*K3317-E3314*L3314-G3314*L3317</f>
        <v>0</v>
      </c>
      <c r="Q3314" s="62">
        <f t="shared" ref="Q3314" si="15055">(D3314*L3314+E3314*K3314+F3314*L3317+G3314*K3317)</f>
        <v>6.4309475999999597</v>
      </c>
      <c r="S3314" s="59">
        <v>1</v>
      </c>
      <c r="T3314" s="60">
        <v>0</v>
      </c>
      <c r="U3314" s="61">
        <v>0</v>
      </c>
      <c r="V3314" s="62">
        <f t="shared" ref="V3314" si="15056">$T$8*$B3314</f>
        <v>6.4309475999999597</v>
      </c>
      <c r="X3314" s="59">
        <f t="shared" ref="X3314" si="15057">N3314*S3314+P3314*S3317-O3314*T3314-Q3314*T3317</f>
        <v>3.3775335776557598</v>
      </c>
      <c r="Y3314" s="63">
        <f t="shared" ref="Y3314" si="15058">(N3314*T3314+O3314*S3314+P3314*T3317+Q3314*S3317)</f>
        <v>0</v>
      </c>
      <c r="Z3314" s="61">
        <f t="shared" ref="Z3314" si="15059">N3314*U3314+P3314*U3317-O3314*V3314-Q3314*V3317</f>
        <v>0</v>
      </c>
      <c r="AA3314" s="62">
        <f t="shared" ref="AA3314" si="15060">(N3314*V3314+O3314*U3314+P3314*V3317+Q3314*U3317)</f>
        <v>28.151689055144548</v>
      </c>
      <c r="AB3314" s="10"/>
      <c r="AC3314" s="64">
        <v>1</v>
      </c>
      <c r="AD3314" s="65">
        <v>0</v>
      </c>
      <c r="AE3314" s="23">
        <v>0</v>
      </c>
      <c r="AF3314" s="66">
        <v>0</v>
      </c>
      <c r="AH3314" s="59">
        <f t="shared" ref="AH3314" si="15061">X3314*AC3314+Z3314*AC3317-Y3314*AD3314-AA3314*AD3317</f>
        <v>3.3775335776557598</v>
      </c>
      <c r="AI3314" s="63">
        <f t="shared" ref="AI3314" si="15062">(X3314*AD3314+Y3314*AC3314+Z3314*AD3317+AA3314*AC3317)</f>
        <v>28.151689055144548</v>
      </c>
      <c r="AJ3314" s="61">
        <f t="shared" ref="AJ3314" si="15063">X3314*AE3314+Z3314*AE3317-Y3314*AF3314-AA3314*AF3317</f>
        <v>0</v>
      </c>
      <c r="AK3314" s="62">
        <f t="shared" ref="AK3314" si="15064">(X3314*AF3314+Y3314*AE3314+Z3314*AF3317+AA3314*AE3317)</f>
        <v>28.151689055144548</v>
      </c>
      <c r="AM3314" s="67">
        <f t="shared" ref="AM3314" si="15065">20*LOG(((1+$AD$8)/$AD$8)/((AH3314+AH3317)^2+(AI3314+AI3317)^2)^0.5)</f>
        <v>-23.104116953882766</v>
      </c>
      <c r="AO3314" s="110">
        <f t="shared" ref="AO3314" si="15066">((AH3314^2+AI3314^2)^0.5)/((AH3317^2+AI3317^2)^0.5)</f>
        <v>8.344915372571613</v>
      </c>
      <c r="AP3314" s="18"/>
      <c r="AQ3314" s="68"/>
      <c r="AR3314" s="68"/>
      <c r="AS3314" s="68"/>
      <c r="AT3314" s="68"/>
    </row>
    <row r="3315" spans="2:46" ht="18.600000000000001" customHeight="1" thickBot="1">
      <c r="D3315" s="69"/>
      <c r="G3315" s="70"/>
      <c r="I3315" s="69"/>
      <c r="L3315" s="70"/>
      <c r="N3315" s="69"/>
      <c r="Q3315" s="70"/>
      <c r="S3315" s="69"/>
      <c r="V3315" s="70"/>
      <c r="X3315" s="69"/>
      <c r="AA3315" s="70"/>
      <c r="AC3315" s="64"/>
      <c r="AD3315" s="23"/>
      <c r="AE3315" s="23"/>
      <c r="AF3315" s="71"/>
      <c r="AH3315" s="69"/>
      <c r="AK3315" s="70"/>
      <c r="AO3315" s="111"/>
      <c r="AP3315" s="18"/>
      <c r="AQ3315" s="68"/>
      <c r="AR3315" s="68"/>
      <c r="AS3315" s="68"/>
      <c r="AT3315" s="68"/>
    </row>
    <row r="3316" spans="2:46" ht="18.600000000000001" customHeight="1" thickBot="1">
      <c r="D3316" s="265" t="s">
        <v>11</v>
      </c>
      <c r="E3316" s="266"/>
      <c r="F3316" s="267" t="s">
        <v>84</v>
      </c>
      <c r="G3316" s="268"/>
      <c r="H3316" s="263"/>
      <c r="I3316" s="265" t="s">
        <v>85</v>
      </c>
      <c r="J3316" s="266"/>
      <c r="K3316" s="267" t="s">
        <v>86</v>
      </c>
      <c r="L3316" s="268"/>
      <c r="N3316" s="269" t="s">
        <v>12</v>
      </c>
      <c r="O3316" s="270"/>
      <c r="P3316" s="271" t="s">
        <v>13</v>
      </c>
      <c r="Q3316" s="272"/>
      <c r="S3316" s="265" t="s">
        <v>87</v>
      </c>
      <c r="T3316" s="266"/>
      <c r="U3316" s="267" t="s">
        <v>88</v>
      </c>
      <c r="V3316" s="268"/>
      <c r="W3316" s="10"/>
      <c r="X3316" s="269" t="s">
        <v>89</v>
      </c>
      <c r="Y3316" s="270"/>
      <c r="Z3316" s="271" t="s">
        <v>90</v>
      </c>
      <c r="AA3316" s="272"/>
      <c r="AB3316" s="10"/>
      <c r="AC3316" s="265" t="s">
        <v>14</v>
      </c>
      <c r="AD3316" s="266"/>
      <c r="AE3316" s="267" t="s">
        <v>15</v>
      </c>
      <c r="AF3316" s="268"/>
      <c r="AG3316" s="10"/>
      <c r="AH3316" s="269" t="s">
        <v>91</v>
      </c>
      <c r="AI3316" s="270"/>
      <c r="AJ3316" s="271" t="s">
        <v>92</v>
      </c>
      <c r="AK3316" s="272"/>
      <c r="AM3316" s="76" t="s">
        <v>16</v>
      </c>
      <c r="AO3316" s="112" t="s">
        <v>38</v>
      </c>
      <c r="AP3316" s="18"/>
      <c r="AQ3316" s="68"/>
      <c r="AR3316" s="68"/>
      <c r="AS3316" s="68"/>
      <c r="AT3316" s="68"/>
    </row>
    <row r="3317" spans="2:46" ht="18.600000000000001" customHeight="1" thickTop="1" thickBot="1">
      <c r="D3317" s="59">
        <v>0</v>
      </c>
      <c r="E3317" s="63">
        <v>0</v>
      </c>
      <c r="F3317" s="61">
        <v>1</v>
      </c>
      <c r="G3317" s="62">
        <v>0</v>
      </c>
      <c r="I3317" s="59">
        <v>0</v>
      </c>
      <c r="J3317" s="63">
        <f t="shared" ref="J3317" si="15067">IF(0=(1-$J$8*$K$8*$B3314^2),10^14,$B3314*$K$8/(1-$J$8*$K$8*$B3314^2))</f>
        <v>-0.36970190484148474</v>
      </c>
      <c r="K3317" s="61">
        <v>1</v>
      </c>
      <c r="L3317" s="62">
        <v>0</v>
      </c>
      <c r="N3317" s="59">
        <f t="shared" ref="N3317" si="15068">D3317*I3314+F3317*I3317-E3317*J3314-G3317*J3317</f>
        <v>0</v>
      </c>
      <c r="O3317" s="63">
        <f t="shared" ref="O3317" si="15069">(D3317*J3314+E3317*I3314+F3317*J3317+G3317*I3317)</f>
        <v>-0.36970190484148474</v>
      </c>
      <c r="P3317" s="61">
        <f t="shared" ref="P3317" si="15070">D3317*K3314+F3317*K3317-E3317*L3314-G3317*L3317</f>
        <v>1</v>
      </c>
      <c r="Q3317" s="62">
        <f t="shared" ref="Q3317" si="15071">(D3317*L3314+E3317*K3314+F3317*L3317+G3317*K3317)</f>
        <v>0</v>
      </c>
      <c r="S3317" s="59">
        <v>0</v>
      </c>
      <c r="T3317" s="63">
        <v>0</v>
      </c>
      <c r="U3317" s="61">
        <v>1</v>
      </c>
      <c r="V3317" s="62">
        <v>0</v>
      </c>
      <c r="X3317" s="59">
        <f t="shared" ref="X3317" si="15072">N3317*S3314+P3317*S3317-O3317*T3314-Q3317*T3317</f>
        <v>0</v>
      </c>
      <c r="Y3317" s="63">
        <f t="shared" ref="Y3317" si="15073">(N3317*T3314+O3317*S3314+P3317*T3317+Q3317*S3317)</f>
        <v>-0.36970190484148474</v>
      </c>
      <c r="Z3317" s="61">
        <f t="shared" ref="Z3317" si="15074">N3317*U3314+P3317*U3317-O3317*V3314-Q3317*V3317</f>
        <v>3.3775335776557598</v>
      </c>
      <c r="AA3317" s="62">
        <f t="shared" ref="AA3317" si="15075">(N3317*V3314+O3317*U3314+P3317*V3317+Q3317*U3317)</f>
        <v>0</v>
      </c>
      <c r="AB3317" s="10"/>
      <c r="AC3317" s="46">
        <f t="shared" ref="AC3317" si="15076">1/$AD$8</f>
        <v>1</v>
      </c>
      <c r="AD3317" s="77">
        <v>0</v>
      </c>
      <c r="AE3317" s="78">
        <v>1</v>
      </c>
      <c r="AF3317" s="79">
        <v>0</v>
      </c>
      <c r="AH3317" s="59">
        <f t="shared" ref="AH3317" si="15077">X3317*AC3314+Z3317*AC3317-Y3317*AD3314-AA3317*AD3317</f>
        <v>3.3775335776557598</v>
      </c>
      <c r="AI3317" s="63">
        <f t="shared" ref="AI3317" si="15078">(X3317*AD3314+Y3317*AC3314+Z3317*AD3317+AA3317*AC3317)</f>
        <v>-0.36970190484148474</v>
      </c>
      <c r="AJ3317" s="61">
        <f t="shared" ref="AJ3317" si="15079">X3317*AE3314+Z3317*AE3317-Y3317*AF3314-AA3317*AF3317</f>
        <v>3.3775335776557598</v>
      </c>
      <c r="AK3317" s="62">
        <f t="shared" ref="AK3317" si="15080">(X3317*AF3314+Y3317*AE3314+Z3317*AF3317+AA3317*AE3317)</f>
        <v>0</v>
      </c>
      <c r="AM3317" s="80">
        <f t="shared" ref="AM3317" si="15081">(180/PI())*ATAN(-1*(AI3314+AI3317)/(AH3314+AH3317))</f>
        <v>-76.333976527009014</v>
      </c>
      <c r="AO3317" s="113">
        <f t="shared" ref="AO3317" si="15082">20*LOG(((1-(10^(AM3314/20)^2)*(1-((1-AO3314)/(1+AO3314))^2))^0.5))</f>
        <v>-8.1303689407759509E-3</v>
      </c>
      <c r="AP3317" s="18"/>
      <c r="AQ3317" s="68"/>
      <c r="AR3317" s="68"/>
      <c r="AS3317" s="68"/>
      <c r="AT3317" s="68"/>
    </row>
    <row r="3318" spans="2:46" ht="18.600000000000001" customHeight="1"/>
    <row r="3319" spans="2:46" ht="18.600000000000001" customHeight="1" thickBot="1">
      <c r="D3319" s="10" t="s">
        <v>63</v>
      </c>
      <c r="E3319" s="10"/>
      <c r="F3319" s="10"/>
      <c r="G3319" s="10"/>
      <c r="H3319" s="10"/>
      <c r="I3319" s="10" t="s">
        <v>64</v>
      </c>
      <c r="J3319" s="10"/>
      <c r="K3319" s="10"/>
      <c r="L3319" s="10"/>
      <c r="M3319" s="55"/>
      <c r="N3319" s="55"/>
      <c r="O3319" s="54" t="s">
        <v>65</v>
      </c>
      <c r="P3319" s="55"/>
      <c r="Q3319" s="55"/>
      <c r="R3319" s="55"/>
      <c r="S3319" s="10"/>
      <c r="T3319" s="10" t="s">
        <v>66</v>
      </c>
      <c r="U3319" s="55"/>
      <c r="V3319" s="55"/>
      <c r="W3319" s="55"/>
      <c r="X3319" s="55"/>
      <c r="Y3319" s="54" t="s">
        <v>67</v>
      </c>
      <c r="Z3319" s="55"/>
      <c r="AA3319" s="55"/>
      <c r="AB3319" s="55"/>
      <c r="AC3319" s="54" t="s">
        <v>68</v>
      </c>
      <c r="AD3319" s="10"/>
      <c r="AE3319" s="10"/>
      <c r="AF3319" s="10"/>
      <c r="AG3319" s="10"/>
      <c r="AH3319" s="55"/>
      <c r="AI3319" s="54" t="s">
        <v>69</v>
      </c>
      <c r="AJ3319" s="55"/>
      <c r="AK3319" s="55"/>
    </row>
    <row r="3320" spans="2:46" ht="18.600000000000001" customHeight="1" thickBot="1">
      <c r="B3320" s="52"/>
      <c r="D3320" s="273" t="s">
        <v>70</v>
      </c>
      <c r="E3320" s="274"/>
      <c r="F3320" s="275" t="s">
        <v>71</v>
      </c>
      <c r="G3320" s="276"/>
      <c r="H3320" s="263"/>
      <c r="I3320" s="273" t="s">
        <v>72</v>
      </c>
      <c r="J3320" s="274"/>
      <c r="K3320" s="275" t="s">
        <v>73</v>
      </c>
      <c r="L3320" s="276"/>
      <c r="M3320" s="55"/>
      <c r="N3320" s="269" t="s">
        <v>74</v>
      </c>
      <c r="O3320" s="270"/>
      <c r="P3320" s="271" t="s">
        <v>75</v>
      </c>
      <c r="Q3320" s="272"/>
      <c r="R3320" s="55"/>
      <c r="S3320" s="273" t="s">
        <v>76</v>
      </c>
      <c r="T3320" s="274"/>
      <c r="U3320" s="275" t="s">
        <v>77</v>
      </c>
      <c r="V3320" s="276"/>
      <c r="W3320" s="10"/>
      <c r="X3320" s="269" t="s">
        <v>78</v>
      </c>
      <c r="Y3320" s="270"/>
      <c r="Z3320" s="271" t="s">
        <v>79</v>
      </c>
      <c r="AA3320" s="272"/>
      <c r="AB3320" s="10"/>
      <c r="AC3320" s="273" t="s">
        <v>80</v>
      </c>
      <c r="AD3320" s="274"/>
      <c r="AE3320" s="275" t="s">
        <v>81</v>
      </c>
      <c r="AF3320" s="276"/>
      <c r="AG3320" s="10"/>
      <c r="AH3320" s="269" t="s">
        <v>82</v>
      </c>
      <c r="AI3320" s="270"/>
      <c r="AJ3320" s="271" t="s">
        <v>83</v>
      </c>
      <c r="AK3320" s="272"/>
      <c r="AM3320" s="57" t="s">
        <v>10</v>
      </c>
      <c r="AO3320" s="109" t="s">
        <v>37</v>
      </c>
      <c r="AP3320" s="18"/>
      <c r="AQ3320" s="68"/>
      <c r="AR3320" s="68"/>
      <c r="AS3320" s="68"/>
      <c r="AT3320" s="68"/>
    </row>
    <row r="3321" spans="2:46" ht="18.600000000000001" customHeight="1" thickTop="1" thickBot="1">
      <c r="B3321" s="81">
        <v>9.4999999999999396</v>
      </c>
      <c r="D3321" s="59">
        <v>1</v>
      </c>
      <c r="E3321" s="60">
        <v>0</v>
      </c>
      <c r="F3321" s="61">
        <v>0</v>
      </c>
      <c r="G3321" s="62">
        <f t="shared" ref="G3321" si="15083">$E$8*$B3321</f>
        <v>6.4445149999999591</v>
      </c>
      <c r="I3321" s="59">
        <v>1</v>
      </c>
      <c r="J3321" s="63">
        <v>0</v>
      </c>
      <c r="K3321" s="61">
        <v>0</v>
      </c>
      <c r="L3321" s="62">
        <v>0</v>
      </c>
      <c r="N3321" s="59">
        <f t="shared" ref="N3321" si="15084">D3321*I3321+F3321*I3324-E3321*J3321-G3321*J3324</f>
        <v>3.3770512405201538</v>
      </c>
      <c r="O3321" s="63">
        <f t="shared" ref="O3321" si="15085">(D3321*J3321+E3321*I3321+F3321*J3324+G3321*I3324)</f>
        <v>0</v>
      </c>
      <c r="P3321" s="61">
        <f t="shared" ref="P3321" si="15086">D3321*K3321+F3321*K3324-E3321*L3321-G3321*L3324</f>
        <v>0</v>
      </c>
      <c r="Q3321" s="62">
        <f t="shared" ref="Q3321" si="15087">(D3321*L3321+E3321*K3321+F3321*L3324+G3321*K3324)</f>
        <v>6.4445149999999591</v>
      </c>
      <c r="S3321" s="59">
        <v>1</v>
      </c>
      <c r="T3321" s="60">
        <v>0</v>
      </c>
      <c r="U3321" s="61">
        <v>0</v>
      </c>
      <c r="V3321" s="62">
        <f t="shared" ref="V3321" si="15088">$T$8*$B3321</f>
        <v>6.4445149999999591</v>
      </c>
      <c r="X3321" s="59">
        <f t="shared" ref="X3321" si="15089">N3321*S3321+P3321*S3324-O3321*T3321-Q3321*T3324</f>
        <v>3.3770512405201538</v>
      </c>
      <c r="Y3321" s="63">
        <f t="shared" ref="Y3321" si="15090">(N3321*T3321+O3321*S3321+P3321*T3324+Q3321*S3324)</f>
        <v>0</v>
      </c>
      <c r="Z3321" s="61">
        <f t="shared" ref="Z3321" si="15091">N3321*U3321+P3321*U3324-O3321*V3321-Q3321*V3324</f>
        <v>0</v>
      </c>
      <c r="AA3321" s="62">
        <f t="shared" ref="AA3321" si="15092">(N3321*V3321+O3321*U3321+P3321*V3324+Q3321*U3324)</f>
        <v>28.20797237530056</v>
      </c>
      <c r="AB3321" s="10"/>
      <c r="AC3321" s="64">
        <v>1</v>
      </c>
      <c r="AD3321" s="65">
        <v>0</v>
      </c>
      <c r="AE3321" s="23">
        <v>0</v>
      </c>
      <c r="AF3321" s="66">
        <v>0</v>
      </c>
      <c r="AH3321" s="59">
        <f t="shared" ref="AH3321" si="15093">X3321*AC3321+Z3321*AC3324-Y3321*AD3321-AA3321*AD3324</f>
        <v>3.3770512405201538</v>
      </c>
      <c r="AI3321" s="63">
        <f t="shared" ref="AI3321" si="15094">(X3321*AD3321+Y3321*AC3321+Z3321*AD3324+AA3321*AC3324)</f>
        <v>28.20797237530056</v>
      </c>
      <c r="AJ3321" s="61">
        <f t="shared" ref="AJ3321" si="15095">X3321*AE3321+Z3321*AE3324-Y3321*AF3321-AA3321*AF3324</f>
        <v>0</v>
      </c>
      <c r="AK3321" s="62">
        <f t="shared" ref="AK3321" si="15096">(X3321*AF3321+Y3321*AE3321+Z3321*AF3324+AA3321*AE3324)</f>
        <v>28.20797237530056</v>
      </c>
      <c r="AM3321" s="67">
        <f t="shared" ref="AM3321" si="15097">20*LOG(((1+$AD$8)/$AD$8)/((AH3321+AH3324)^2+(AI3321+AI3324)^2)^0.5)</f>
        <v>-23.120898882375741</v>
      </c>
      <c r="AO3321" s="110">
        <f t="shared" ref="AO3321" si="15098">((AH3321^2+AI3321^2)^0.5)/((AH3324^2+AI3324^2)^0.5)</f>
        <v>8.3627542519107596</v>
      </c>
      <c r="AP3321" s="18"/>
      <c r="AQ3321" s="68"/>
      <c r="AR3321" s="68"/>
      <c r="AS3321" s="68"/>
      <c r="AT3321" s="68"/>
    </row>
    <row r="3322" spans="2:46" ht="18.600000000000001" customHeight="1" thickBot="1">
      <c r="D3322" s="69"/>
      <c r="G3322" s="70"/>
      <c r="I3322" s="69"/>
      <c r="L3322" s="70"/>
      <c r="N3322" s="69"/>
      <c r="Q3322" s="70"/>
      <c r="S3322" s="69"/>
      <c r="V3322" s="70"/>
      <c r="X3322" s="69"/>
      <c r="AA3322" s="70"/>
      <c r="AC3322" s="64"/>
      <c r="AD3322" s="23"/>
      <c r="AE3322" s="23"/>
      <c r="AF3322" s="71"/>
      <c r="AH3322" s="69"/>
      <c r="AK3322" s="70"/>
      <c r="AO3322" s="111"/>
      <c r="AP3322" s="18"/>
      <c r="AQ3322" s="68"/>
      <c r="AR3322" s="68"/>
      <c r="AS3322" s="68"/>
      <c r="AT3322" s="68"/>
    </row>
    <row r="3323" spans="2:46" ht="18.600000000000001" customHeight="1" thickBot="1">
      <c r="D3323" s="265" t="s">
        <v>11</v>
      </c>
      <c r="E3323" s="266"/>
      <c r="F3323" s="267" t="s">
        <v>84</v>
      </c>
      <c r="G3323" s="268"/>
      <c r="H3323" s="263"/>
      <c r="I3323" s="265" t="s">
        <v>85</v>
      </c>
      <c r="J3323" s="266"/>
      <c r="K3323" s="267" t="s">
        <v>86</v>
      </c>
      <c r="L3323" s="268"/>
      <c r="N3323" s="269" t="s">
        <v>12</v>
      </c>
      <c r="O3323" s="270"/>
      <c r="P3323" s="271" t="s">
        <v>13</v>
      </c>
      <c r="Q3323" s="272"/>
      <c r="S3323" s="265" t="s">
        <v>87</v>
      </c>
      <c r="T3323" s="266"/>
      <c r="U3323" s="267" t="s">
        <v>88</v>
      </c>
      <c r="V3323" s="268"/>
      <c r="W3323" s="10"/>
      <c r="X3323" s="269" t="s">
        <v>89</v>
      </c>
      <c r="Y3323" s="270"/>
      <c r="Z3323" s="271" t="s">
        <v>90</v>
      </c>
      <c r="AA3323" s="272"/>
      <c r="AB3323" s="10"/>
      <c r="AC3323" s="265" t="s">
        <v>14</v>
      </c>
      <c r="AD3323" s="266"/>
      <c r="AE3323" s="267" t="s">
        <v>15</v>
      </c>
      <c r="AF3323" s="268"/>
      <c r="AG3323" s="10"/>
      <c r="AH3323" s="269" t="s">
        <v>91</v>
      </c>
      <c r="AI3323" s="270"/>
      <c r="AJ3323" s="271" t="s">
        <v>92</v>
      </c>
      <c r="AK3323" s="272"/>
      <c r="AM3323" s="76" t="s">
        <v>16</v>
      </c>
      <c r="AO3323" s="112" t="s">
        <v>38</v>
      </c>
      <c r="AP3323" s="18"/>
      <c r="AQ3323" s="68"/>
      <c r="AR3323" s="68"/>
      <c r="AS3323" s="68"/>
      <c r="AT3323" s="68"/>
    </row>
    <row r="3324" spans="2:46" ht="18.600000000000001" customHeight="1" thickTop="1" thickBot="1">
      <c r="D3324" s="59">
        <v>0</v>
      </c>
      <c r="E3324" s="63">
        <v>0</v>
      </c>
      <c r="F3324" s="61">
        <v>1</v>
      </c>
      <c r="G3324" s="62">
        <v>0</v>
      </c>
      <c r="I3324" s="59">
        <v>0</v>
      </c>
      <c r="J3324" s="63">
        <f t="shared" ref="J3324" si="15099">IF(0=(1-$J$8*$K$8*$B3321^2),10^14,$B3321*$K$8/(1-$J$8*$K$8*$B3321^2))</f>
        <v>-0.36884874044364374</v>
      </c>
      <c r="K3324" s="61">
        <v>1</v>
      </c>
      <c r="L3324" s="62">
        <v>0</v>
      </c>
      <c r="N3324" s="59">
        <f t="shared" ref="N3324" si="15100">D3324*I3321+F3324*I3324-E3324*J3321-G3324*J3324</f>
        <v>0</v>
      </c>
      <c r="O3324" s="63">
        <f t="shared" ref="O3324" si="15101">(D3324*J3321+E3324*I3321+F3324*J3324+G3324*I3324)</f>
        <v>-0.36884874044364374</v>
      </c>
      <c r="P3324" s="61">
        <f t="shared" ref="P3324" si="15102">D3324*K3321+F3324*K3324-E3324*L3321-G3324*L3324</f>
        <v>1</v>
      </c>
      <c r="Q3324" s="62">
        <f t="shared" ref="Q3324" si="15103">(D3324*L3321+E3324*K3321+F3324*L3324+G3324*K3324)</f>
        <v>0</v>
      </c>
      <c r="S3324" s="59">
        <v>0</v>
      </c>
      <c r="T3324" s="63">
        <v>0</v>
      </c>
      <c r="U3324" s="61">
        <v>1</v>
      </c>
      <c r="V3324" s="62">
        <v>0</v>
      </c>
      <c r="X3324" s="59">
        <f t="shared" ref="X3324" si="15104">N3324*S3321+P3324*S3324-O3324*T3321-Q3324*T3324</f>
        <v>0</v>
      </c>
      <c r="Y3324" s="63">
        <f t="shared" ref="Y3324" si="15105">(N3324*T3321+O3324*S3321+P3324*T3324+Q3324*S3324)</f>
        <v>-0.36884874044364374</v>
      </c>
      <c r="Z3324" s="61">
        <f t="shared" ref="Z3324" si="15106">N3324*U3321+P3324*U3324-O3324*V3321-Q3324*V3324</f>
        <v>3.3770512405201538</v>
      </c>
      <c r="AA3324" s="62">
        <f t="shared" ref="AA3324" si="15107">(N3324*V3321+O3324*U3321+P3324*V3324+Q3324*U3324)</f>
        <v>0</v>
      </c>
      <c r="AB3324" s="10"/>
      <c r="AC3324" s="46">
        <f t="shared" ref="AC3324" si="15108">1/$AD$8</f>
        <v>1</v>
      </c>
      <c r="AD3324" s="77">
        <v>0</v>
      </c>
      <c r="AE3324" s="78">
        <v>1</v>
      </c>
      <c r="AF3324" s="79">
        <v>0</v>
      </c>
      <c r="AH3324" s="59">
        <f t="shared" ref="AH3324" si="15109">X3324*AC3321+Z3324*AC3324-Y3324*AD3321-AA3324*AD3324</f>
        <v>3.3770512405201538</v>
      </c>
      <c r="AI3324" s="63">
        <f t="shared" ref="AI3324" si="15110">(X3324*AD3321+Y3324*AC3321+Z3324*AD3324+AA3324*AC3324)</f>
        <v>-0.36884874044364374</v>
      </c>
      <c r="AJ3324" s="61">
        <f t="shared" ref="AJ3324" si="15111">X3324*AE3321+Z3324*AE3324-Y3324*AF3321-AA3324*AF3324</f>
        <v>3.3770512405201538</v>
      </c>
      <c r="AK3324" s="62">
        <f t="shared" ref="AK3324" si="15112">(X3324*AF3321+Y3324*AE3321+Z3324*AF3324+AA3324*AE3324)</f>
        <v>0</v>
      </c>
      <c r="AM3324" s="80">
        <f t="shared" ref="AM3324" si="15113">(180/PI())*ATAN(-1*(AI3321+AI3324)/(AH3321+AH3324))</f>
        <v>-76.362850789528807</v>
      </c>
      <c r="AO3324" s="113">
        <f t="shared" ref="AO3324" si="15114">20*LOG(((1-(10^(AM3321/20)^2)*(1-((1-AO3321)/(1+AO3321))^2))^0.5))</f>
        <v>-8.0853850449298832E-3</v>
      </c>
      <c r="AP3324" s="18"/>
      <c r="AQ3324" s="68"/>
      <c r="AR3324" s="68"/>
      <c r="AS3324" s="68"/>
      <c r="AT3324" s="68"/>
    </row>
    <row r="3325" spans="2:46" ht="18.600000000000001" customHeight="1"/>
    <row r="3326" spans="2:46" ht="18.600000000000001" customHeight="1" thickBot="1">
      <c r="D3326" s="10" t="s">
        <v>63</v>
      </c>
      <c r="E3326" s="10"/>
      <c r="F3326" s="10"/>
      <c r="G3326" s="10"/>
      <c r="H3326" s="10"/>
      <c r="I3326" s="10" t="s">
        <v>64</v>
      </c>
      <c r="J3326" s="10"/>
      <c r="K3326" s="10"/>
      <c r="L3326" s="10"/>
      <c r="M3326" s="55"/>
      <c r="N3326" s="55"/>
      <c r="O3326" s="54" t="s">
        <v>65</v>
      </c>
      <c r="P3326" s="55"/>
      <c r="Q3326" s="55"/>
      <c r="R3326" s="55"/>
      <c r="S3326" s="10"/>
      <c r="T3326" s="10" t="s">
        <v>66</v>
      </c>
      <c r="U3326" s="55"/>
      <c r="V3326" s="55"/>
      <c r="W3326" s="55"/>
      <c r="X3326" s="55"/>
      <c r="Y3326" s="54" t="s">
        <v>67</v>
      </c>
      <c r="Z3326" s="55"/>
      <c r="AA3326" s="55"/>
      <c r="AB3326" s="55"/>
      <c r="AC3326" s="54" t="s">
        <v>68</v>
      </c>
      <c r="AD3326" s="10"/>
      <c r="AE3326" s="10"/>
      <c r="AF3326" s="10"/>
      <c r="AG3326" s="10"/>
      <c r="AH3326" s="55"/>
      <c r="AI3326" s="54" t="s">
        <v>69</v>
      </c>
      <c r="AJ3326" s="55"/>
      <c r="AK3326" s="55"/>
    </row>
    <row r="3327" spans="2:46" ht="18.600000000000001" customHeight="1" thickBot="1">
      <c r="B3327" s="52"/>
      <c r="D3327" s="273" t="s">
        <v>70</v>
      </c>
      <c r="E3327" s="274"/>
      <c r="F3327" s="275" t="s">
        <v>71</v>
      </c>
      <c r="G3327" s="276"/>
      <c r="H3327" s="263"/>
      <c r="I3327" s="273" t="s">
        <v>72</v>
      </c>
      <c r="J3327" s="274"/>
      <c r="K3327" s="275" t="s">
        <v>73</v>
      </c>
      <c r="L3327" s="276"/>
      <c r="M3327" s="55"/>
      <c r="N3327" s="269" t="s">
        <v>74</v>
      </c>
      <c r="O3327" s="270"/>
      <c r="P3327" s="271" t="s">
        <v>75</v>
      </c>
      <c r="Q3327" s="272"/>
      <c r="R3327" s="55"/>
      <c r="S3327" s="273" t="s">
        <v>76</v>
      </c>
      <c r="T3327" s="274"/>
      <c r="U3327" s="275" t="s">
        <v>77</v>
      </c>
      <c r="V3327" s="276"/>
      <c r="W3327" s="10"/>
      <c r="X3327" s="269" t="s">
        <v>78</v>
      </c>
      <c r="Y3327" s="270"/>
      <c r="Z3327" s="271" t="s">
        <v>79</v>
      </c>
      <c r="AA3327" s="272"/>
      <c r="AB3327" s="10"/>
      <c r="AC3327" s="273" t="s">
        <v>80</v>
      </c>
      <c r="AD3327" s="274"/>
      <c r="AE3327" s="275" t="s">
        <v>81</v>
      </c>
      <c r="AF3327" s="276"/>
      <c r="AG3327" s="10"/>
      <c r="AH3327" s="269" t="s">
        <v>82</v>
      </c>
      <c r="AI3327" s="270"/>
      <c r="AJ3327" s="271" t="s">
        <v>83</v>
      </c>
      <c r="AK3327" s="272"/>
      <c r="AM3327" s="57" t="s">
        <v>10</v>
      </c>
      <c r="AO3327" s="109" t="s">
        <v>37</v>
      </c>
      <c r="AP3327" s="18"/>
      <c r="AQ3327" s="68"/>
      <c r="AR3327" s="68"/>
      <c r="AS3327" s="68"/>
      <c r="AT3327" s="68"/>
    </row>
    <row r="3328" spans="2:46" ht="18.600000000000001" customHeight="1" thickTop="1" thickBot="1">
      <c r="B3328" s="81">
        <v>9.5199999999999392</v>
      </c>
      <c r="D3328" s="59">
        <v>1</v>
      </c>
      <c r="E3328" s="60">
        <v>0</v>
      </c>
      <c r="F3328" s="61">
        <v>0</v>
      </c>
      <c r="G3328" s="62">
        <f t="shared" ref="G3328" si="15115">$E$8*$B3328</f>
        <v>6.4580823999999586</v>
      </c>
      <c r="I3328" s="59">
        <v>1</v>
      </c>
      <c r="J3328" s="63">
        <v>0</v>
      </c>
      <c r="K3328" s="61">
        <v>0</v>
      </c>
      <c r="L3328" s="62">
        <v>0</v>
      </c>
      <c r="N3328" s="59">
        <f t="shared" ref="N3328" si="15116">D3328*I3328+F3328*I3331-E3328*J3328-G3328*J3331</f>
        <v>3.3765721339529944</v>
      </c>
      <c r="O3328" s="63">
        <f t="shared" ref="O3328" si="15117">(D3328*J3328+E3328*I3328+F3328*J3331+G3328*I3331)</f>
        <v>0</v>
      </c>
      <c r="P3328" s="61">
        <f t="shared" ref="P3328" si="15118">D3328*K3328+F3328*K3331-E3328*L3328-G3328*L3331</f>
        <v>0</v>
      </c>
      <c r="Q3328" s="62">
        <f t="shared" ref="Q3328" si="15119">(D3328*L3328+E3328*K3328+F3328*L3331+G3328*K3331)</f>
        <v>6.4580823999999586</v>
      </c>
      <c r="S3328" s="59">
        <v>1</v>
      </c>
      <c r="T3328" s="60">
        <v>0</v>
      </c>
      <c r="U3328" s="61">
        <v>0</v>
      </c>
      <c r="V3328" s="62">
        <f t="shared" ref="V3328" si="15120">$T$8*$B3328</f>
        <v>6.4580823999999586</v>
      </c>
      <c r="X3328" s="59">
        <f t="shared" ref="X3328" si="15121">N3328*S3328+P3328*S3331-O3328*T3328-Q3328*T3331</f>
        <v>3.3765721339529944</v>
      </c>
      <c r="Y3328" s="63">
        <f t="shared" ref="Y3328" si="15122">(N3328*T3328+O3328*S3328+P3328*T3331+Q3328*S3331)</f>
        <v>0</v>
      </c>
      <c r="Z3328" s="61">
        <f t="shared" ref="Z3328" si="15123">N3328*U3328+P3328*U3331-O3328*V3328-Q3328*V3331</f>
        <v>0</v>
      </c>
      <c r="AA3328" s="62">
        <f t="shared" ref="AA3328" si="15124">(N3328*V3328+O3328*U3328+P3328*V3331+Q3328*U3331)</f>
        <v>28.264263470612097</v>
      </c>
      <c r="AB3328" s="10"/>
      <c r="AC3328" s="64">
        <v>1</v>
      </c>
      <c r="AD3328" s="65">
        <v>0</v>
      </c>
      <c r="AE3328" s="23">
        <v>0</v>
      </c>
      <c r="AF3328" s="66">
        <v>0</v>
      </c>
      <c r="AH3328" s="59">
        <f t="shared" ref="AH3328" si="15125">X3328*AC3328+Z3328*AC3331-Y3328*AD3328-AA3328*AD3331</f>
        <v>3.3765721339529944</v>
      </c>
      <c r="AI3328" s="63">
        <f t="shared" ref="AI3328" si="15126">(X3328*AD3328+Y3328*AC3328+Z3328*AD3331+AA3328*AC3331)</f>
        <v>28.264263470612097</v>
      </c>
      <c r="AJ3328" s="61">
        <f t="shared" ref="AJ3328" si="15127">X3328*AE3328+Z3328*AE3331-Y3328*AF3328-AA3328*AF3331</f>
        <v>0</v>
      </c>
      <c r="AK3328" s="62">
        <f t="shared" ref="AK3328" si="15128">(X3328*AF3328+Y3328*AE3328+Z3328*AF3331+AA3328*AE3331)</f>
        <v>28.264263470612097</v>
      </c>
      <c r="AM3328" s="67">
        <f t="shared" ref="AM3328" si="15129">20*LOG(((1+$AD$8)/$AD$8)/((AH3328+AH3331)^2+(AI3328+AI3331)^2)^0.5)</f>
        <v>-23.13765218780031</v>
      </c>
      <c r="AO3328" s="110">
        <f t="shared" ref="AO3328" si="15130">((AH3328^2+AI3328^2)^0.5)/((AH3331^2+AI3331^2)^0.5)</f>
        <v>8.3805925842452265</v>
      </c>
      <c r="AP3328" s="18"/>
      <c r="AQ3328" s="68"/>
      <c r="AR3328" s="68"/>
      <c r="AS3328" s="68"/>
      <c r="AT3328" s="68"/>
    </row>
    <row r="3329" spans="2:46" ht="18.600000000000001" customHeight="1" thickBot="1">
      <c r="D3329" s="69"/>
      <c r="G3329" s="70"/>
      <c r="I3329" s="69"/>
      <c r="L3329" s="70"/>
      <c r="N3329" s="69"/>
      <c r="Q3329" s="70"/>
      <c r="S3329" s="69"/>
      <c r="V3329" s="70"/>
      <c r="X3329" s="69"/>
      <c r="AA3329" s="70"/>
      <c r="AC3329" s="64"/>
      <c r="AD3329" s="23"/>
      <c r="AE3329" s="23"/>
      <c r="AF3329" s="71"/>
      <c r="AH3329" s="69"/>
      <c r="AK3329" s="70"/>
      <c r="AO3329" s="111"/>
      <c r="AP3329" s="18"/>
      <c r="AQ3329" s="68"/>
      <c r="AR3329" s="68"/>
      <c r="AS3329" s="68"/>
      <c r="AT3329" s="68"/>
    </row>
    <row r="3330" spans="2:46" ht="18.600000000000001" customHeight="1" thickBot="1">
      <c r="D3330" s="265" t="s">
        <v>11</v>
      </c>
      <c r="E3330" s="266"/>
      <c r="F3330" s="267" t="s">
        <v>84</v>
      </c>
      <c r="G3330" s="268"/>
      <c r="H3330" s="263"/>
      <c r="I3330" s="265" t="s">
        <v>85</v>
      </c>
      <c r="J3330" s="266"/>
      <c r="K3330" s="267" t="s">
        <v>86</v>
      </c>
      <c r="L3330" s="268"/>
      <c r="N3330" s="269" t="s">
        <v>12</v>
      </c>
      <c r="O3330" s="270"/>
      <c r="P3330" s="271" t="s">
        <v>13</v>
      </c>
      <c r="Q3330" s="272"/>
      <c r="S3330" s="265" t="s">
        <v>87</v>
      </c>
      <c r="T3330" s="266"/>
      <c r="U3330" s="267" t="s">
        <v>88</v>
      </c>
      <c r="V3330" s="268"/>
      <c r="W3330" s="10"/>
      <c r="X3330" s="269" t="s">
        <v>89</v>
      </c>
      <c r="Y3330" s="270"/>
      <c r="Z3330" s="271" t="s">
        <v>90</v>
      </c>
      <c r="AA3330" s="272"/>
      <c r="AB3330" s="10"/>
      <c r="AC3330" s="265" t="s">
        <v>14</v>
      </c>
      <c r="AD3330" s="266"/>
      <c r="AE3330" s="267" t="s">
        <v>15</v>
      </c>
      <c r="AF3330" s="268"/>
      <c r="AG3330" s="10"/>
      <c r="AH3330" s="269" t="s">
        <v>91</v>
      </c>
      <c r="AI3330" s="270"/>
      <c r="AJ3330" s="271" t="s">
        <v>92</v>
      </c>
      <c r="AK3330" s="272"/>
      <c r="AM3330" s="76" t="s">
        <v>16</v>
      </c>
      <c r="AO3330" s="112" t="s">
        <v>38</v>
      </c>
      <c r="AP3330" s="18"/>
      <c r="AQ3330" s="68"/>
      <c r="AR3330" s="68"/>
      <c r="AS3330" s="68"/>
      <c r="AT3330" s="68"/>
    </row>
    <row r="3331" spans="2:46" ht="18.600000000000001" customHeight="1" thickTop="1" thickBot="1">
      <c r="D3331" s="59">
        <v>0</v>
      </c>
      <c r="E3331" s="63">
        <v>0</v>
      </c>
      <c r="F3331" s="61">
        <v>1</v>
      </c>
      <c r="G3331" s="62">
        <v>0</v>
      </c>
      <c r="I3331" s="59">
        <v>0</v>
      </c>
      <c r="J3331" s="63">
        <f t="shared" ref="J3331" si="15131">IF(0=(1-$J$8*$K$8*$B3328^2),10^14,$B3328*$K$8/(1-$J$8*$K$8*$B3328^2))</f>
        <v>-0.36799966100664955</v>
      </c>
      <c r="K3331" s="61">
        <v>1</v>
      </c>
      <c r="L3331" s="62">
        <v>0</v>
      </c>
      <c r="N3331" s="59">
        <f t="shared" ref="N3331" si="15132">D3331*I3328+F3331*I3331-E3331*J3328-G3331*J3331</f>
        <v>0</v>
      </c>
      <c r="O3331" s="63">
        <f t="shared" ref="O3331" si="15133">(D3331*J3328+E3331*I3328+F3331*J3331+G3331*I3331)</f>
        <v>-0.36799966100664955</v>
      </c>
      <c r="P3331" s="61">
        <f t="shared" ref="P3331" si="15134">D3331*K3328+F3331*K3331-E3331*L3328-G3331*L3331</f>
        <v>1</v>
      </c>
      <c r="Q3331" s="62">
        <f t="shared" ref="Q3331" si="15135">(D3331*L3328+E3331*K3328+F3331*L3331+G3331*K3331)</f>
        <v>0</v>
      </c>
      <c r="S3331" s="59">
        <v>0</v>
      </c>
      <c r="T3331" s="63">
        <v>0</v>
      </c>
      <c r="U3331" s="61">
        <v>1</v>
      </c>
      <c r="V3331" s="62">
        <v>0</v>
      </c>
      <c r="X3331" s="59">
        <f t="shared" ref="X3331" si="15136">N3331*S3328+P3331*S3331-O3331*T3328-Q3331*T3331</f>
        <v>0</v>
      </c>
      <c r="Y3331" s="63">
        <f t="shared" ref="Y3331" si="15137">(N3331*T3328+O3331*S3328+P3331*T3331+Q3331*S3331)</f>
        <v>-0.36799966100664955</v>
      </c>
      <c r="Z3331" s="61">
        <f t="shared" ref="Z3331" si="15138">N3331*U3328+P3331*U3331-O3331*V3328-Q3331*V3331</f>
        <v>3.3765721339529944</v>
      </c>
      <c r="AA3331" s="62">
        <f t="shared" ref="AA3331" si="15139">(N3331*V3328+O3331*U3328+P3331*V3331+Q3331*U3331)</f>
        <v>0</v>
      </c>
      <c r="AB3331" s="10"/>
      <c r="AC3331" s="46">
        <f t="shared" ref="AC3331" si="15140">1/$AD$8</f>
        <v>1</v>
      </c>
      <c r="AD3331" s="77">
        <v>0</v>
      </c>
      <c r="AE3331" s="78">
        <v>1</v>
      </c>
      <c r="AF3331" s="79">
        <v>0</v>
      </c>
      <c r="AH3331" s="59">
        <f t="shared" ref="AH3331" si="15141">X3331*AC3328+Z3331*AC3331-Y3331*AD3328-AA3331*AD3331</f>
        <v>3.3765721339529944</v>
      </c>
      <c r="AI3331" s="63">
        <f t="shared" ref="AI3331" si="15142">(X3331*AD3328+Y3331*AC3328+Z3331*AD3331+AA3331*AC3331)</f>
        <v>-0.36799966100664955</v>
      </c>
      <c r="AJ3331" s="61">
        <f t="shared" ref="AJ3331" si="15143">X3331*AE3328+Z3331*AE3331-Y3331*AF3328-AA3331*AF3331</f>
        <v>3.3765721339529944</v>
      </c>
      <c r="AK3331" s="62">
        <f t="shared" ref="AK3331" si="15144">(X3331*AF3328+Y3331*AE3328+Z3331*AF3331+AA3331*AE3331)</f>
        <v>0</v>
      </c>
      <c r="AM3331" s="80">
        <f t="shared" ref="AM3331" si="15145">(180/PI())*ATAN(-1*(AI3328+AI3331)/(AH3328+AH3331))</f>
        <v>-76.391602989240653</v>
      </c>
      <c r="AO3331" s="113">
        <f t="shared" ref="AO3331" si="15146">20*LOG(((1-(10^(AM3328/20)^2)*(1-((1-AO3328)/(1+AO3328))^2))^0.5))</f>
        <v>-8.0407255349211598E-3</v>
      </c>
      <c r="AP3331" s="18"/>
      <c r="AQ3331" s="68"/>
      <c r="AR3331" s="68"/>
      <c r="AS3331" s="68"/>
      <c r="AT3331" s="68"/>
    </row>
    <row r="3332" spans="2:46" ht="18.600000000000001" customHeight="1"/>
    <row r="3333" spans="2:46" ht="18.600000000000001" customHeight="1" thickBot="1">
      <c r="D3333" s="10" t="s">
        <v>63</v>
      </c>
      <c r="E3333" s="10"/>
      <c r="F3333" s="10"/>
      <c r="G3333" s="10"/>
      <c r="H3333" s="10"/>
      <c r="I3333" s="10" t="s">
        <v>64</v>
      </c>
      <c r="J3333" s="10"/>
      <c r="K3333" s="10"/>
      <c r="L3333" s="10"/>
      <c r="M3333" s="55"/>
      <c r="N3333" s="55"/>
      <c r="O3333" s="54" t="s">
        <v>65</v>
      </c>
      <c r="P3333" s="55"/>
      <c r="Q3333" s="55"/>
      <c r="R3333" s="55"/>
      <c r="S3333" s="10"/>
      <c r="T3333" s="10" t="s">
        <v>66</v>
      </c>
      <c r="U3333" s="55"/>
      <c r="V3333" s="55"/>
      <c r="W3333" s="55"/>
      <c r="X3333" s="55"/>
      <c r="Y3333" s="54" t="s">
        <v>67</v>
      </c>
      <c r="Z3333" s="55"/>
      <c r="AA3333" s="55"/>
      <c r="AB3333" s="55"/>
      <c r="AC3333" s="54" t="s">
        <v>68</v>
      </c>
      <c r="AD3333" s="10"/>
      <c r="AE3333" s="10"/>
      <c r="AF3333" s="10"/>
      <c r="AG3333" s="10"/>
      <c r="AH3333" s="55"/>
      <c r="AI3333" s="54" t="s">
        <v>69</v>
      </c>
      <c r="AJ3333" s="55"/>
      <c r="AK3333" s="55"/>
    </row>
    <row r="3334" spans="2:46" ht="18.600000000000001" customHeight="1" thickBot="1">
      <c r="B3334" s="52"/>
      <c r="D3334" s="273" t="s">
        <v>70</v>
      </c>
      <c r="E3334" s="274"/>
      <c r="F3334" s="275" t="s">
        <v>71</v>
      </c>
      <c r="G3334" s="276"/>
      <c r="H3334" s="263"/>
      <c r="I3334" s="273" t="s">
        <v>72</v>
      </c>
      <c r="J3334" s="274"/>
      <c r="K3334" s="275" t="s">
        <v>73</v>
      </c>
      <c r="L3334" s="276"/>
      <c r="M3334" s="55"/>
      <c r="N3334" s="269" t="s">
        <v>74</v>
      </c>
      <c r="O3334" s="270"/>
      <c r="P3334" s="271" t="s">
        <v>75</v>
      </c>
      <c r="Q3334" s="272"/>
      <c r="R3334" s="55"/>
      <c r="S3334" s="273" t="s">
        <v>76</v>
      </c>
      <c r="T3334" s="274"/>
      <c r="U3334" s="275" t="s">
        <v>77</v>
      </c>
      <c r="V3334" s="276"/>
      <c r="W3334" s="10"/>
      <c r="X3334" s="269" t="s">
        <v>78</v>
      </c>
      <c r="Y3334" s="270"/>
      <c r="Z3334" s="271" t="s">
        <v>79</v>
      </c>
      <c r="AA3334" s="272"/>
      <c r="AB3334" s="10"/>
      <c r="AC3334" s="273" t="s">
        <v>80</v>
      </c>
      <c r="AD3334" s="274"/>
      <c r="AE3334" s="275" t="s">
        <v>81</v>
      </c>
      <c r="AF3334" s="276"/>
      <c r="AG3334" s="10"/>
      <c r="AH3334" s="269" t="s">
        <v>82</v>
      </c>
      <c r="AI3334" s="270"/>
      <c r="AJ3334" s="271" t="s">
        <v>83</v>
      </c>
      <c r="AK3334" s="272"/>
      <c r="AM3334" s="57" t="s">
        <v>10</v>
      </c>
      <c r="AO3334" s="109" t="s">
        <v>37</v>
      </c>
      <c r="AP3334" s="18"/>
      <c r="AQ3334" s="68"/>
      <c r="AR3334" s="68"/>
      <c r="AS3334" s="68"/>
      <c r="AT3334" s="68"/>
    </row>
    <row r="3335" spans="2:46" ht="18.600000000000001" customHeight="1" thickTop="1" thickBot="1">
      <c r="B3335" s="81">
        <v>9.5399999999999405</v>
      </c>
      <c r="D3335" s="59">
        <v>1</v>
      </c>
      <c r="E3335" s="60">
        <v>0</v>
      </c>
      <c r="F3335" s="61">
        <v>0</v>
      </c>
      <c r="G3335" s="62">
        <f t="shared" ref="G3335" si="15147">$E$8*$B3335</f>
        <v>6.4716497999999598</v>
      </c>
      <c r="I3335" s="59">
        <v>1</v>
      </c>
      <c r="J3335" s="63">
        <v>0</v>
      </c>
      <c r="K3335" s="61">
        <v>0</v>
      </c>
      <c r="L3335" s="62">
        <v>0</v>
      </c>
      <c r="N3335" s="59">
        <f t="shared" ref="N3335" si="15148">D3335*I3335+F3335*I3338-E3335*J3335-G3335*J3338</f>
        <v>3.3760962287530925</v>
      </c>
      <c r="O3335" s="63">
        <f t="shared" ref="O3335" si="15149">(D3335*J3335+E3335*I3335+F3335*J3338+G3335*I3338)</f>
        <v>0</v>
      </c>
      <c r="P3335" s="61">
        <f t="shared" ref="P3335" si="15150">D3335*K3335+F3335*K3338-E3335*L3335-G3335*L3338</f>
        <v>0</v>
      </c>
      <c r="Q3335" s="62">
        <f t="shared" ref="Q3335" si="15151">(D3335*L3335+E3335*K3335+F3335*L3338+G3335*K3338)</f>
        <v>6.4716497999999598</v>
      </c>
      <c r="S3335" s="59">
        <v>1</v>
      </c>
      <c r="T3335" s="60">
        <v>0</v>
      </c>
      <c r="U3335" s="61">
        <v>0</v>
      </c>
      <c r="V3335" s="62">
        <f t="shared" ref="V3335" si="15152">$T$8*$B3335</f>
        <v>6.4716497999999598</v>
      </c>
      <c r="X3335" s="59">
        <f t="shared" ref="X3335" si="15153">N3335*S3335+P3335*S3338-O3335*T3335-Q3335*T3338</f>
        <v>3.3760962287530925</v>
      </c>
      <c r="Y3335" s="63">
        <f t="shared" ref="Y3335" si="15154">(N3335*T3335+O3335*S3335+P3335*T3338+Q3335*S3338)</f>
        <v>0</v>
      </c>
      <c r="Z3335" s="61">
        <f t="shared" ref="Z3335" si="15155">N3335*U3335+P3335*U3338-O3335*V3335-Q3335*V3338</f>
        <v>0</v>
      </c>
      <c r="AA3335" s="62">
        <f t="shared" ref="AA3335" si="15156">(N3335*V3335+O3335*U3335+P3335*V3338+Q3335*U3338)</f>
        <v>28.32056228359053</v>
      </c>
      <c r="AB3335" s="10"/>
      <c r="AC3335" s="64">
        <v>1</v>
      </c>
      <c r="AD3335" s="65">
        <v>0</v>
      </c>
      <c r="AE3335" s="23">
        <v>0</v>
      </c>
      <c r="AF3335" s="66">
        <v>0</v>
      </c>
      <c r="AH3335" s="59">
        <f t="shared" ref="AH3335" si="15157">X3335*AC3335+Z3335*AC3338-Y3335*AD3335-AA3335*AD3338</f>
        <v>3.3760962287530925</v>
      </c>
      <c r="AI3335" s="63">
        <f t="shared" ref="AI3335" si="15158">(X3335*AD3335+Y3335*AC3335+Z3335*AD3338+AA3335*AC3338)</f>
        <v>28.32056228359053</v>
      </c>
      <c r="AJ3335" s="61">
        <f t="shared" ref="AJ3335" si="15159">X3335*AE3335+Z3335*AE3338-Y3335*AF3335-AA3335*AF3338</f>
        <v>0</v>
      </c>
      <c r="AK3335" s="62">
        <f t="shared" ref="AK3335" si="15160">(X3335*AF3335+Y3335*AE3335+Z3335*AF3338+AA3335*AE3338)</f>
        <v>28.32056228359053</v>
      </c>
      <c r="AM3335" s="67">
        <f t="shared" ref="AM3335" si="15161">20*LOG(((1+$AD$8)/$AD$8)/((AH3335+AH3338)^2+(AI3335+AI3338)^2)^0.5)</f>
        <v>-23.154376945923051</v>
      </c>
      <c r="AO3335" s="110">
        <f t="shared" ref="AO3335" si="15162">((AH3335^2+AI3335^2)^0.5)/((AH3338^2+AI3338^2)^0.5)</f>
        <v>8.3984303733759411</v>
      </c>
      <c r="AP3335" s="18"/>
      <c r="AQ3335" s="68"/>
      <c r="AR3335" s="68"/>
      <c r="AS3335" s="68"/>
      <c r="AT3335" s="68"/>
    </row>
    <row r="3336" spans="2:46" ht="18.600000000000001" customHeight="1" thickBot="1">
      <c r="D3336" s="69"/>
      <c r="G3336" s="70"/>
      <c r="I3336" s="69"/>
      <c r="L3336" s="70"/>
      <c r="N3336" s="69"/>
      <c r="Q3336" s="70"/>
      <c r="S3336" s="69"/>
      <c r="V3336" s="70"/>
      <c r="X3336" s="69"/>
      <c r="AA3336" s="70"/>
      <c r="AC3336" s="64"/>
      <c r="AD3336" s="23"/>
      <c r="AE3336" s="23"/>
      <c r="AF3336" s="71"/>
      <c r="AH3336" s="69"/>
      <c r="AK3336" s="70"/>
      <c r="AO3336" s="111"/>
      <c r="AP3336" s="18"/>
      <c r="AQ3336" s="68"/>
      <c r="AR3336" s="68"/>
      <c r="AS3336" s="68"/>
      <c r="AT3336" s="68"/>
    </row>
    <row r="3337" spans="2:46" ht="18.600000000000001" customHeight="1" thickBot="1">
      <c r="D3337" s="265" t="s">
        <v>11</v>
      </c>
      <c r="E3337" s="266"/>
      <c r="F3337" s="267" t="s">
        <v>84</v>
      </c>
      <c r="G3337" s="268"/>
      <c r="H3337" s="263"/>
      <c r="I3337" s="265" t="s">
        <v>85</v>
      </c>
      <c r="J3337" s="266"/>
      <c r="K3337" s="267" t="s">
        <v>86</v>
      </c>
      <c r="L3337" s="268"/>
      <c r="N3337" s="269" t="s">
        <v>12</v>
      </c>
      <c r="O3337" s="270"/>
      <c r="P3337" s="271" t="s">
        <v>13</v>
      </c>
      <c r="Q3337" s="272"/>
      <c r="S3337" s="265" t="s">
        <v>87</v>
      </c>
      <c r="T3337" s="266"/>
      <c r="U3337" s="267" t="s">
        <v>88</v>
      </c>
      <c r="V3337" s="268"/>
      <c r="W3337" s="10"/>
      <c r="X3337" s="269" t="s">
        <v>89</v>
      </c>
      <c r="Y3337" s="270"/>
      <c r="Z3337" s="271" t="s">
        <v>90</v>
      </c>
      <c r="AA3337" s="272"/>
      <c r="AB3337" s="10"/>
      <c r="AC3337" s="265" t="s">
        <v>14</v>
      </c>
      <c r="AD3337" s="266"/>
      <c r="AE3337" s="267" t="s">
        <v>15</v>
      </c>
      <c r="AF3337" s="268"/>
      <c r="AG3337" s="10"/>
      <c r="AH3337" s="269" t="s">
        <v>91</v>
      </c>
      <c r="AI3337" s="270"/>
      <c r="AJ3337" s="271" t="s">
        <v>92</v>
      </c>
      <c r="AK3337" s="272"/>
      <c r="AM3337" s="76" t="s">
        <v>16</v>
      </c>
      <c r="AO3337" s="112" t="s">
        <v>38</v>
      </c>
      <c r="AP3337" s="18"/>
      <c r="AQ3337" s="68"/>
      <c r="AR3337" s="68"/>
      <c r="AS3337" s="68"/>
      <c r="AT3337" s="68"/>
    </row>
    <row r="3338" spans="2:46" ht="18.600000000000001" customHeight="1" thickTop="1" thickBot="1">
      <c r="D3338" s="59">
        <v>0</v>
      </c>
      <c r="E3338" s="63">
        <v>0</v>
      </c>
      <c r="F3338" s="61">
        <v>1</v>
      </c>
      <c r="G3338" s="62">
        <v>0</v>
      </c>
      <c r="I3338" s="59">
        <v>0</v>
      </c>
      <c r="J3338" s="63">
        <f t="shared" ref="J3338" si="15163">IF(0=(1-$J$8*$K$8*$B3335^2),10^14,$B3335*$K$8/(1-$J$8*$K$8*$B3335^2))</f>
        <v>-0.36715463632675355</v>
      </c>
      <c r="K3338" s="61">
        <v>1</v>
      </c>
      <c r="L3338" s="62">
        <v>0</v>
      </c>
      <c r="N3338" s="59">
        <f t="shared" ref="N3338" si="15164">D3338*I3335+F3338*I3338-E3338*J3335-G3338*J3338</f>
        <v>0</v>
      </c>
      <c r="O3338" s="63">
        <f t="shared" ref="O3338" si="15165">(D3338*J3335+E3338*I3335+F3338*J3338+G3338*I3338)</f>
        <v>-0.36715463632675355</v>
      </c>
      <c r="P3338" s="61">
        <f t="shared" ref="P3338" si="15166">D3338*K3335+F3338*K3338-E3338*L3335-G3338*L3338</f>
        <v>1</v>
      </c>
      <c r="Q3338" s="62">
        <f t="shared" ref="Q3338" si="15167">(D3338*L3335+E3338*K3335+F3338*L3338+G3338*K3338)</f>
        <v>0</v>
      </c>
      <c r="S3338" s="59">
        <v>0</v>
      </c>
      <c r="T3338" s="63">
        <v>0</v>
      </c>
      <c r="U3338" s="61">
        <v>1</v>
      </c>
      <c r="V3338" s="62">
        <v>0</v>
      </c>
      <c r="X3338" s="59">
        <f t="shared" ref="X3338" si="15168">N3338*S3335+P3338*S3338-O3338*T3335-Q3338*T3338</f>
        <v>0</v>
      </c>
      <c r="Y3338" s="63">
        <f t="shared" ref="Y3338" si="15169">(N3338*T3335+O3338*S3335+P3338*T3338+Q3338*S3338)</f>
        <v>-0.36715463632675355</v>
      </c>
      <c r="Z3338" s="61">
        <f t="shared" ref="Z3338" si="15170">N3338*U3335+P3338*U3338-O3338*V3335-Q3338*V3338</f>
        <v>3.3760962287530925</v>
      </c>
      <c r="AA3338" s="62">
        <f t="shared" ref="AA3338" si="15171">(N3338*V3335+O3338*U3335+P3338*V3338+Q3338*U3338)</f>
        <v>0</v>
      </c>
      <c r="AB3338" s="10"/>
      <c r="AC3338" s="46">
        <f t="shared" ref="AC3338" si="15172">1/$AD$8</f>
        <v>1</v>
      </c>
      <c r="AD3338" s="77">
        <v>0</v>
      </c>
      <c r="AE3338" s="78">
        <v>1</v>
      </c>
      <c r="AF3338" s="79">
        <v>0</v>
      </c>
      <c r="AH3338" s="59">
        <f t="shared" ref="AH3338" si="15173">X3338*AC3335+Z3338*AC3338-Y3338*AD3335-AA3338*AD3338</f>
        <v>3.3760962287530925</v>
      </c>
      <c r="AI3338" s="63">
        <f t="shared" ref="AI3338" si="15174">(X3338*AD3335+Y3338*AC3335+Z3338*AD3338+AA3338*AC3338)</f>
        <v>-0.36715463632675355</v>
      </c>
      <c r="AJ3338" s="61">
        <f t="shared" ref="AJ3338" si="15175">X3338*AE3335+Z3338*AE3338-Y3338*AF3335-AA3338*AF3338</f>
        <v>3.3760962287530925</v>
      </c>
      <c r="AK3338" s="62">
        <f t="shared" ref="AK3338" si="15176">(X3338*AF3335+Y3338*AE3335+Z3338*AF3338+AA3338*AE3338)</f>
        <v>0</v>
      </c>
      <c r="AM3338" s="80">
        <f t="shared" ref="AM3338" si="15177">(180/PI())*ATAN(-1*(AI3335+AI3338)/(AH3335+AH3338))</f>
        <v>-76.420233900990922</v>
      </c>
      <c r="AO3338" s="113">
        <f t="shared" ref="AO3338" si="15178">20*LOG(((1-(10^(AM3335/20)^2)*(1-((1-AO3335)/(1+AO3335))^2))^0.5))</f>
        <v>-7.9963875698482543E-3</v>
      </c>
      <c r="AP3338" s="18"/>
      <c r="AQ3338" s="68"/>
      <c r="AR3338" s="68"/>
      <c r="AS3338" s="68"/>
      <c r="AT3338" s="68"/>
    </row>
    <row r="3339" spans="2:46" ht="18.600000000000001" customHeight="1"/>
    <row r="3340" spans="2:46" ht="18.600000000000001" customHeight="1" thickBot="1">
      <c r="D3340" s="10" t="s">
        <v>63</v>
      </c>
      <c r="E3340" s="10"/>
      <c r="F3340" s="10"/>
      <c r="G3340" s="10"/>
      <c r="H3340" s="10"/>
      <c r="I3340" s="10" t="s">
        <v>64</v>
      </c>
      <c r="J3340" s="10"/>
      <c r="K3340" s="10"/>
      <c r="L3340" s="10"/>
      <c r="M3340" s="55"/>
      <c r="N3340" s="55"/>
      <c r="O3340" s="54" t="s">
        <v>65</v>
      </c>
      <c r="P3340" s="55"/>
      <c r="Q3340" s="55"/>
      <c r="R3340" s="55"/>
      <c r="S3340" s="10"/>
      <c r="T3340" s="10" t="s">
        <v>66</v>
      </c>
      <c r="U3340" s="55"/>
      <c r="V3340" s="55"/>
      <c r="W3340" s="55"/>
      <c r="X3340" s="55"/>
      <c r="Y3340" s="54" t="s">
        <v>67</v>
      </c>
      <c r="Z3340" s="55"/>
      <c r="AA3340" s="55"/>
      <c r="AB3340" s="55"/>
      <c r="AC3340" s="54" t="s">
        <v>68</v>
      </c>
      <c r="AD3340" s="10"/>
      <c r="AE3340" s="10"/>
      <c r="AF3340" s="10"/>
      <c r="AG3340" s="10"/>
      <c r="AH3340" s="55"/>
      <c r="AI3340" s="54" t="s">
        <v>69</v>
      </c>
      <c r="AJ3340" s="55"/>
      <c r="AK3340" s="55"/>
    </row>
    <row r="3341" spans="2:46" ht="18.600000000000001" customHeight="1" thickBot="1">
      <c r="B3341" s="52"/>
      <c r="D3341" s="273" t="s">
        <v>70</v>
      </c>
      <c r="E3341" s="274"/>
      <c r="F3341" s="275" t="s">
        <v>71</v>
      </c>
      <c r="G3341" s="276"/>
      <c r="H3341" s="263"/>
      <c r="I3341" s="273" t="s">
        <v>72</v>
      </c>
      <c r="J3341" s="274"/>
      <c r="K3341" s="275" t="s">
        <v>73</v>
      </c>
      <c r="L3341" s="276"/>
      <c r="M3341" s="55"/>
      <c r="N3341" s="269" t="s">
        <v>74</v>
      </c>
      <c r="O3341" s="270"/>
      <c r="P3341" s="271" t="s">
        <v>75</v>
      </c>
      <c r="Q3341" s="272"/>
      <c r="R3341" s="55"/>
      <c r="S3341" s="273" t="s">
        <v>76</v>
      </c>
      <c r="T3341" s="274"/>
      <c r="U3341" s="275" t="s">
        <v>77</v>
      </c>
      <c r="V3341" s="276"/>
      <c r="W3341" s="10"/>
      <c r="X3341" s="269" t="s">
        <v>78</v>
      </c>
      <c r="Y3341" s="270"/>
      <c r="Z3341" s="271" t="s">
        <v>79</v>
      </c>
      <c r="AA3341" s="272"/>
      <c r="AB3341" s="10"/>
      <c r="AC3341" s="273" t="s">
        <v>80</v>
      </c>
      <c r="AD3341" s="274"/>
      <c r="AE3341" s="275" t="s">
        <v>81</v>
      </c>
      <c r="AF3341" s="276"/>
      <c r="AG3341" s="10"/>
      <c r="AH3341" s="269" t="s">
        <v>82</v>
      </c>
      <c r="AI3341" s="270"/>
      <c r="AJ3341" s="271" t="s">
        <v>83</v>
      </c>
      <c r="AK3341" s="272"/>
      <c r="AM3341" s="57" t="s">
        <v>10</v>
      </c>
      <c r="AO3341" s="109" t="s">
        <v>37</v>
      </c>
      <c r="AP3341" s="18"/>
      <c r="AQ3341" s="68"/>
      <c r="AR3341" s="68"/>
      <c r="AS3341" s="68"/>
      <c r="AT3341" s="68"/>
    </row>
    <row r="3342" spans="2:46" ht="18.600000000000001" customHeight="1" thickTop="1" thickBot="1">
      <c r="B3342" s="81">
        <v>9.5599999999999401</v>
      </c>
      <c r="D3342" s="59">
        <v>1</v>
      </c>
      <c r="E3342" s="60">
        <v>0</v>
      </c>
      <c r="F3342" s="61">
        <v>0</v>
      </c>
      <c r="G3342" s="62">
        <f t="shared" ref="G3342" si="15179">$E$8*$B3342</f>
        <v>6.4852171999999593</v>
      </c>
      <c r="I3342" s="59">
        <v>1</v>
      </c>
      <c r="J3342" s="63">
        <v>0</v>
      </c>
      <c r="K3342" s="61">
        <v>0</v>
      </c>
      <c r="L3342" s="62">
        <v>0</v>
      </c>
      <c r="N3342" s="59">
        <f t="shared" ref="N3342" si="15180">D3342*I3342+F3342*I3345-E3342*J3342-G3342*J3345</f>
        <v>3.3756234960528966</v>
      </c>
      <c r="O3342" s="63">
        <f t="shared" ref="O3342" si="15181">(D3342*J3342+E3342*I3342+F3342*J3345+G3342*I3345)</f>
        <v>0</v>
      </c>
      <c r="P3342" s="61">
        <f t="shared" ref="P3342" si="15182">D3342*K3342+F3342*K3345-E3342*L3342-G3342*L3345</f>
        <v>0</v>
      </c>
      <c r="Q3342" s="62">
        <f t="shared" ref="Q3342" si="15183">(D3342*L3342+E3342*K3342+F3342*L3345+G3342*K3345)</f>
        <v>6.4852171999999593</v>
      </c>
      <c r="S3342" s="59">
        <v>1</v>
      </c>
      <c r="T3342" s="60">
        <v>0</v>
      </c>
      <c r="U3342" s="61">
        <v>0</v>
      </c>
      <c r="V3342" s="62">
        <f t="shared" ref="V3342" si="15184">$T$8*$B3342</f>
        <v>6.4852171999999593</v>
      </c>
      <c r="X3342" s="59">
        <f t="shared" ref="X3342" si="15185">N3342*S3342+P3342*S3345-O3342*T3342-Q3342*T3345</f>
        <v>3.3756234960528966</v>
      </c>
      <c r="Y3342" s="63">
        <f t="shared" ref="Y3342" si="15186">(N3342*T3342+O3342*S3342+P3342*T3345+Q3342*S3345)</f>
        <v>0</v>
      </c>
      <c r="Z3342" s="61">
        <f t="shared" ref="Z3342" si="15187">N3342*U3342+P3342*U3345-O3342*V3342-Q3342*V3345</f>
        <v>0</v>
      </c>
      <c r="AA3342" s="62">
        <f t="shared" ref="AA3342" si="15188">(N3342*V3342+O3342*U3342+P3342*V3345+Q3342*U3345)</f>
        <v>28.376868757326196</v>
      </c>
      <c r="AB3342" s="10"/>
      <c r="AC3342" s="64">
        <v>1</v>
      </c>
      <c r="AD3342" s="65">
        <v>0</v>
      </c>
      <c r="AE3342" s="23">
        <v>0</v>
      </c>
      <c r="AF3342" s="66">
        <v>0</v>
      </c>
      <c r="AH3342" s="59">
        <f t="shared" ref="AH3342" si="15189">X3342*AC3342+Z3342*AC3345-Y3342*AD3342-AA3342*AD3345</f>
        <v>3.3756234960528966</v>
      </c>
      <c r="AI3342" s="63">
        <f t="shared" ref="AI3342" si="15190">(X3342*AD3342+Y3342*AC3342+Z3342*AD3345+AA3342*AC3345)</f>
        <v>28.376868757326196</v>
      </c>
      <c r="AJ3342" s="61">
        <f t="shared" ref="AJ3342" si="15191">X3342*AE3342+Z3342*AE3345-Y3342*AF3342-AA3342*AF3345</f>
        <v>0</v>
      </c>
      <c r="AK3342" s="62">
        <f t="shared" ref="AK3342" si="15192">(X3342*AF3342+Y3342*AE3342+Z3342*AF3345+AA3342*AE3345)</f>
        <v>28.376868757326196</v>
      </c>
      <c r="AM3342" s="67">
        <f t="shared" ref="AM3342" si="15193">20*LOG(((1+$AD$8)/$AD$8)/((AH3342+AH3345)^2+(AI3342+AI3345)^2)^0.5)</f>
        <v>-23.171073232433109</v>
      </c>
      <c r="AO3342" s="110">
        <f t="shared" ref="AO3342" si="15194">((AH3342^2+AI3342^2)^0.5)/((AH3345^2+AI3345^2)^0.5)</f>
        <v>8.4162676230682081</v>
      </c>
      <c r="AP3342" s="18"/>
      <c r="AQ3342" s="68"/>
      <c r="AR3342" s="68"/>
      <c r="AS3342" s="68"/>
      <c r="AT3342" s="68"/>
    </row>
    <row r="3343" spans="2:46" ht="18.600000000000001" customHeight="1" thickBot="1">
      <c r="D3343" s="69"/>
      <c r="G3343" s="70"/>
      <c r="I3343" s="69"/>
      <c r="L3343" s="70"/>
      <c r="N3343" s="69"/>
      <c r="Q3343" s="70"/>
      <c r="S3343" s="69"/>
      <c r="V3343" s="70"/>
      <c r="X3343" s="69"/>
      <c r="AA3343" s="70"/>
      <c r="AC3343" s="64"/>
      <c r="AD3343" s="23"/>
      <c r="AE3343" s="23"/>
      <c r="AF3343" s="71"/>
      <c r="AH3343" s="69"/>
      <c r="AK3343" s="70"/>
      <c r="AO3343" s="111"/>
      <c r="AP3343" s="18"/>
      <c r="AQ3343" s="68"/>
      <c r="AR3343" s="68"/>
      <c r="AS3343" s="68"/>
      <c r="AT3343" s="68"/>
    </row>
    <row r="3344" spans="2:46" ht="18.600000000000001" customHeight="1" thickBot="1">
      <c r="D3344" s="265" t="s">
        <v>11</v>
      </c>
      <c r="E3344" s="266"/>
      <c r="F3344" s="267" t="s">
        <v>84</v>
      </c>
      <c r="G3344" s="268"/>
      <c r="H3344" s="263"/>
      <c r="I3344" s="265" t="s">
        <v>85</v>
      </c>
      <c r="J3344" s="266"/>
      <c r="K3344" s="267" t="s">
        <v>86</v>
      </c>
      <c r="L3344" s="268"/>
      <c r="N3344" s="269" t="s">
        <v>12</v>
      </c>
      <c r="O3344" s="270"/>
      <c r="P3344" s="271" t="s">
        <v>13</v>
      </c>
      <c r="Q3344" s="272"/>
      <c r="S3344" s="265" t="s">
        <v>87</v>
      </c>
      <c r="T3344" s="266"/>
      <c r="U3344" s="267" t="s">
        <v>88</v>
      </c>
      <c r="V3344" s="268"/>
      <c r="W3344" s="10"/>
      <c r="X3344" s="269" t="s">
        <v>89</v>
      </c>
      <c r="Y3344" s="270"/>
      <c r="Z3344" s="271" t="s">
        <v>90</v>
      </c>
      <c r="AA3344" s="272"/>
      <c r="AB3344" s="10"/>
      <c r="AC3344" s="265" t="s">
        <v>14</v>
      </c>
      <c r="AD3344" s="266"/>
      <c r="AE3344" s="267" t="s">
        <v>15</v>
      </c>
      <c r="AF3344" s="268"/>
      <c r="AG3344" s="10"/>
      <c r="AH3344" s="269" t="s">
        <v>91</v>
      </c>
      <c r="AI3344" s="270"/>
      <c r="AJ3344" s="271" t="s">
        <v>92</v>
      </c>
      <c r="AK3344" s="272"/>
      <c r="AM3344" s="76" t="s">
        <v>16</v>
      </c>
      <c r="AO3344" s="112" t="s">
        <v>38</v>
      </c>
      <c r="AP3344" s="18"/>
      <c r="AQ3344" s="68"/>
      <c r="AR3344" s="68"/>
      <c r="AS3344" s="68"/>
      <c r="AT3344" s="68"/>
    </row>
    <row r="3345" spans="2:46" ht="18.600000000000001" customHeight="1" thickTop="1" thickBot="1">
      <c r="D3345" s="59">
        <v>0</v>
      </c>
      <c r="E3345" s="63">
        <v>0</v>
      </c>
      <c r="F3345" s="61">
        <v>1</v>
      </c>
      <c r="G3345" s="62">
        <v>0</v>
      </c>
      <c r="I3345" s="59">
        <v>0</v>
      </c>
      <c r="J3345" s="63">
        <f t="shared" ref="J3345" si="15195">IF(0=(1-$J$8*$K$8*$B3342^2),10^14,$B3342*$K$8/(1-$J$8*$K$8*$B3342^2))</f>
        <v>-0.36631363650440441</v>
      </c>
      <c r="K3345" s="61">
        <v>1</v>
      </c>
      <c r="L3345" s="62">
        <v>0</v>
      </c>
      <c r="N3345" s="59">
        <f t="shared" ref="N3345" si="15196">D3345*I3342+F3345*I3345-E3345*J3342-G3345*J3345</f>
        <v>0</v>
      </c>
      <c r="O3345" s="63">
        <f t="shared" ref="O3345" si="15197">(D3345*J3342+E3345*I3342+F3345*J3345+G3345*I3345)</f>
        <v>-0.36631363650440441</v>
      </c>
      <c r="P3345" s="61">
        <f t="shared" ref="P3345" si="15198">D3345*K3342+F3345*K3345-E3345*L3342-G3345*L3345</f>
        <v>1</v>
      </c>
      <c r="Q3345" s="62">
        <f t="shared" ref="Q3345" si="15199">(D3345*L3342+E3345*K3342+F3345*L3345+G3345*K3345)</f>
        <v>0</v>
      </c>
      <c r="S3345" s="59">
        <v>0</v>
      </c>
      <c r="T3345" s="63">
        <v>0</v>
      </c>
      <c r="U3345" s="61">
        <v>1</v>
      </c>
      <c r="V3345" s="62">
        <v>0</v>
      </c>
      <c r="X3345" s="59">
        <f t="shared" ref="X3345" si="15200">N3345*S3342+P3345*S3345-O3345*T3342-Q3345*T3345</f>
        <v>0</v>
      </c>
      <c r="Y3345" s="63">
        <f t="shared" ref="Y3345" si="15201">(N3345*T3342+O3345*S3342+P3345*T3345+Q3345*S3345)</f>
        <v>-0.36631363650440441</v>
      </c>
      <c r="Z3345" s="61">
        <f t="shared" ref="Z3345" si="15202">N3345*U3342+P3345*U3345-O3345*V3342-Q3345*V3345</f>
        <v>3.3756234960528966</v>
      </c>
      <c r="AA3345" s="62">
        <f t="shared" ref="AA3345" si="15203">(N3345*V3342+O3345*U3342+P3345*V3345+Q3345*U3345)</f>
        <v>0</v>
      </c>
      <c r="AB3345" s="10"/>
      <c r="AC3345" s="46">
        <f t="shared" ref="AC3345" si="15204">1/$AD$8</f>
        <v>1</v>
      </c>
      <c r="AD3345" s="77">
        <v>0</v>
      </c>
      <c r="AE3345" s="78">
        <v>1</v>
      </c>
      <c r="AF3345" s="79">
        <v>0</v>
      </c>
      <c r="AH3345" s="59">
        <f t="shared" ref="AH3345" si="15205">X3345*AC3342+Z3345*AC3345-Y3345*AD3342-AA3345*AD3345</f>
        <v>3.3756234960528966</v>
      </c>
      <c r="AI3345" s="63">
        <f t="shared" ref="AI3345" si="15206">(X3345*AD3342+Y3345*AC3342+Z3345*AD3345+AA3345*AC3345)</f>
        <v>-0.36631363650440441</v>
      </c>
      <c r="AJ3345" s="61">
        <f t="shared" ref="AJ3345" si="15207">X3345*AE3342+Z3345*AE3345-Y3345*AF3342-AA3345*AF3345</f>
        <v>3.3756234960528966</v>
      </c>
      <c r="AK3345" s="62">
        <f t="shared" ref="AK3345" si="15208">(X3345*AF3342+Y3345*AE3342+Z3345*AF3345+AA3345*AE3345)</f>
        <v>0</v>
      </c>
      <c r="AM3345" s="80">
        <f t="shared" ref="AM3345" si="15209">(180/PI())*ATAN(-1*(AI3342+AI3345)/(AH3342+AH3345))</f>
        <v>-76.448744293055483</v>
      </c>
      <c r="AO3345" s="113">
        <f t="shared" ref="AO3345" si="15210">20*LOG(((1-(10^(AM3342/20)^2)*(1-((1-AO3342)/(1+AO3342))^2))^0.5))</f>
        <v>-7.9523683375287684E-3</v>
      </c>
      <c r="AP3345" s="18"/>
      <c r="AQ3345" s="68"/>
      <c r="AR3345" s="68"/>
      <c r="AS3345" s="68"/>
      <c r="AT3345" s="68"/>
    </row>
    <row r="3346" spans="2:46" ht="18.600000000000001" customHeight="1"/>
    <row r="3347" spans="2:46" ht="18.600000000000001" customHeight="1" thickBot="1">
      <c r="D3347" s="10" t="s">
        <v>63</v>
      </c>
      <c r="E3347" s="10"/>
      <c r="F3347" s="10"/>
      <c r="G3347" s="10"/>
      <c r="H3347" s="10"/>
      <c r="I3347" s="10" t="s">
        <v>64</v>
      </c>
      <c r="J3347" s="10"/>
      <c r="K3347" s="10"/>
      <c r="L3347" s="10"/>
      <c r="M3347" s="55"/>
      <c r="N3347" s="55"/>
      <c r="O3347" s="54" t="s">
        <v>65</v>
      </c>
      <c r="P3347" s="55"/>
      <c r="Q3347" s="55"/>
      <c r="R3347" s="55"/>
      <c r="S3347" s="10"/>
      <c r="T3347" s="10" t="s">
        <v>66</v>
      </c>
      <c r="U3347" s="55"/>
      <c r="V3347" s="55"/>
      <c r="W3347" s="55"/>
      <c r="X3347" s="55"/>
      <c r="Y3347" s="54" t="s">
        <v>67</v>
      </c>
      <c r="Z3347" s="55"/>
      <c r="AA3347" s="55"/>
      <c r="AB3347" s="55"/>
      <c r="AC3347" s="54" t="s">
        <v>68</v>
      </c>
      <c r="AD3347" s="10"/>
      <c r="AE3347" s="10"/>
      <c r="AF3347" s="10"/>
      <c r="AG3347" s="10"/>
      <c r="AH3347" s="55"/>
      <c r="AI3347" s="54" t="s">
        <v>69</v>
      </c>
      <c r="AJ3347" s="55"/>
      <c r="AK3347" s="55"/>
    </row>
    <row r="3348" spans="2:46" ht="18.600000000000001" customHeight="1" thickBot="1">
      <c r="B3348" s="52"/>
      <c r="D3348" s="273" t="s">
        <v>70</v>
      </c>
      <c r="E3348" s="274"/>
      <c r="F3348" s="275" t="s">
        <v>71</v>
      </c>
      <c r="G3348" s="276"/>
      <c r="H3348" s="263"/>
      <c r="I3348" s="273" t="s">
        <v>72</v>
      </c>
      <c r="J3348" s="274"/>
      <c r="K3348" s="275" t="s">
        <v>73</v>
      </c>
      <c r="L3348" s="276"/>
      <c r="M3348" s="55"/>
      <c r="N3348" s="269" t="s">
        <v>74</v>
      </c>
      <c r="O3348" s="270"/>
      <c r="P3348" s="271" t="s">
        <v>75</v>
      </c>
      <c r="Q3348" s="272"/>
      <c r="R3348" s="55"/>
      <c r="S3348" s="273" t="s">
        <v>76</v>
      </c>
      <c r="T3348" s="274"/>
      <c r="U3348" s="275" t="s">
        <v>77</v>
      </c>
      <c r="V3348" s="276"/>
      <c r="W3348" s="10"/>
      <c r="X3348" s="269" t="s">
        <v>78</v>
      </c>
      <c r="Y3348" s="270"/>
      <c r="Z3348" s="271" t="s">
        <v>79</v>
      </c>
      <c r="AA3348" s="272"/>
      <c r="AB3348" s="10"/>
      <c r="AC3348" s="273" t="s">
        <v>80</v>
      </c>
      <c r="AD3348" s="274"/>
      <c r="AE3348" s="275" t="s">
        <v>81</v>
      </c>
      <c r="AF3348" s="276"/>
      <c r="AG3348" s="10"/>
      <c r="AH3348" s="269" t="s">
        <v>82</v>
      </c>
      <c r="AI3348" s="270"/>
      <c r="AJ3348" s="271" t="s">
        <v>83</v>
      </c>
      <c r="AK3348" s="272"/>
      <c r="AM3348" s="57" t="s">
        <v>10</v>
      </c>
      <c r="AO3348" s="109" t="s">
        <v>37</v>
      </c>
      <c r="AP3348" s="18"/>
      <c r="AQ3348" s="68"/>
      <c r="AR3348" s="68"/>
      <c r="AS3348" s="68"/>
      <c r="AT3348" s="68"/>
    </row>
    <row r="3349" spans="2:46" ht="18.600000000000001" customHeight="1" thickTop="1" thickBot="1">
      <c r="B3349" s="81">
        <v>9.5799999999999397</v>
      </c>
      <c r="D3349" s="59">
        <v>1</v>
      </c>
      <c r="E3349" s="60">
        <v>0</v>
      </c>
      <c r="F3349" s="61">
        <v>0</v>
      </c>
      <c r="G3349" s="62">
        <f t="shared" ref="G3349" si="15211">$E$8*$B3349</f>
        <v>6.4987845999999596</v>
      </c>
      <c r="I3349" s="59">
        <v>1</v>
      </c>
      <c r="J3349" s="63">
        <v>0</v>
      </c>
      <c r="K3349" s="61">
        <v>0</v>
      </c>
      <c r="L3349" s="62">
        <v>0</v>
      </c>
      <c r="N3349" s="59">
        <f t="shared" ref="N3349" si="15212">D3349*I3349+F3349*I3352-E3349*J3349-G3349*J3352</f>
        <v>3.375153907313877</v>
      </c>
      <c r="O3349" s="63">
        <f t="shared" ref="O3349" si="15213">(D3349*J3349+E3349*I3349+F3349*J3352+G3349*I3352)</f>
        <v>0</v>
      </c>
      <c r="P3349" s="61">
        <f t="shared" ref="P3349" si="15214">D3349*K3349+F3349*K3352-E3349*L3349-G3349*L3352</f>
        <v>0</v>
      </c>
      <c r="Q3349" s="62">
        <f t="shared" ref="Q3349" si="15215">(D3349*L3349+E3349*K3349+F3349*L3352+G3349*K3352)</f>
        <v>6.4987845999999596</v>
      </c>
      <c r="S3349" s="59">
        <v>1</v>
      </c>
      <c r="T3349" s="60">
        <v>0</v>
      </c>
      <c r="U3349" s="61">
        <v>0</v>
      </c>
      <c r="V3349" s="62">
        <f t="shared" ref="V3349" si="15216">$T$8*$B3349</f>
        <v>6.4987845999999596</v>
      </c>
      <c r="X3349" s="59">
        <f t="shared" ref="X3349" si="15217">N3349*S3349+P3349*S3352-O3349*T3349-Q3349*T3352</f>
        <v>3.375153907313877</v>
      </c>
      <c r="Y3349" s="63">
        <f t="shared" ref="Y3349" si="15218">(N3349*T3349+O3349*S3349+P3349*T3352+Q3349*S3352)</f>
        <v>0</v>
      </c>
      <c r="Z3349" s="61">
        <f t="shared" ref="Z3349" si="15219">N3349*U3349+P3349*U3352-O3349*V3349-Q3349*V3352</f>
        <v>0</v>
      </c>
      <c r="AA3349" s="62">
        <f t="shared" ref="AA3349" si="15220">(N3349*V3349+O3349*U3349+P3349*V3352+Q3349*U3352)</f>
        <v>28.433182835481077</v>
      </c>
      <c r="AB3349" s="10"/>
      <c r="AC3349" s="64">
        <v>1</v>
      </c>
      <c r="AD3349" s="65">
        <v>0</v>
      </c>
      <c r="AE3349" s="23">
        <v>0</v>
      </c>
      <c r="AF3349" s="66">
        <v>0</v>
      </c>
      <c r="AH3349" s="59">
        <f t="shared" ref="AH3349" si="15221">X3349*AC3349+Z3349*AC3352-Y3349*AD3349-AA3349*AD3352</f>
        <v>3.375153907313877</v>
      </c>
      <c r="AI3349" s="63">
        <f t="shared" ref="AI3349" si="15222">(X3349*AD3349+Y3349*AC3349+Z3349*AD3352+AA3349*AC3352)</f>
        <v>28.433182835481077</v>
      </c>
      <c r="AJ3349" s="61">
        <f t="shared" ref="AJ3349" si="15223">X3349*AE3349+Z3349*AE3352-Y3349*AF3349-AA3349*AF3352</f>
        <v>0</v>
      </c>
      <c r="AK3349" s="62">
        <f t="shared" ref="AK3349" si="15224">(X3349*AF3349+Y3349*AE3349+Z3349*AF3352+AA3349*AE3352)</f>
        <v>28.433182835481077</v>
      </c>
      <c r="AM3349" s="67">
        <f t="shared" ref="AM3349" si="15225">20*LOG(((1+$AD$8)/$AD$8)/((AH3349+AH3352)^2+(AI3349+AI3352)^2)^0.5)</f>
        <v>-23.187741122938373</v>
      </c>
      <c r="AO3349" s="110">
        <f t="shared" ref="AO3349" si="15226">((AH3349^2+AI3349^2)^0.5)/((AH3352^2+AI3352^2)^0.5)</f>
        <v>8.4341043370521529</v>
      </c>
      <c r="AP3349" s="18"/>
      <c r="AQ3349" s="68"/>
      <c r="AR3349" s="68"/>
      <c r="AS3349" s="68"/>
      <c r="AT3349" s="68"/>
    </row>
    <row r="3350" spans="2:46" ht="18.600000000000001" customHeight="1" thickBot="1">
      <c r="D3350" s="69"/>
      <c r="G3350" s="70"/>
      <c r="I3350" s="69"/>
      <c r="L3350" s="70"/>
      <c r="N3350" s="69"/>
      <c r="Q3350" s="70"/>
      <c r="S3350" s="69"/>
      <c r="V3350" s="70"/>
      <c r="X3350" s="69"/>
      <c r="AA3350" s="70"/>
      <c r="AC3350" s="64"/>
      <c r="AD3350" s="23"/>
      <c r="AE3350" s="23"/>
      <c r="AF3350" s="71"/>
      <c r="AH3350" s="69"/>
      <c r="AK3350" s="70"/>
      <c r="AO3350" s="111"/>
      <c r="AP3350" s="18"/>
      <c r="AQ3350" s="68"/>
      <c r="AR3350" s="68"/>
      <c r="AS3350" s="68"/>
      <c r="AT3350" s="68"/>
    </row>
    <row r="3351" spans="2:46" ht="18.600000000000001" customHeight="1" thickBot="1">
      <c r="D3351" s="265" t="s">
        <v>11</v>
      </c>
      <c r="E3351" s="266"/>
      <c r="F3351" s="267" t="s">
        <v>84</v>
      </c>
      <c r="G3351" s="268"/>
      <c r="H3351" s="263"/>
      <c r="I3351" s="265" t="s">
        <v>85</v>
      </c>
      <c r="J3351" s="266"/>
      <c r="K3351" s="267" t="s">
        <v>86</v>
      </c>
      <c r="L3351" s="268"/>
      <c r="N3351" s="269" t="s">
        <v>12</v>
      </c>
      <c r="O3351" s="270"/>
      <c r="P3351" s="271" t="s">
        <v>13</v>
      </c>
      <c r="Q3351" s="272"/>
      <c r="S3351" s="265" t="s">
        <v>87</v>
      </c>
      <c r="T3351" s="266"/>
      <c r="U3351" s="267" t="s">
        <v>88</v>
      </c>
      <c r="V3351" s="268"/>
      <c r="W3351" s="10"/>
      <c r="X3351" s="269" t="s">
        <v>89</v>
      </c>
      <c r="Y3351" s="270"/>
      <c r="Z3351" s="271" t="s">
        <v>90</v>
      </c>
      <c r="AA3351" s="272"/>
      <c r="AB3351" s="10"/>
      <c r="AC3351" s="265" t="s">
        <v>14</v>
      </c>
      <c r="AD3351" s="266"/>
      <c r="AE3351" s="267" t="s">
        <v>15</v>
      </c>
      <c r="AF3351" s="268"/>
      <c r="AG3351" s="10"/>
      <c r="AH3351" s="269" t="s">
        <v>91</v>
      </c>
      <c r="AI3351" s="270"/>
      <c r="AJ3351" s="271" t="s">
        <v>92</v>
      </c>
      <c r="AK3351" s="272"/>
      <c r="AM3351" s="76" t="s">
        <v>16</v>
      </c>
      <c r="AO3351" s="112" t="s">
        <v>38</v>
      </c>
      <c r="AP3351" s="18"/>
      <c r="AQ3351" s="68"/>
      <c r="AR3351" s="68"/>
      <c r="AS3351" s="68"/>
      <c r="AT3351" s="68"/>
    </row>
    <row r="3352" spans="2:46" ht="18.600000000000001" customHeight="1" thickTop="1" thickBot="1">
      <c r="D3352" s="59">
        <v>0</v>
      </c>
      <c r="E3352" s="63">
        <v>0</v>
      </c>
      <c r="F3352" s="61">
        <v>1</v>
      </c>
      <c r="G3352" s="62">
        <v>0</v>
      </c>
      <c r="I3352" s="59">
        <v>0</v>
      </c>
      <c r="J3352" s="63">
        <f t="shared" ref="J3352" si="15227">IF(0=(1-$J$8*$K$8*$B3349^2),10^14,$B3349*$K$8/(1-$J$8*$K$8*$B3349^2))</f>
        <v>-0.36547663194036184</v>
      </c>
      <c r="K3352" s="61">
        <v>1</v>
      </c>
      <c r="L3352" s="62">
        <v>0</v>
      </c>
      <c r="N3352" s="59">
        <f t="shared" ref="N3352" si="15228">D3352*I3349+F3352*I3352-E3352*J3349-G3352*J3352</f>
        <v>0</v>
      </c>
      <c r="O3352" s="63">
        <f t="shared" ref="O3352" si="15229">(D3352*J3349+E3352*I3349+F3352*J3352+G3352*I3352)</f>
        <v>-0.36547663194036184</v>
      </c>
      <c r="P3352" s="61">
        <f t="shared" ref="P3352" si="15230">D3352*K3349+F3352*K3352-E3352*L3349-G3352*L3352</f>
        <v>1</v>
      </c>
      <c r="Q3352" s="62">
        <f t="shared" ref="Q3352" si="15231">(D3352*L3349+E3352*K3349+F3352*L3352+G3352*K3352)</f>
        <v>0</v>
      </c>
      <c r="S3352" s="59">
        <v>0</v>
      </c>
      <c r="T3352" s="63">
        <v>0</v>
      </c>
      <c r="U3352" s="61">
        <v>1</v>
      </c>
      <c r="V3352" s="62">
        <v>0</v>
      </c>
      <c r="X3352" s="59">
        <f t="shared" ref="X3352" si="15232">N3352*S3349+P3352*S3352-O3352*T3349-Q3352*T3352</f>
        <v>0</v>
      </c>
      <c r="Y3352" s="63">
        <f t="shared" ref="Y3352" si="15233">(N3352*T3349+O3352*S3349+P3352*T3352+Q3352*S3352)</f>
        <v>-0.36547663194036184</v>
      </c>
      <c r="Z3352" s="61">
        <f t="shared" ref="Z3352" si="15234">N3352*U3349+P3352*U3352-O3352*V3349-Q3352*V3352</f>
        <v>3.375153907313877</v>
      </c>
      <c r="AA3352" s="62">
        <f t="shared" ref="AA3352" si="15235">(N3352*V3349+O3352*U3349+P3352*V3352+Q3352*U3352)</f>
        <v>0</v>
      </c>
      <c r="AB3352" s="10"/>
      <c r="AC3352" s="46">
        <f t="shared" ref="AC3352" si="15236">1/$AD$8</f>
        <v>1</v>
      </c>
      <c r="AD3352" s="77">
        <v>0</v>
      </c>
      <c r="AE3352" s="78">
        <v>1</v>
      </c>
      <c r="AF3352" s="79">
        <v>0</v>
      </c>
      <c r="AH3352" s="59">
        <f t="shared" ref="AH3352" si="15237">X3352*AC3349+Z3352*AC3352-Y3352*AD3349-AA3352*AD3352</f>
        <v>3.375153907313877</v>
      </c>
      <c r="AI3352" s="63">
        <f t="shared" ref="AI3352" si="15238">(X3352*AD3349+Y3352*AC3349+Z3352*AD3352+AA3352*AC3352)</f>
        <v>-0.36547663194036184</v>
      </c>
      <c r="AJ3352" s="61">
        <f t="shared" ref="AJ3352" si="15239">X3352*AE3349+Z3352*AE3352-Y3352*AF3349-AA3352*AF3352</f>
        <v>3.375153907313877</v>
      </c>
      <c r="AK3352" s="62">
        <f t="shared" ref="AK3352" si="15240">(X3352*AF3349+Y3352*AE3349+Z3352*AF3352+AA3352*AE3352)</f>
        <v>0</v>
      </c>
      <c r="AM3352" s="80">
        <f t="shared" ref="AM3352" si="15241">(180/PI())*ATAN(-1*(AI3349+AI3352)/(AH3349+AH3352))</f>
        <v>-76.47713492720942</v>
      </c>
      <c r="AO3352" s="113">
        <f t="shared" ref="AO3352" si="15242">20*LOG(((1-(10^(AM3349/20)^2)*(1-((1-AO3349)/(1+AO3349))^2))^0.5))</f>
        <v>-7.9086650541839824E-3</v>
      </c>
      <c r="AP3352" s="18"/>
      <c r="AQ3352" s="68"/>
      <c r="AR3352" s="68"/>
      <c r="AS3352" s="68"/>
      <c r="AT3352" s="68"/>
    </row>
    <row r="3353" spans="2:46" ht="18.600000000000001" customHeight="1"/>
    <row r="3354" spans="2:46" ht="18.600000000000001" customHeight="1" thickBot="1">
      <c r="D3354" s="10" t="s">
        <v>63</v>
      </c>
      <c r="E3354" s="10"/>
      <c r="F3354" s="10"/>
      <c r="G3354" s="10"/>
      <c r="H3354" s="10"/>
      <c r="I3354" s="10" t="s">
        <v>64</v>
      </c>
      <c r="J3354" s="10"/>
      <c r="K3354" s="10"/>
      <c r="L3354" s="10"/>
      <c r="M3354" s="55"/>
      <c r="N3354" s="55"/>
      <c r="O3354" s="54" t="s">
        <v>65</v>
      </c>
      <c r="P3354" s="55"/>
      <c r="Q3354" s="55"/>
      <c r="R3354" s="55"/>
      <c r="S3354" s="10"/>
      <c r="T3354" s="10" t="s">
        <v>66</v>
      </c>
      <c r="U3354" s="55"/>
      <c r="V3354" s="55"/>
      <c r="W3354" s="55"/>
      <c r="X3354" s="55"/>
      <c r="Y3354" s="54" t="s">
        <v>67</v>
      </c>
      <c r="Z3354" s="55"/>
      <c r="AA3354" s="55"/>
      <c r="AB3354" s="55"/>
      <c r="AC3354" s="54" t="s">
        <v>68</v>
      </c>
      <c r="AD3354" s="10"/>
      <c r="AE3354" s="10"/>
      <c r="AF3354" s="10"/>
      <c r="AG3354" s="10"/>
      <c r="AH3354" s="55"/>
      <c r="AI3354" s="54" t="s">
        <v>69</v>
      </c>
      <c r="AJ3354" s="55"/>
      <c r="AK3354" s="55"/>
    </row>
    <row r="3355" spans="2:46" ht="18.600000000000001" customHeight="1" thickBot="1">
      <c r="B3355" s="52"/>
      <c r="D3355" s="273" t="s">
        <v>70</v>
      </c>
      <c r="E3355" s="274"/>
      <c r="F3355" s="275" t="s">
        <v>71</v>
      </c>
      <c r="G3355" s="276"/>
      <c r="H3355" s="263"/>
      <c r="I3355" s="273" t="s">
        <v>72</v>
      </c>
      <c r="J3355" s="274"/>
      <c r="K3355" s="275" t="s">
        <v>73</v>
      </c>
      <c r="L3355" s="276"/>
      <c r="M3355" s="55"/>
      <c r="N3355" s="269" t="s">
        <v>74</v>
      </c>
      <c r="O3355" s="270"/>
      <c r="P3355" s="271" t="s">
        <v>75</v>
      </c>
      <c r="Q3355" s="272"/>
      <c r="R3355" s="55"/>
      <c r="S3355" s="273" t="s">
        <v>76</v>
      </c>
      <c r="T3355" s="274"/>
      <c r="U3355" s="275" t="s">
        <v>77</v>
      </c>
      <c r="V3355" s="276"/>
      <c r="W3355" s="10"/>
      <c r="X3355" s="269" t="s">
        <v>78</v>
      </c>
      <c r="Y3355" s="270"/>
      <c r="Z3355" s="271" t="s">
        <v>79</v>
      </c>
      <c r="AA3355" s="272"/>
      <c r="AB3355" s="10"/>
      <c r="AC3355" s="273" t="s">
        <v>80</v>
      </c>
      <c r="AD3355" s="274"/>
      <c r="AE3355" s="275" t="s">
        <v>81</v>
      </c>
      <c r="AF3355" s="276"/>
      <c r="AG3355" s="10"/>
      <c r="AH3355" s="269" t="s">
        <v>82</v>
      </c>
      <c r="AI3355" s="270"/>
      <c r="AJ3355" s="271" t="s">
        <v>83</v>
      </c>
      <c r="AK3355" s="272"/>
      <c r="AM3355" s="57" t="s">
        <v>10</v>
      </c>
      <c r="AO3355" s="109" t="s">
        <v>37</v>
      </c>
      <c r="AP3355" s="18"/>
      <c r="AQ3355" s="68"/>
      <c r="AR3355" s="68"/>
      <c r="AS3355" s="68"/>
      <c r="AT3355" s="68"/>
    </row>
    <row r="3356" spans="2:46" ht="18.600000000000001" customHeight="1" thickTop="1" thickBot="1">
      <c r="B3356" s="81">
        <v>9.5999999999999392</v>
      </c>
      <c r="D3356" s="59">
        <v>1</v>
      </c>
      <c r="E3356" s="60">
        <v>0</v>
      </c>
      <c r="F3356" s="61">
        <v>0</v>
      </c>
      <c r="G3356" s="62">
        <f t="shared" ref="G3356" si="15243">$E$8*$B3356</f>
        <v>6.5123519999999591</v>
      </c>
      <c r="I3356" s="59">
        <v>1</v>
      </c>
      <c r="J3356" s="63">
        <v>0</v>
      </c>
      <c r="K3356" s="61">
        <v>0</v>
      </c>
      <c r="L3356" s="62">
        <v>0</v>
      </c>
      <c r="N3356" s="59">
        <f t="shared" ref="N3356" si="15244">D3356*I3356+F3356*I3359-E3356*J3356-G3356*J3359</f>
        <v>3.3746874343219782</v>
      </c>
      <c r="O3356" s="63">
        <f t="shared" ref="O3356" si="15245">(D3356*J3356+E3356*I3356+F3356*J3359+G3356*I3359)</f>
        <v>0</v>
      </c>
      <c r="P3356" s="61">
        <f t="shared" ref="P3356" si="15246">D3356*K3356+F3356*K3359-E3356*L3356-G3356*L3359</f>
        <v>0</v>
      </c>
      <c r="Q3356" s="62">
        <f t="shared" ref="Q3356" si="15247">(D3356*L3356+E3356*K3356+F3356*L3359+G3356*K3359)</f>
        <v>6.5123519999999591</v>
      </c>
      <c r="S3356" s="59">
        <v>1</v>
      </c>
      <c r="T3356" s="60">
        <v>0</v>
      </c>
      <c r="U3356" s="61">
        <v>0</v>
      </c>
      <c r="V3356" s="62">
        <f t="shared" ref="V3356" si="15248">$T$8*$B3356</f>
        <v>6.5123519999999591</v>
      </c>
      <c r="X3356" s="59">
        <f t="shared" ref="X3356" si="15249">N3356*S3356+P3356*S3359-O3356*T3356-Q3356*T3359</f>
        <v>3.3746874343219782</v>
      </c>
      <c r="Y3356" s="63">
        <f t="shared" ref="Y3356" si="15250">(N3356*T3356+O3356*S3356+P3356*T3359+Q3356*S3359)</f>
        <v>0</v>
      </c>
      <c r="Z3356" s="61">
        <f t="shared" ref="Z3356" si="15251">N3356*U3356+P3356*U3359-O3356*V3356-Q3356*V3359</f>
        <v>0</v>
      </c>
      <c r="AA3356" s="62">
        <f t="shared" ref="AA3356" si="15252">(N3356*V3356+O3356*U3356+P3356*V3359+Q3356*U3359)</f>
        <v>28.489504462281424</v>
      </c>
      <c r="AB3356" s="10"/>
      <c r="AC3356" s="64">
        <v>1</v>
      </c>
      <c r="AD3356" s="65">
        <v>0</v>
      </c>
      <c r="AE3356" s="23">
        <v>0</v>
      </c>
      <c r="AF3356" s="66">
        <v>0</v>
      </c>
      <c r="AH3356" s="59">
        <f t="shared" ref="AH3356" si="15253">X3356*AC3356+Z3356*AC3359-Y3356*AD3356-AA3356*AD3359</f>
        <v>3.3746874343219782</v>
      </c>
      <c r="AI3356" s="63">
        <f t="shared" ref="AI3356" si="15254">(X3356*AD3356+Y3356*AC3356+Z3356*AD3359+AA3356*AC3359)</f>
        <v>28.489504462281424</v>
      </c>
      <c r="AJ3356" s="61">
        <f t="shared" ref="AJ3356" si="15255">X3356*AE3356+Z3356*AE3359-Y3356*AF3356-AA3356*AF3359</f>
        <v>0</v>
      </c>
      <c r="AK3356" s="62">
        <f t="shared" ref="AK3356" si="15256">(X3356*AF3356+Y3356*AE3356+Z3356*AF3359+AA3356*AE3359)</f>
        <v>28.489504462281424</v>
      </c>
      <c r="AM3356" s="67">
        <f t="shared" ref="AM3356" si="15257">20*LOG(((1+$AD$8)/$AD$8)/((AH3356+AH3359)^2+(AI3356+AI3359)^2)^0.5)</f>
        <v>-23.204380692961646</v>
      </c>
      <c r="AO3356" s="110">
        <f t="shared" ref="AO3356" si="15258">((AH3356^2+AI3356^2)^0.5)/((AH3359^2+AI3359^2)^0.5)</f>
        <v>8.4519405190230934</v>
      </c>
      <c r="AP3356" s="18"/>
      <c r="AQ3356" s="68"/>
      <c r="AR3356" s="68"/>
      <c r="AS3356" s="68"/>
      <c r="AT3356" s="68"/>
    </row>
    <row r="3357" spans="2:46" ht="18.600000000000001" customHeight="1" thickBot="1">
      <c r="D3357" s="69"/>
      <c r="G3357" s="70"/>
      <c r="I3357" s="69"/>
      <c r="L3357" s="70"/>
      <c r="N3357" s="69"/>
      <c r="Q3357" s="70"/>
      <c r="S3357" s="69"/>
      <c r="V3357" s="70"/>
      <c r="X3357" s="69"/>
      <c r="AA3357" s="70"/>
      <c r="AC3357" s="64"/>
      <c r="AD3357" s="23"/>
      <c r="AE3357" s="23"/>
      <c r="AF3357" s="71"/>
      <c r="AH3357" s="69"/>
      <c r="AK3357" s="70"/>
      <c r="AO3357" s="111"/>
      <c r="AP3357" s="18"/>
      <c r="AQ3357" s="68"/>
      <c r="AR3357" s="68"/>
      <c r="AS3357" s="68"/>
      <c r="AT3357" s="68"/>
    </row>
    <row r="3358" spans="2:46" ht="18.600000000000001" customHeight="1" thickBot="1">
      <c r="D3358" s="265" t="s">
        <v>11</v>
      </c>
      <c r="E3358" s="266"/>
      <c r="F3358" s="267" t="s">
        <v>84</v>
      </c>
      <c r="G3358" s="268"/>
      <c r="H3358" s="263"/>
      <c r="I3358" s="265" t="s">
        <v>85</v>
      </c>
      <c r="J3358" s="266"/>
      <c r="K3358" s="267" t="s">
        <v>86</v>
      </c>
      <c r="L3358" s="268"/>
      <c r="N3358" s="269" t="s">
        <v>12</v>
      </c>
      <c r="O3358" s="270"/>
      <c r="P3358" s="271" t="s">
        <v>13</v>
      </c>
      <c r="Q3358" s="272"/>
      <c r="S3358" s="265" t="s">
        <v>87</v>
      </c>
      <c r="T3358" s="266"/>
      <c r="U3358" s="267" t="s">
        <v>88</v>
      </c>
      <c r="V3358" s="268"/>
      <c r="W3358" s="10"/>
      <c r="X3358" s="269" t="s">
        <v>89</v>
      </c>
      <c r="Y3358" s="270"/>
      <c r="Z3358" s="271" t="s">
        <v>90</v>
      </c>
      <c r="AA3358" s="272"/>
      <c r="AB3358" s="10"/>
      <c r="AC3358" s="265" t="s">
        <v>14</v>
      </c>
      <c r="AD3358" s="266"/>
      <c r="AE3358" s="267" t="s">
        <v>15</v>
      </c>
      <c r="AF3358" s="268"/>
      <c r="AG3358" s="10"/>
      <c r="AH3358" s="269" t="s">
        <v>91</v>
      </c>
      <c r="AI3358" s="270"/>
      <c r="AJ3358" s="271" t="s">
        <v>92</v>
      </c>
      <c r="AK3358" s="272"/>
      <c r="AM3358" s="76" t="s">
        <v>16</v>
      </c>
      <c r="AO3358" s="112" t="s">
        <v>38</v>
      </c>
      <c r="AP3358" s="18"/>
      <c r="AQ3358" s="68"/>
      <c r="AR3358" s="68"/>
      <c r="AS3358" s="68"/>
      <c r="AT3358" s="68"/>
    </row>
    <row r="3359" spans="2:46" ht="18.600000000000001" customHeight="1" thickTop="1" thickBot="1">
      <c r="D3359" s="59">
        <v>0</v>
      </c>
      <c r="E3359" s="63">
        <v>0</v>
      </c>
      <c r="F3359" s="61">
        <v>1</v>
      </c>
      <c r="G3359" s="62">
        <v>0</v>
      </c>
      <c r="I3359" s="59">
        <v>0</v>
      </c>
      <c r="J3359" s="63">
        <f t="shared" ref="J3359" si="15259">IF(0=(1-$J$8*$K$8*$B3356^2),10^14,$B3356*$K$8/(1-$J$8*$K$8*$B3356^2))</f>
        <v>-0.36464359333187041</v>
      </c>
      <c r="K3359" s="61">
        <v>1</v>
      </c>
      <c r="L3359" s="62">
        <v>0</v>
      </c>
      <c r="N3359" s="59">
        <f t="shared" ref="N3359" si="15260">D3359*I3356+F3359*I3359-E3359*J3356-G3359*J3359</f>
        <v>0</v>
      </c>
      <c r="O3359" s="63">
        <f t="shared" ref="O3359" si="15261">(D3359*J3356+E3359*I3356+F3359*J3359+G3359*I3359)</f>
        <v>-0.36464359333187041</v>
      </c>
      <c r="P3359" s="61">
        <f t="shared" ref="P3359" si="15262">D3359*K3356+F3359*K3359-E3359*L3356-G3359*L3359</f>
        <v>1</v>
      </c>
      <c r="Q3359" s="62">
        <f t="shared" ref="Q3359" si="15263">(D3359*L3356+E3359*K3356+F3359*L3359+G3359*K3359)</f>
        <v>0</v>
      </c>
      <c r="S3359" s="59">
        <v>0</v>
      </c>
      <c r="T3359" s="63">
        <v>0</v>
      </c>
      <c r="U3359" s="61">
        <v>1</v>
      </c>
      <c r="V3359" s="62">
        <v>0</v>
      </c>
      <c r="X3359" s="59">
        <f t="shared" ref="X3359" si="15264">N3359*S3356+P3359*S3359-O3359*T3356-Q3359*T3359</f>
        <v>0</v>
      </c>
      <c r="Y3359" s="63">
        <f t="shared" ref="Y3359" si="15265">(N3359*T3356+O3359*S3356+P3359*T3359+Q3359*S3359)</f>
        <v>-0.36464359333187041</v>
      </c>
      <c r="Z3359" s="61">
        <f t="shared" ref="Z3359" si="15266">N3359*U3356+P3359*U3359-O3359*V3356-Q3359*V3359</f>
        <v>3.3746874343219782</v>
      </c>
      <c r="AA3359" s="62">
        <f t="shared" ref="AA3359" si="15267">(N3359*V3356+O3359*U3356+P3359*V3359+Q3359*U3359)</f>
        <v>0</v>
      </c>
      <c r="AB3359" s="10"/>
      <c r="AC3359" s="46">
        <f t="shared" ref="AC3359" si="15268">1/$AD$8</f>
        <v>1</v>
      </c>
      <c r="AD3359" s="77">
        <v>0</v>
      </c>
      <c r="AE3359" s="78">
        <v>1</v>
      </c>
      <c r="AF3359" s="79">
        <v>0</v>
      </c>
      <c r="AH3359" s="59">
        <f t="shared" ref="AH3359" si="15269">X3359*AC3356+Z3359*AC3359-Y3359*AD3356-AA3359*AD3359</f>
        <v>3.3746874343219782</v>
      </c>
      <c r="AI3359" s="63">
        <f t="shared" ref="AI3359" si="15270">(X3359*AD3356+Y3359*AC3356+Z3359*AD3359+AA3359*AC3359)</f>
        <v>-0.36464359333187041</v>
      </c>
      <c r="AJ3359" s="61">
        <f t="shared" ref="AJ3359" si="15271">X3359*AE3356+Z3359*AE3359-Y3359*AF3356-AA3359*AF3359</f>
        <v>3.3746874343219782</v>
      </c>
      <c r="AK3359" s="62">
        <f t="shared" ref="AK3359" si="15272">(X3359*AF3356+Y3359*AE3356+Z3359*AF3359+AA3359*AE3359)</f>
        <v>0</v>
      </c>
      <c r="AM3359" s="80">
        <f t="shared" ref="AM3359" si="15273">(180/PI())*ATAN(-1*(AI3356+AI3359)/(AH3356+AH3359))</f>
        <v>-76.505406558796039</v>
      </c>
      <c r="AO3359" s="113">
        <f t="shared" ref="AO3359" si="15274">20*LOG(((1-(10^(AM3356/20)^2)*(1-((1-AO3356)/(1+AO3356))^2))^0.5))</f>
        <v>-7.8652749641195552E-3</v>
      </c>
      <c r="AP3359" s="18"/>
      <c r="AQ3359" s="68"/>
      <c r="AR3359" s="68"/>
      <c r="AS3359" s="68"/>
      <c r="AT3359" s="68"/>
    </row>
    <row r="3360" spans="2:46" ht="18.600000000000001" customHeight="1"/>
    <row r="3361" spans="2:46" ht="18.600000000000001" customHeight="1" thickBot="1">
      <c r="D3361" s="10" t="s">
        <v>63</v>
      </c>
      <c r="E3361" s="10"/>
      <c r="F3361" s="10"/>
      <c r="G3361" s="10"/>
      <c r="H3361" s="10"/>
      <c r="I3361" s="10" t="s">
        <v>64</v>
      </c>
      <c r="J3361" s="10"/>
      <c r="K3361" s="10"/>
      <c r="L3361" s="10"/>
      <c r="M3361" s="55"/>
      <c r="N3361" s="55"/>
      <c r="O3361" s="54" t="s">
        <v>65</v>
      </c>
      <c r="P3361" s="55"/>
      <c r="Q3361" s="55"/>
      <c r="R3361" s="55"/>
      <c r="S3361" s="10"/>
      <c r="T3361" s="10" t="s">
        <v>66</v>
      </c>
      <c r="U3361" s="55"/>
      <c r="V3361" s="55"/>
      <c r="W3361" s="55"/>
      <c r="X3361" s="55"/>
      <c r="Y3361" s="54" t="s">
        <v>67</v>
      </c>
      <c r="Z3361" s="55"/>
      <c r="AA3361" s="55"/>
      <c r="AB3361" s="55"/>
      <c r="AC3361" s="54" t="s">
        <v>68</v>
      </c>
      <c r="AD3361" s="10"/>
      <c r="AE3361" s="10"/>
      <c r="AF3361" s="10"/>
      <c r="AG3361" s="10"/>
      <c r="AH3361" s="55"/>
      <c r="AI3361" s="54" t="s">
        <v>69</v>
      </c>
      <c r="AJ3361" s="55"/>
      <c r="AK3361" s="55"/>
    </row>
    <row r="3362" spans="2:46" ht="18.600000000000001" customHeight="1" thickBot="1">
      <c r="B3362" s="52"/>
      <c r="D3362" s="273" t="s">
        <v>70</v>
      </c>
      <c r="E3362" s="274"/>
      <c r="F3362" s="275" t="s">
        <v>71</v>
      </c>
      <c r="G3362" s="276"/>
      <c r="H3362" s="263"/>
      <c r="I3362" s="273" t="s">
        <v>72</v>
      </c>
      <c r="J3362" s="274"/>
      <c r="K3362" s="275" t="s">
        <v>73</v>
      </c>
      <c r="L3362" s="276"/>
      <c r="M3362" s="55"/>
      <c r="N3362" s="269" t="s">
        <v>74</v>
      </c>
      <c r="O3362" s="270"/>
      <c r="P3362" s="271" t="s">
        <v>75</v>
      </c>
      <c r="Q3362" s="272"/>
      <c r="R3362" s="55"/>
      <c r="S3362" s="273" t="s">
        <v>76</v>
      </c>
      <c r="T3362" s="274"/>
      <c r="U3362" s="275" t="s">
        <v>77</v>
      </c>
      <c r="V3362" s="276"/>
      <c r="W3362" s="10"/>
      <c r="X3362" s="269" t="s">
        <v>78</v>
      </c>
      <c r="Y3362" s="270"/>
      <c r="Z3362" s="271" t="s">
        <v>79</v>
      </c>
      <c r="AA3362" s="272"/>
      <c r="AB3362" s="10"/>
      <c r="AC3362" s="273" t="s">
        <v>80</v>
      </c>
      <c r="AD3362" s="274"/>
      <c r="AE3362" s="275" t="s">
        <v>81</v>
      </c>
      <c r="AF3362" s="276"/>
      <c r="AG3362" s="10"/>
      <c r="AH3362" s="269" t="s">
        <v>82</v>
      </c>
      <c r="AI3362" s="270"/>
      <c r="AJ3362" s="271" t="s">
        <v>83</v>
      </c>
      <c r="AK3362" s="272"/>
      <c r="AM3362" s="57" t="s">
        <v>10</v>
      </c>
      <c r="AO3362" s="109" t="s">
        <v>37</v>
      </c>
      <c r="AP3362" s="18"/>
      <c r="AQ3362" s="68"/>
      <c r="AR3362" s="68"/>
      <c r="AS3362" s="68"/>
      <c r="AT3362" s="68"/>
    </row>
    <row r="3363" spans="2:46" ht="18.600000000000001" customHeight="1" thickTop="1" thickBot="1">
      <c r="B3363" s="81">
        <v>9.6199999999999406</v>
      </c>
      <c r="D3363" s="59">
        <v>1</v>
      </c>
      <c r="E3363" s="60">
        <v>0</v>
      </c>
      <c r="F3363" s="61">
        <v>0</v>
      </c>
      <c r="G3363" s="62">
        <f t="shared" ref="G3363" si="15275">$E$8*$B3363</f>
        <v>6.5259193999999603</v>
      </c>
      <c r="I3363" s="59">
        <v>1</v>
      </c>
      <c r="J3363" s="63">
        <v>0</v>
      </c>
      <c r="K3363" s="61">
        <v>0</v>
      </c>
      <c r="L3363" s="62">
        <v>0</v>
      </c>
      <c r="N3363" s="59">
        <f t="shared" ref="N3363" si="15276">D3363*I3363+F3363*I3366-E3363*J3363-G3363*J3366</f>
        <v>3.3742240491831472</v>
      </c>
      <c r="O3363" s="63">
        <f t="shared" ref="O3363" si="15277">(D3363*J3363+E3363*I3363+F3363*J3366+G3363*I3366)</f>
        <v>0</v>
      </c>
      <c r="P3363" s="61">
        <f t="shared" ref="P3363" si="15278">D3363*K3363+F3363*K3366-E3363*L3363-G3363*L3366</f>
        <v>0</v>
      </c>
      <c r="Q3363" s="62">
        <f t="shared" ref="Q3363" si="15279">(D3363*L3363+E3363*K3363+F3363*L3366+G3363*K3366)</f>
        <v>6.5259193999999603</v>
      </c>
      <c r="S3363" s="59">
        <v>1</v>
      </c>
      <c r="T3363" s="60">
        <v>0</v>
      </c>
      <c r="U3363" s="61">
        <v>0</v>
      </c>
      <c r="V3363" s="62">
        <f t="shared" ref="V3363" si="15280">$T$8*$B3363</f>
        <v>6.5259193999999603</v>
      </c>
      <c r="X3363" s="59">
        <f t="shared" ref="X3363" si="15281">N3363*S3363+P3363*S3366-O3363*T3363-Q3363*T3366</f>
        <v>3.3742240491831472</v>
      </c>
      <c r="Y3363" s="63">
        <f t="shared" ref="Y3363" si="15282">(N3363*T3363+O3363*S3363+P3363*T3366+Q3363*S3366)</f>
        <v>0</v>
      </c>
      <c r="Z3363" s="61">
        <f t="shared" ref="Z3363" si="15283">N3363*U3363+P3363*U3366-O3363*V3363-Q3363*V3366</f>
        <v>0</v>
      </c>
      <c r="AA3363" s="62">
        <f t="shared" ref="AA3363" si="15284">(N3363*V3363+O3363*U3363+P3363*V3366+Q3363*U3366)</f>
        <v>28.545833582510681</v>
      </c>
      <c r="AB3363" s="10"/>
      <c r="AC3363" s="64">
        <v>1</v>
      </c>
      <c r="AD3363" s="65">
        <v>0</v>
      </c>
      <c r="AE3363" s="23">
        <v>0</v>
      </c>
      <c r="AF3363" s="66">
        <v>0</v>
      </c>
      <c r="AH3363" s="59">
        <f t="shared" ref="AH3363" si="15285">X3363*AC3363+Z3363*AC3366-Y3363*AD3363-AA3363*AD3366</f>
        <v>3.3742240491831472</v>
      </c>
      <c r="AI3363" s="63">
        <f t="shared" ref="AI3363" si="15286">(X3363*AD3363+Y3363*AC3363+Z3363*AD3366+AA3363*AC3366)</f>
        <v>28.545833582510681</v>
      </c>
      <c r="AJ3363" s="61">
        <f t="shared" ref="AJ3363" si="15287">X3363*AE3363+Z3363*AE3366-Y3363*AF3363-AA3363*AF3366</f>
        <v>0</v>
      </c>
      <c r="AK3363" s="62">
        <f t="shared" ref="AK3363" si="15288">(X3363*AF3363+Y3363*AE3363+Z3363*AF3366+AA3363*AE3366)</f>
        <v>28.545833582510681</v>
      </c>
      <c r="AM3363" s="67">
        <f t="shared" ref="AM3363" si="15289">20*LOG(((1+$AD$8)/$AD$8)/((AH3363+AH3366)^2+(AI3363+AI3366)^2)^0.5)</f>
        <v>-23.220992017937</v>
      </c>
      <c r="AO3363" s="110">
        <f t="shared" ref="AO3363" si="15290">((AH3363^2+AI3363^2)^0.5)/((AH3366^2+AI3366^2)^0.5)</f>
        <v>8.4697761726419998</v>
      </c>
      <c r="AP3363" s="18"/>
      <c r="AQ3363" s="68"/>
      <c r="AR3363" s="68"/>
      <c r="AS3363" s="68"/>
      <c r="AT3363" s="68"/>
    </row>
    <row r="3364" spans="2:46" ht="18.600000000000001" customHeight="1" thickBot="1">
      <c r="D3364" s="69"/>
      <c r="G3364" s="70"/>
      <c r="I3364" s="69"/>
      <c r="L3364" s="70"/>
      <c r="N3364" s="69"/>
      <c r="Q3364" s="70"/>
      <c r="S3364" s="69"/>
      <c r="V3364" s="70"/>
      <c r="X3364" s="69"/>
      <c r="AA3364" s="70"/>
      <c r="AC3364" s="64"/>
      <c r="AD3364" s="23"/>
      <c r="AE3364" s="23"/>
      <c r="AF3364" s="71"/>
      <c r="AH3364" s="69"/>
      <c r="AK3364" s="70"/>
      <c r="AO3364" s="111"/>
      <c r="AP3364" s="18"/>
      <c r="AQ3364" s="68"/>
      <c r="AR3364" s="68"/>
      <c r="AS3364" s="68"/>
      <c r="AT3364" s="68"/>
    </row>
    <row r="3365" spans="2:46" ht="18.600000000000001" customHeight="1" thickBot="1">
      <c r="D3365" s="265" t="s">
        <v>11</v>
      </c>
      <c r="E3365" s="266"/>
      <c r="F3365" s="267" t="s">
        <v>84</v>
      </c>
      <c r="G3365" s="268"/>
      <c r="H3365" s="263"/>
      <c r="I3365" s="265" t="s">
        <v>85</v>
      </c>
      <c r="J3365" s="266"/>
      <c r="K3365" s="267" t="s">
        <v>86</v>
      </c>
      <c r="L3365" s="268"/>
      <c r="N3365" s="269" t="s">
        <v>12</v>
      </c>
      <c r="O3365" s="270"/>
      <c r="P3365" s="271" t="s">
        <v>13</v>
      </c>
      <c r="Q3365" s="272"/>
      <c r="S3365" s="265" t="s">
        <v>87</v>
      </c>
      <c r="T3365" s="266"/>
      <c r="U3365" s="267" t="s">
        <v>88</v>
      </c>
      <c r="V3365" s="268"/>
      <c r="W3365" s="10"/>
      <c r="X3365" s="269" t="s">
        <v>89</v>
      </c>
      <c r="Y3365" s="270"/>
      <c r="Z3365" s="271" t="s">
        <v>90</v>
      </c>
      <c r="AA3365" s="272"/>
      <c r="AB3365" s="10"/>
      <c r="AC3365" s="265" t="s">
        <v>14</v>
      </c>
      <c r="AD3365" s="266"/>
      <c r="AE3365" s="267" t="s">
        <v>15</v>
      </c>
      <c r="AF3365" s="268"/>
      <c r="AG3365" s="10"/>
      <c r="AH3365" s="269" t="s">
        <v>91</v>
      </c>
      <c r="AI3365" s="270"/>
      <c r="AJ3365" s="271" t="s">
        <v>92</v>
      </c>
      <c r="AK3365" s="272"/>
      <c r="AM3365" s="76" t="s">
        <v>16</v>
      </c>
      <c r="AO3365" s="112" t="s">
        <v>38</v>
      </c>
      <c r="AP3365" s="18"/>
      <c r="AQ3365" s="68"/>
      <c r="AR3365" s="68"/>
      <c r="AS3365" s="68"/>
      <c r="AT3365" s="68"/>
    </row>
    <row r="3366" spans="2:46" ht="18.600000000000001" customHeight="1" thickTop="1" thickBot="1">
      <c r="D3366" s="59">
        <v>0</v>
      </c>
      <c r="E3366" s="63">
        <v>0</v>
      </c>
      <c r="F3366" s="61">
        <v>1</v>
      </c>
      <c r="G3366" s="62">
        <v>0</v>
      </c>
      <c r="I3366" s="59">
        <v>0</v>
      </c>
      <c r="J3366" s="63">
        <f t="shared" ref="J3366" si="15291">IF(0=(1-$J$8*$K$8*$B3363^2),10^14,$B3363*$K$8/(1-$J$8*$K$8*$B3363^2))</f>
        <v>-0.36381449166889218</v>
      </c>
      <c r="K3366" s="61">
        <v>1</v>
      </c>
      <c r="L3366" s="62">
        <v>0</v>
      </c>
      <c r="N3366" s="59">
        <f t="shared" ref="N3366" si="15292">D3366*I3363+F3366*I3366-E3366*J3363-G3366*J3366</f>
        <v>0</v>
      </c>
      <c r="O3366" s="63">
        <f t="shared" ref="O3366" si="15293">(D3366*J3363+E3366*I3363+F3366*J3366+G3366*I3366)</f>
        <v>-0.36381449166889218</v>
      </c>
      <c r="P3366" s="61">
        <f t="shared" ref="P3366" si="15294">D3366*K3363+F3366*K3366-E3366*L3363-G3366*L3366</f>
        <v>1</v>
      </c>
      <c r="Q3366" s="62">
        <f t="shared" ref="Q3366" si="15295">(D3366*L3363+E3366*K3363+F3366*L3366+G3366*K3366)</f>
        <v>0</v>
      </c>
      <c r="S3366" s="59">
        <v>0</v>
      </c>
      <c r="T3366" s="63">
        <v>0</v>
      </c>
      <c r="U3366" s="61">
        <v>1</v>
      </c>
      <c r="V3366" s="62">
        <v>0</v>
      </c>
      <c r="X3366" s="59">
        <f t="shared" ref="X3366" si="15296">N3366*S3363+P3366*S3366-O3366*T3363-Q3366*T3366</f>
        <v>0</v>
      </c>
      <c r="Y3366" s="63">
        <f t="shared" ref="Y3366" si="15297">(N3366*T3363+O3366*S3363+P3366*T3366+Q3366*S3366)</f>
        <v>-0.36381449166889218</v>
      </c>
      <c r="Z3366" s="61">
        <f t="shared" ref="Z3366" si="15298">N3366*U3363+P3366*U3366-O3366*V3363-Q3366*V3366</f>
        <v>3.3742240491831472</v>
      </c>
      <c r="AA3366" s="62">
        <f t="shared" ref="AA3366" si="15299">(N3366*V3363+O3366*U3363+P3366*V3366+Q3366*U3366)</f>
        <v>0</v>
      </c>
      <c r="AB3366" s="10"/>
      <c r="AC3366" s="46">
        <f t="shared" ref="AC3366" si="15300">1/$AD$8</f>
        <v>1</v>
      </c>
      <c r="AD3366" s="77">
        <v>0</v>
      </c>
      <c r="AE3366" s="78">
        <v>1</v>
      </c>
      <c r="AF3366" s="79">
        <v>0</v>
      </c>
      <c r="AH3366" s="59">
        <f t="shared" ref="AH3366" si="15301">X3366*AC3363+Z3366*AC3366-Y3366*AD3363-AA3366*AD3366</f>
        <v>3.3742240491831472</v>
      </c>
      <c r="AI3366" s="63">
        <f t="shared" ref="AI3366" si="15302">(X3366*AD3363+Y3366*AC3363+Z3366*AD3366+AA3366*AC3366)</f>
        <v>-0.36381449166889218</v>
      </c>
      <c r="AJ3366" s="61">
        <f t="shared" ref="AJ3366" si="15303">X3366*AE3363+Z3366*AE3366-Y3366*AF3363-AA3366*AF3366</f>
        <v>3.3742240491831472</v>
      </c>
      <c r="AK3366" s="62">
        <f t="shared" ref="AK3366" si="15304">(X3366*AF3363+Y3366*AE3363+Z3366*AF3366+AA3366*AE3366)</f>
        <v>0</v>
      </c>
      <c r="AM3366" s="80">
        <f t="shared" ref="AM3366" si="15305">(180/PI())*ATAN(-1*(AI3363+AI3366)/(AH3363+AH3366))</f>
        <v>-76.53355993679493</v>
      </c>
      <c r="AO3366" s="113">
        <f t="shared" ref="AO3366" si="15306">20*LOG(((1-(10^(AM3363/20)^2)*(1-((1-AO3363)/(1+AO3363))^2))^0.5))</f>
        <v>-7.8221953394130381E-3</v>
      </c>
      <c r="AP3366" s="18"/>
      <c r="AQ3366" s="68"/>
      <c r="AR3366" s="68"/>
      <c r="AS3366" s="68"/>
      <c r="AT3366" s="68"/>
    </row>
    <row r="3367" spans="2:46" ht="18.600000000000001" customHeight="1"/>
    <row r="3368" spans="2:46" ht="18.600000000000001" customHeight="1" thickBot="1">
      <c r="D3368" s="10" t="s">
        <v>63</v>
      </c>
      <c r="E3368" s="10"/>
      <c r="F3368" s="10"/>
      <c r="G3368" s="10"/>
      <c r="H3368" s="10"/>
      <c r="I3368" s="10" t="s">
        <v>64</v>
      </c>
      <c r="J3368" s="10"/>
      <c r="K3368" s="10"/>
      <c r="L3368" s="10"/>
      <c r="M3368" s="55"/>
      <c r="N3368" s="55"/>
      <c r="O3368" s="54" t="s">
        <v>65</v>
      </c>
      <c r="P3368" s="55"/>
      <c r="Q3368" s="55"/>
      <c r="R3368" s="55"/>
      <c r="S3368" s="10"/>
      <c r="T3368" s="10" t="s">
        <v>66</v>
      </c>
      <c r="U3368" s="55"/>
      <c r="V3368" s="55"/>
      <c r="W3368" s="55"/>
      <c r="X3368" s="55"/>
      <c r="Y3368" s="54" t="s">
        <v>67</v>
      </c>
      <c r="Z3368" s="55"/>
      <c r="AA3368" s="55"/>
      <c r="AB3368" s="55"/>
      <c r="AC3368" s="54" t="s">
        <v>68</v>
      </c>
      <c r="AD3368" s="10"/>
      <c r="AE3368" s="10"/>
      <c r="AF3368" s="10"/>
      <c r="AG3368" s="10"/>
      <c r="AH3368" s="55"/>
      <c r="AI3368" s="54" t="s">
        <v>69</v>
      </c>
      <c r="AJ3368" s="55"/>
      <c r="AK3368" s="55"/>
    </row>
    <row r="3369" spans="2:46" ht="18.600000000000001" customHeight="1" thickBot="1">
      <c r="B3369" s="52"/>
      <c r="D3369" s="273" t="s">
        <v>70</v>
      </c>
      <c r="E3369" s="274"/>
      <c r="F3369" s="275" t="s">
        <v>71</v>
      </c>
      <c r="G3369" s="276"/>
      <c r="H3369" s="263"/>
      <c r="I3369" s="273" t="s">
        <v>72</v>
      </c>
      <c r="J3369" s="274"/>
      <c r="K3369" s="275" t="s">
        <v>73</v>
      </c>
      <c r="L3369" s="276"/>
      <c r="M3369" s="55"/>
      <c r="N3369" s="269" t="s">
        <v>74</v>
      </c>
      <c r="O3369" s="270"/>
      <c r="P3369" s="271" t="s">
        <v>75</v>
      </c>
      <c r="Q3369" s="272"/>
      <c r="R3369" s="55"/>
      <c r="S3369" s="273" t="s">
        <v>76</v>
      </c>
      <c r="T3369" s="274"/>
      <c r="U3369" s="275" t="s">
        <v>77</v>
      </c>
      <c r="V3369" s="276"/>
      <c r="W3369" s="10"/>
      <c r="X3369" s="269" t="s">
        <v>78</v>
      </c>
      <c r="Y3369" s="270"/>
      <c r="Z3369" s="271" t="s">
        <v>79</v>
      </c>
      <c r="AA3369" s="272"/>
      <c r="AB3369" s="10"/>
      <c r="AC3369" s="273" t="s">
        <v>80</v>
      </c>
      <c r="AD3369" s="274"/>
      <c r="AE3369" s="275" t="s">
        <v>81</v>
      </c>
      <c r="AF3369" s="276"/>
      <c r="AG3369" s="10"/>
      <c r="AH3369" s="269" t="s">
        <v>82</v>
      </c>
      <c r="AI3369" s="270"/>
      <c r="AJ3369" s="271" t="s">
        <v>83</v>
      </c>
      <c r="AK3369" s="272"/>
      <c r="AM3369" s="57" t="s">
        <v>10</v>
      </c>
      <c r="AO3369" s="109" t="s">
        <v>37</v>
      </c>
      <c r="AP3369" s="18"/>
      <c r="AQ3369" s="68"/>
      <c r="AR3369" s="68"/>
      <c r="AS3369" s="68"/>
      <c r="AT3369" s="68"/>
    </row>
    <row r="3370" spans="2:46" ht="18.600000000000001" customHeight="1" thickTop="1" thickBot="1">
      <c r="B3370" s="81">
        <v>9.6399999999999402</v>
      </c>
      <c r="D3370" s="59">
        <v>1</v>
      </c>
      <c r="E3370" s="60">
        <v>0</v>
      </c>
      <c r="F3370" s="61">
        <v>0</v>
      </c>
      <c r="G3370" s="62">
        <f t="shared" ref="G3370" si="15307">$E$8*$B3370</f>
        <v>6.5394867999999597</v>
      </c>
      <c r="I3370" s="59">
        <v>1</v>
      </c>
      <c r="J3370" s="63">
        <v>0</v>
      </c>
      <c r="K3370" s="61">
        <v>0</v>
      </c>
      <c r="L3370" s="62">
        <v>0</v>
      </c>
      <c r="N3370" s="59">
        <f t="shared" ref="N3370" si="15308">D3370*I3370+F3370*I3373-E3370*J3370-G3370*J3373</f>
        <v>3.3737637243189353</v>
      </c>
      <c r="O3370" s="63">
        <f t="shared" ref="O3370" si="15309">(D3370*J3370+E3370*I3370+F3370*J3373+G3370*I3373)</f>
        <v>0</v>
      </c>
      <c r="P3370" s="61">
        <f t="shared" ref="P3370" si="15310">D3370*K3370+F3370*K3373-E3370*L3370-G3370*L3373</f>
        <v>0</v>
      </c>
      <c r="Q3370" s="62">
        <f t="shared" ref="Q3370" si="15311">(D3370*L3370+E3370*K3370+F3370*L3373+G3370*K3373)</f>
        <v>6.5394867999999597</v>
      </c>
      <c r="S3370" s="59">
        <v>1</v>
      </c>
      <c r="T3370" s="60">
        <v>0</v>
      </c>
      <c r="U3370" s="61">
        <v>0</v>
      </c>
      <c r="V3370" s="62">
        <f t="shared" ref="V3370" si="15312">$T$8*$B3370</f>
        <v>6.5394867999999597</v>
      </c>
      <c r="X3370" s="59">
        <f t="shared" ref="X3370" si="15313">N3370*S3370+P3370*S3373-O3370*T3370-Q3370*T3373</f>
        <v>3.3737637243189353</v>
      </c>
      <c r="Y3370" s="63">
        <f t="shared" ref="Y3370" si="15314">(N3370*T3370+O3370*S3370+P3370*T3373+Q3370*S3373)</f>
        <v>0</v>
      </c>
      <c r="Z3370" s="61">
        <f t="shared" ref="Z3370" si="15315">N3370*U3370+P3370*U3373-O3370*V3370-Q3370*V3373</f>
        <v>0</v>
      </c>
      <c r="AA3370" s="62">
        <f t="shared" ref="AA3370" si="15316">(N3370*V3370+O3370*U3370+P3370*V3373+Q3370*U3373)</f>
        <v>28.602170141502341</v>
      </c>
      <c r="AB3370" s="10"/>
      <c r="AC3370" s="64">
        <v>1</v>
      </c>
      <c r="AD3370" s="65">
        <v>0</v>
      </c>
      <c r="AE3370" s="23">
        <v>0</v>
      </c>
      <c r="AF3370" s="66">
        <v>0</v>
      </c>
      <c r="AH3370" s="59">
        <f t="shared" ref="AH3370" si="15317">X3370*AC3370+Z3370*AC3373-Y3370*AD3370-AA3370*AD3373</f>
        <v>3.3737637243189353</v>
      </c>
      <c r="AI3370" s="63">
        <f t="shared" ref="AI3370" si="15318">(X3370*AD3370+Y3370*AC3370+Z3370*AD3373+AA3370*AC3373)</f>
        <v>28.602170141502341</v>
      </c>
      <c r="AJ3370" s="61">
        <f t="shared" ref="AJ3370" si="15319">X3370*AE3370+Z3370*AE3373-Y3370*AF3370-AA3370*AF3373</f>
        <v>0</v>
      </c>
      <c r="AK3370" s="62">
        <f t="shared" ref="AK3370" si="15320">(X3370*AF3370+Y3370*AE3370+Z3370*AF3373+AA3370*AE3373)</f>
        <v>28.602170141502341</v>
      </c>
      <c r="AM3370" s="67">
        <f t="shared" ref="AM3370" si="15321">20*LOG(((1+$AD$8)/$AD$8)/((AH3370+AH3373)^2+(AI3370+AI3373)^2)^0.5)</f>
        <v>-23.237575173206171</v>
      </c>
      <c r="AO3370" s="110">
        <f t="shared" ref="AO3370" si="15322">((AH3370^2+AI3370^2)^0.5)/((AH3373^2+AI3373^2)^0.5)</f>
        <v>8.4876113015358481</v>
      </c>
      <c r="AP3370" s="18"/>
      <c r="AQ3370" s="68"/>
      <c r="AR3370" s="68"/>
      <c r="AS3370" s="68"/>
      <c r="AT3370" s="68"/>
    </row>
    <row r="3371" spans="2:46" ht="18.600000000000001" customHeight="1" thickBot="1">
      <c r="D3371" s="69"/>
      <c r="G3371" s="70"/>
      <c r="I3371" s="69"/>
      <c r="L3371" s="70"/>
      <c r="N3371" s="69"/>
      <c r="Q3371" s="70"/>
      <c r="S3371" s="69"/>
      <c r="V3371" s="70"/>
      <c r="X3371" s="69"/>
      <c r="AA3371" s="70"/>
      <c r="AC3371" s="64"/>
      <c r="AD3371" s="23"/>
      <c r="AE3371" s="23"/>
      <c r="AF3371" s="71"/>
      <c r="AH3371" s="69"/>
      <c r="AK3371" s="70"/>
      <c r="AO3371" s="111"/>
      <c r="AP3371" s="18"/>
      <c r="AQ3371" s="68"/>
      <c r="AR3371" s="68"/>
      <c r="AS3371" s="68"/>
      <c r="AT3371" s="68"/>
    </row>
    <row r="3372" spans="2:46" ht="18.600000000000001" customHeight="1" thickBot="1">
      <c r="D3372" s="265" t="s">
        <v>11</v>
      </c>
      <c r="E3372" s="266"/>
      <c r="F3372" s="267" t="s">
        <v>84</v>
      </c>
      <c r="G3372" s="268"/>
      <c r="H3372" s="263"/>
      <c r="I3372" s="265" t="s">
        <v>85</v>
      </c>
      <c r="J3372" s="266"/>
      <c r="K3372" s="267" t="s">
        <v>86</v>
      </c>
      <c r="L3372" s="268"/>
      <c r="N3372" s="269" t="s">
        <v>12</v>
      </c>
      <c r="O3372" s="270"/>
      <c r="P3372" s="271" t="s">
        <v>13</v>
      </c>
      <c r="Q3372" s="272"/>
      <c r="S3372" s="265" t="s">
        <v>87</v>
      </c>
      <c r="T3372" s="266"/>
      <c r="U3372" s="267" t="s">
        <v>88</v>
      </c>
      <c r="V3372" s="268"/>
      <c r="W3372" s="10"/>
      <c r="X3372" s="269" t="s">
        <v>89</v>
      </c>
      <c r="Y3372" s="270"/>
      <c r="Z3372" s="271" t="s">
        <v>90</v>
      </c>
      <c r="AA3372" s="272"/>
      <c r="AB3372" s="10"/>
      <c r="AC3372" s="265" t="s">
        <v>14</v>
      </c>
      <c r="AD3372" s="266"/>
      <c r="AE3372" s="267" t="s">
        <v>15</v>
      </c>
      <c r="AF3372" s="268"/>
      <c r="AG3372" s="10"/>
      <c r="AH3372" s="269" t="s">
        <v>91</v>
      </c>
      <c r="AI3372" s="270"/>
      <c r="AJ3372" s="271" t="s">
        <v>92</v>
      </c>
      <c r="AK3372" s="272"/>
      <c r="AM3372" s="76" t="s">
        <v>16</v>
      </c>
      <c r="AO3372" s="112" t="s">
        <v>38</v>
      </c>
      <c r="AP3372" s="18"/>
      <c r="AQ3372" s="68"/>
      <c r="AR3372" s="68"/>
      <c r="AS3372" s="68"/>
      <c r="AT3372" s="68"/>
    </row>
    <row r="3373" spans="2:46" ht="18.600000000000001" customHeight="1" thickTop="1" thickBot="1">
      <c r="D3373" s="59">
        <v>0</v>
      </c>
      <c r="E3373" s="63">
        <v>0</v>
      </c>
      <c r="F3373" s="61">
        <v>1</v>
      </c>
      <c r="G3373" s="62">
        <v>0</v>
      </c>
      <c r="I3373" s="59">
        <v>0</v>
      </c>
      <c r="J3373" s="63">
        <f t="shared" ref="J3373" si="15323">IF(0=(1-$J$8*$K$8*$B3370^2),10^14,$B3370*$K$8/(1-$J$8*$K$8*$B3370^2))</f>
        <v>-0.36298929823039783</v>
      </c>
      <c r="K3373" s="61">
        <v>1</v>
      </c>
      <c r="L3373" s="62">
        <v>0</v>
      </c>
      <c r="N3373" s="59">
        <f t="shared" ref="N3373" si="15324">D3373*I3370+F3373*I3373-E3373*J3370-G3373*J3373</f>
        <v>0</v>
      </c>
      <c r="O3373" s="63">
        <f t="shared" ref="O3373" si="15325">(D3373*J3370+E3373*I3370+F3373*J3373+G3373*I3373)</f>
        <v>-0.36298929823039783</v>
      </c>
      <c r="P3373" s="61">
        <f t="shared" ref="P3373" si="15326">D3373*K3370+F3373*K3373-E3373*L3370-G3373*L3373</f>
        <v>1</v>
      </c>
      <c r="Q3373" s="62">
        <f t="shared" ref="Q3373" si="15327">(D3373*L3370+E3373*K3370+F3373*L3373+G3373*K3373)</f>
        <v>0</v>
      </c>
      <c r="S3373" s="59">
        <v>0</v>
      </c>
      <c r="T3373" s="63">
        <v>0</v>
      </c>
      <c r="U3373" s="61">
        <v>1</v>
      </c>
      <c r="V3373" s="62">
        <v>0</v>
      </c>
      <c r="X3373" s="59">
        <f t="shared" ref="X3373" si="15328">N3373*S3370+P3373*S3373-O3373*T3370-Q3373*T3373</f>
        <v>0</v>
      </c>
      <c r="Y3373" s="63">
        <f t="shared" ref="Y3373" si="15329">(N3373*T3370+O3373*S3370+P3373*T3373+Q3373*S3373)</f>
        <v>-0.36298929823039783</v>
      </c>
      <c r="Z3373" s="61">
        <f t="shared" ref="Z3373" si="15330">N3373*U3370+P3373*U3373-O3373*V3370-Q3373*V3373</f>
        <v>3.3737637243189353</v>
      </c>
      <c r="AA3373" s="62">
        <f t="shared" ref="AA3373" si="15331">(N3373*V3370+O3373*U3370+P3373*V3373+Q3373*U3373)</f>
        <v>0</v>
      </c>
      <c r="AB3373" s="10"/>
      <c r="AC3373" s="46">
        <f t="shared" ref="AC3373" si="15332">1/$AD$8</f>
        <v>1</v>
      </c>
      <c r="AD3373" s="77">
        <v>0</v>
      </c>
      <c r="AE3373" s="78">
        <v>1</v>
      </c>
      <c r="AF3373" s="79">
        <v>0</v>
      </c>
      <c r="AH3373" s="59">
        <f t="shared" ref="AH3373" si="15333">X3373*AC3370+Z3373*AC3373-Y3373*AD3370-AA3373*AD3373</f>
        <v>3.3737637243189353</v>
      </c>
      <c r="AI3373" s="63">
        <f t="shared" ref="AI3373" si="15334">(X3373*AD3370+Y3373*AC3370+Z3373*AD3373+AA3373*AC3373)</f>
        <v>-0.36298929823039783</v>
      </c>
      <c r="AJ3373" s="61">
        <f t="shared" ref="AJ3373" si="15335">X3373*AE3370+Z3373*AE3373-Y3373*AF3370-AA3373*AF3373</f>
        <v>3.3737637243189353</v>
      </c>
      <c r="AK3373" s="62">
        <f t="shared" ref="AK3373" si="15336">(X3373*AF3370+Y3373*AE3370+Z3373*AF3373+AA3373*AE3373)</f>
        <v>0</v>
      </c>
      <c r="AM3373" s="80">
        <f t="shared" ref="AM3373" si="15337">(180/PI())*ATAN(-1*(AI3370+AI3373)/(AH3370+AH3373))</f>
        <v>-76.561595803889148</v>
      </c>
      <c r="AO3373" s="113">
        <f t="shared" ref="AO3373" si="15338">20*LOG(((1-(10^(AM3370/20)^2)*(1-((1-AO3370)/(1+AO3370))^2))^0.5))</f>
        <v>-7.7794234796072018E-3</v>
      </c>
      <c r="AP3373" s="18"/>
      <c r="AQ3373" s="68"/>
      <c r="AR3373" s="68"/>
      <c r="AS3373" s="68"/>
      <c r="AT3373" s="68"/>
    </row>
    <row r="3374" spans="2:46" ht="18.600000000000001" customHeight="1"/>
    <row r="3375" spans="2:46" ht="18.600000000000001" customHeight="1" thickBot="1">
      <c r="D3375" s="10" t="s">
        <v>63</v>
      </c>
      <c r="E3375" s="10"/>
      <c r="F3375" s="10"/>
      <c r="G3375" s="10"/>
      <c r="H3375" s="10"/>
      <c r="I3375" s="10" t="s">
        <v>64</v>
      </c>
      <c r="J3375" s="10"/>
      <c r="K3375" s="10"/>
      <c r="L3375" s="10"/>
      <c r="M3375" s="55"/>
      <c r="N3375" s="55"/>
      <c r="O3375" s="54" t="s">
        <v>65</v>
      </c>
      <c r="P3375" s="55"/>
      <c r="Q3375" s="55"/>
      <c r="R3375" s="55"/>
      <c r="S3375" s="10"/>
      <c r="T3375" s="10" t="s">
        <v>66</v>
      </c>
      <c r="U3375" s="55"/>
      <c r="V3375" s="55"/>
      <c r="W3375" s="55"/>
      <c r="X3375" s="55"/>
      <c r="Y3375" s="54" t="s">
        <v>67</v>
      </c>
      <c r="Z3375" s="55"/>
      <c r="AA3375" s="55"/>
      <c r="AB3375" s="55"/>
      <c r="AC3375" s="54" t="s">
        <v>68</v>
      </c>
      <c r="AD3375" s="10"/>
      <c r="AE3375" s="10"/>
      <c r="AF3375" s="10"/>
      <c r="AG3375" s="10"/>
      <c r="AH3375" s="55"/>
      <c r="AI3375" s="54" t="s">
        <v>69</v>
      </c>
      <c r="AJ3375" s="55"/>
      <c r="AK3375" s="55"/>
    </row>
    <row r="3376" spans="2:46" ht="18.600000000000001" customHeight="1" thickBot="1">
      <c r="B3376" s="52"/>
      <c r="D3376" s="273" t="s">
        <v>70</v>
      </c>
      <c r="E3376" s="274"/>
      <c r="F3376" s="275" t="s">
        <v>71</v>
      </c>
      <c r="G3376" s="276"/>
      <c r="H3376" s="263"/>
      <c r="I3376" s="273" t="s">
        <v>72</v>
      </c>
      <c r="J3376" s="274"/>
      <c r="K3376" s="275" t="s">
        <v>73</v>
      </c>
      <c r="L3376" s="276"/>
      <c r="M3376" s="55"/>
      <c r="N3376" s="269" t="s">
        <v>74</v>
      </c>
      <c r="O3376" s="270"/>
      <c r="P3376" s="271" t="s">
        <v>75</v>
      </c>
      <c r="Q3376" s="272"/>
      <c r="R3376" s="55"/>
      <c r="S3376" s="273" t="s">
        <v>76</v>
      </c>
      <c r="T3376" s="274"/>
      <c r="U3376" s="275" t="s">
        <v>77</v>
      </c>
      <c r="V3376" s="276"/>
      <c r="W3376" s="10"/>
      <c r="X3376" s="269" t="s">
        <v>78</v>
      </c>
      <c r="Y3376" s="270"/>
      <c r="Z3376" s="271" t="s">
        <v>79</v>
      </c>
      <c r="AA3376" s="272"/>
      <c r="AB3376" s="10"/>
      <c r="AC3376" s="273" t="s">
        <v>80</v>
      </c>
      <c r="AD3376" s="274"/>
      <c r="AE3376" s="275" t="s">
        <v>81</v>
      </c>
      <c r="AF3376" s="276"/>
      <c r="AG3376" s="10"/>
      <c r="AH3376" s="269" t="s">
        <v>82</v>
      </c>
      <c r="AI3376" s="270"/>
      <c r="AJ3376" s="271" t="s">
        <v>83</v>
      </c>
      <c r="AK3376" s="272"/>
      <c r="AM3376" s="57" t="s">
        <v>10</v>
      </c>
      <c r="AO3376" s="109" t="s">
        <v>37</v>
      </c>
      <c r="AP3376" s="18"/>
      <c r="AQ3376" s="68"/>
      <c r="AR3376" s="68"/>
      <c r="AS3376" s="68"/>
      <c r="AT3376" s="68"/>
    </row>
    <row r="3377" spans="1:46" ht="18.600000000000001" customHeight="1" thickTop="1" thickBot="1">
      <c r="B3377" s="81">
        <v>9.6599999999999397</v>
      </c>
      <c r="D3377" s="59">
        <v>1</v>
      </c>
      <c r="E3377" s="60">
        <v>0</v>
      </c>
      <c r="F3377" s="61">
        <v>0</v>
      </c>
      <c r="G3377" s="62">
        <f t="shared" ref="G3377" si="15339">$E$8*$B3377</f>
        <v>6.5530541999999592</v>
      </c>
      <c r="I3377" s="59">
        <v>1</v>
      </c>
      <c r="J3377" s="63">
        <v>0</v>
      </c>
      <c r="K3377" s="61">
        <v>0</v>
      </c>
      <c r="L3377" s="62">
        <v>0</v>
      </c>
      <c r="N3377" s="59">
        <f t="shared" ref="N3377" si="15340">D3377*I3377+F3377*I3380-E3377*J3377-G3377*J3380</f>
        <v>3.3733064324621691</v>
      </c>
      <c r="O3377" s="63">
        <f t="shared" ref="O3377" si="15341">(D3377*J3377+E3377*I3377+F3377*J3380+G3377*I3380)</f>
        <v>0</v>
      </c>
      <c r="P3377" s="61">
        <f t="shared" ref="P3377" si="15342">D3377*K3377+F3377*K3380-E3377*L3377-G3377*L3380</f>
        <v>0</v>
      </c>
      <c r="Q3377" s="62">
        <f t="shared" ref="Q3377" si="15343">(D3377*L3377+E3377*K3377+F3377*L3380+G3377*K3380)</f>
        <v>6.5530541999999592</v>
      </c>
      <c r="S3377" s="59">
        <v>1</v>
      </c>
      <c r="T3377" s="60">
        <v>0</v>
      </c>
      <c r="U3377" s="61">
        <v>0</v>
      </c>
      <c r="V3377" s="62">
        <f t="shared" ref="V3377" si="15344">$T$8*$B3377</f>
        <v>6.5530541999999592</v>
      </c>
      <c r="X3377" s="59">
        <f t="shared" ref="X3377" si="15345">N3377*S3377+P3377*S3380-O3377*T3377-Q3377*T3380</f>
        <v>3.3733064324621691</v>
      </c>
      <c r="Y3377" s="63">
        <f t="shared" ref="Y3377" si="15346">(N3377*T3377+O3377*S3377+P3377*T3380+Q3377*S3380)</f>
        <v>0</v>
      </c>
      <c r="Z3377" s="61">
        <f t="shared" ref="Z3377" si="15347">N3377*U3377+P3377*U3380-O3377*V3377-Q3377*V3380</f>
        <v>0</v>
      </c>
      <c r="AA3377" s="62">
        <f t="shared" ref="AA3377" si="15348">(N3377*V3377+O3377*U3377+P3377*V3380+Q3377*U3380)</f>
        <v>28.658514085133056</v>
      </c>
      <c r="AB3377" s="10"/>
      <c r="AC3377" s="64">
        <v>1</v>
      </c>
      <c r="AD3377" s="65">
        <v>0</v>
      </c>
      <c r="AE3377" s="23">
        <v>0</v>
      </c>
      <c r="AF3377" s="66">
        <v>0</v>
      </c>
      <c r="AH3377" s="59">
        <f t="shared" ref="AH3377" si="15349">X3377*AC3377+Z3377*AC3380-Y3377*AD3377-AA3377*AD3380</f>
        <v>3.3733064324621691</v>
      </c>
      <c r="AI3377" s="63">
        <f t="shared" ref="AI3377" si="15350">(X3377*AD3377+Y3377*AC3377+Z3377*AD3380+AA3377*AC3380)</f>
        <v>28.658514085133056</v>
      </c>
      <c r="AJ3377" s="61">
        <f t="shared" ref="AJ3377" si="15351">X3377*AE3377+Z3377*AE3380-Y3377*AF3377-AA3377*AF3380</f>
        <v>0</v>
      </c>
      <c r="AK3377" s="62">
        <f t="shared" ref="AK3377" si="15352">(X3377*AF3377+Y3377*AE3377+Z3377*AF3380+AA3377*AE3380)</f>
        <v>28.658514085133056</v>
      </c>
      <c r="AM3377" s="67">
        <f t="shared" ref="AM3377" si="15353">20*LOG(((1+$AD$8)/$AD$8)/((AH3377+AH3380)^2+(AI3377+AI3380)^2)^0.5)</f>
        <v>-23.254130234015076</v>
      </c>
      <c r="AO3377" s="110">
        <f t="shared" ref="AO3377" si="15354">((AH3377^2+AI3377^2)^0.5)/((AH3380^2+AI3380^2)^0.5)</f>
        <v>8.5054459092980519</v>
      </c>
      <c r="AP3377" s="18"/>
      <c r="AQ3377" s="68"/>
      <c r="AR3377" s="68"/>
      <c r="AS3377" s="68"/>
      <c r="AT3377" s="68"/>
    </row>
    <row r="3378" spans="1:46" ht="18.600000000000001" customHeight="1" thickBot="1">
      <c r="D3378" s="69"/>
      <c r="G3378" s="70"/>
      <c r="I3378" s="69"/>
      <c r="L3378" s="70"/>
      <c r="N3378" s="69"/>
      <c r="Q3378" s="70"/>
      <c r="S3378" s="69"/>
      <c r="V3378" s="70"/>
      <c r="X3378" s="69"/>
      <c r="AA3378" s="70"/>
      <c r="AC3378" s="64"/>
      <c r="AD3378" s="23"/>
      <c r="AE3378" s="23"/>
      <c r="AF3378" s="71"/>
      <c r="AH3378" s="69"/>
      <c r="AK3378" s="70"/>
      <c r="AO3378" s="111"/>
      <c r="AP3378" s="18"/>
      <c r="AQ3378" s="68"/>
      <c r="AR3378" s="68"/>
      <c r="AS3378" s="68"/>
      <c r="AT3378" s="68"/>
    </row>
    <row r="3379" spans="1:46" ht="18.600000000000001" customHeight="1" thickBot="1">
      <c r="D3379" s="265" t="s">
        <v>11</v>
      </c>
      <c r="E3379" s="266"/>
      <c r="F3379" s="267" t="s">
        <v>84</v>
      </c>
      <c r="G3379" s="268"/>
      <c r="H3379" s="263"/>
      <c r="I3379" s="265" t="s">
        <v>85</v>
      </c>
      <c r="J3379" s="266"/>
      <c r="K3379" s="267" t="s">
        <v>86</v>
      </c>
      <c r="L3379" s="268"/>
      <c r="N3379" s="269" t="s">
        <v>12</v>
      </c>
      <c r="O3379" s="270"/>
      <c r="P3379" s="271" t="s">
        <v>13</v>
      </c>
      <c r="Q3379" s="272"/>
      <c r="S3379" s="265" t="s">
        <v>87</v>
      </c>
      <c r="T3379" s="266"/>
      <c r="U3379" s="267" t="s">
        <v>88</v>
      </c>
      <c r="V3379" s="268"/>
      <c r="W3379" s="10"/>
      <c r="X3379" s="269" t="s">
        <v>89</v>
      </c>
      <c r="Y3379" s="270"/>
      <c r="Z3379" s="271" t="s">
        <v>90</v>
      </c>
      <c r="AA3379" s="272"/>
      <c r="AB3379" s="10"/>
      <c r="AC3379" s="265" t="s">
        <v>14</v>
      </c>
      <c r="AD3379" s="266"/>
      <c r="AE3379" s="267" t="s">
        <v>15</v>
      </c>
      <c r="AF3379" s="268"/>
      <c r="AG3379" s="10"/>
      <c r="AH3379" s="269" t="s">
        <v>91</v>
      </c>
      <c r="AI3379" s="270"/>
      <c r="AJ3379" s="271" t="s">
        <v>92</v>
      </c>
      <c r="AK3379" s="272"/>
      <c r="AM3379" s="76" t="s">
        <v>16</v>
      </c>
      <c r="AO3379" s="112" t="s">
        <v>38</v>
      </c>
      <c r="AP3379" s="18"/>
      <c r="AQ3379" s="68"/>
      <c r="AR3379" s="68"/>
      <c r="AS3379" s="68"/>
      <c r="AT3379" s="68"/>
    </row>
    <row r="3380" spans="1:46" ht="18.600000000000001" customHeight="1" thickTop="1" thickBot="1">
      <c r="D3380" s="59">
        <v>0</v>
      </c>
      <c r="E3380" s="63">
        <v>0</v>
      </c>
      <c r="F3380" s="61">
        <v>1</v>
      </c>
      <c r="G3380" s="62">
        <v>0</v>
      </c>
      <c r="I3380" s="59">
        <v>0</v>
      </c>
      <c r="J3380" s="63">
        <f t="shared" ref="J3380" si="15355">IF(0=(1-$J$8*$K$8*$B3377^2),10^14,$B3377*$K$8/(1-$J$8*$K$8*$B3377^2))</f>
        <v>-0.36216798458071409</v>
      </c>
      <c r="K3380" s="61">
        <v>1</v>
      </c>
      <c r="L3380" s="62">
        <v>0</v>
      </c>
      <c r="N3380" s="59">
        <f t="shared" ref="N3380" si="15356">D3380*I3377+F3380*I3380-E3380*J3377-G3380*J3380</f>
        <v>0</v>
      </c>
      <c r="O3380" s="63">
        <f t="shared" ref="O3380" si="15357">(D3380*J3377+E3380*I3377+F3380*J3380+G3380*I3380)</f>
        <v>-0.36216798458071409</v>
      </c>
      <c r="P3380" s="61">
        <f t="shared" ref="P3380" si="15358">D3380*K3377+F3380*K3380-E3380*L3377-G3380*L3380</f>
        <v>1</v>
      </c>
      <c r="Q3380" s="62">
        <f t="shared" ref="Q3380" si="15359">(D3380*L3377+E3380*K3377+F3380*L3380+G3380*K3380)</f>
        <v>0</v>
      </c>
      <c r="S3380" s="59">
        <v>0</v>
      </c>
      <c r="T3380" s="63">
        <v>0</v>
      </c>
      <c r="U3380" s="61">
        <v>1</v>
      </c>
      <c r="V3380" s="62">
        <v>0</v>
      </c>
      <c r="X3380" s="59">
        <f t="shared" ref="X3380" si="15360">N3380*S3377+P3380*S3380-O3380*T3377-Q3380*T3380</f>
        <v>0</v>
      </c>
      <c r="Y3380" s="63">
        <f t="shared" ref="Y3380" si="15361">(N3380*T3377+O3380*S3377+P3380*T3380+Q3380*S3380)</f>
        <v>-0.36216798458071409</v>
      </c>
      <c r="Z3380" s="61">
        <f t="shared" ref="Z3380" si="15362">N3380*U3377+P3380*U3380-O3380*V3377-Q3380*V3380</f>
        <v>3.3733064324621691</v>
      </c>
      <c r="AA3380" s="62">
        <f t="shared" ref="AA3380" si="15363">(N3380*V3377+O3380*U3377+P3380*V3380+Q3380*U3380)</f>
        <v>0</v>
      </c>
      <c r="AB3380" s="10"/>
      <c r="AC3380" s="46">
        <f t="shared" ref="AC3380" si="15364">1/$AD$8</f>
        <v>1</v>
      </c>
      <c r="AD3380" s="77">
        <v>0</v>
      </c>
      <c r="AE3380" s="78">
        <v>1</v>
      </c>
      <c r="AF3380" s="79">
        <v>0</v>
      </c>
      <c r="AH3380" s="59">
        <f t="shared" ref="AH3380" si="15365">X3380*AC3377+Z3380*AC3380-Y3380*AD3377-AA3380*AD3380</f>
        <v>3.3733064324621691</v>
      </c>
      <c r="AI3380" s="63">
        <f t="shared" ref="AI3380" si="15366">(X3380*AD3377+Y3380*AC3377+Z3380*AD3380+AA3380*AC3380)</f>
        <v>-0.36216798458071409</v>
      </c>
      <c r="AJ3380" s="61">
        <f t="shared" ref="AJ3380" si="15367">X3380*AE3377+Z3380*AE3380-Y3380*AF3377-AA3380*AF3380</f>
        <v>3.3733064324621691</v>
      </c>
      <c r="AK3380" s="62">
        <f t="shared" ref="AK3380" si="15368">(X3380*AF3377+Y3380*AE3377+Z3380*AF3380+AA3380*AE3380)</f>
        <v>0</v>
      </c>
      <c r="AM3380" s="80">
        <f t="shared" ref="AM3380" si="15369">(180/PI())*ATAN(-1*(AI3377+AI3380)/(AH3377+AH3380))</f>
        <v>-76.589514896531526</v>
      </c>
      <c r="AO3380" s="113">
        <f t="shared" ref="AO3380" si="15370">20*LOG(((1-(10^(AM3377/20)^2)*(1-((1-AO3377)/(1+AO3377))^2))^0.5))</f>
        <v>-7.7369567113985665E-3</v>
      </c>
      <c r="AP3380" s="18"/>
      <c r="AQ3380" s="68"/>
      <c r="AR3380" s="68"/>
      <c r="AS3380" s="68"/>
      <c r="AT3380" s="68"/>
    </row>
    <row r="3381" spans="1:46" ht="18.600000000000001" customHeight="1"/>
    <row r="3382" spans="1:46" ht="18.600000000000001" customHeight="1" thickBot="1">
      <c r="A3382">
        <v>0</v>
      </c>
      <c r="D3382" s="10" t="s">
        <v>63</v>
      </c>
      <c r="E3382" s="10"/>
      <c r="F3382" s="10"/>
      <c r="G3382" s="10"/>
      <c r="H3382" s="10"/>
      <c r="I3382" s="10" t="s">
        <v>64</v>
      </c>
      <c r="J3382" s="10"/>
      <c r="K3382" s="10"/>
      <c r="L3382" s="10"/>
      <c r="M3382" s="55"/>
      <c r="N3382" s="55"/>
      <c r="O3382" s="54" t="s">
        <v>65</v>
      </c>
      <c r="P3382" s="55"/>
      <c r="Q3382" s="55"/>
      <c r="R3382" s="55"/>
      <c r="S3382" s="10"/>
      <c r="T3382" s="10" t="s">
        <v>66</v>
      </c>
      <c r="U3382" s="55"/>
      <c r="V3382" s="55"/>
      <c r="W3382" s="55"/>
      <c r="X3382" s="55"/>
      <c r="Y3382" s="54" t="s">
        <v>67</v>
      </c>
      <c r="Z3382" s="55"/>
      <c r="AA3382" s="55"/>
      <c r="AB3382" s="55"/>
      <c r="AC3382" s="54" t="s">
        <v>68</v>
      </c>
      <c r="AD3382" s="10"/>
      <c r="AE3382" s="10"/>
      <c r="AF3382" s="10"/>
      <c r="AG3382" s="10"/>
      <c r="AH3382" s="55"/>
      <c r="AI3382" s="54" t="s">
        <v>69</v>
      </c>
      <c r="AJ3382" s="55"/>
      <c r="AK3382" s="55"/>
    </row>
    <row r="3383" spans="1:46" ht="18.600000000000001" customHeight="1" thickBot="1">
      <c r="B3383" s="52"/>
      <c r="D3383" s="273" t="s">
        <v>70</v>
      </c>
      <c r="E3383" s="274"/>
      <c r="F3383" s="275" t="s">
        <v>71</v>
      </c>
      <c r="G3383" s="276"/>
      <c r="H3383" s="263"/>
      <c r="I3383" s="273" t="s">
        <v>72</v>
      </c>
      <c r="J3383" s="274"/>
      <c r="K3383" s="275" t="s">
        <v>73</v>
      </c>
      <c r="L3383" s="276"/>
      <c r="M3383" s="55"/>
      <c r="N3383" s="269" t="s">
        <v>74</v>
      </c>
      <c r="O3383" s="270"/>
      <c r="P3383" s="271" t="s">
        <v>75</v>
      </c>
      <c r="Q3383" s="272"/>
      <c r="R3383" s="55"/>
      <c r="S3383" s="273" t="s">
        <v>76</v>
      </c>
      <c r="T3383" s="274"/>
      <c r="U3383" s="275" t="s">
        <v>77</v>
      </c>
      <c r="V3383" s="276"/>
      <c r="W3383" s="10"/>
      <c r="X3383" s="269" t="s">
        <v>78</v>
      </c>
      <c r="Y3383" s="270"/>
      <c r="Z3383" s="271" t="s">
        <v>79</v>
      </c>
      <c r="AA3383" s="272"/>
      <c r="AB3383" s="10"/>
      <c r="AC3383" s="273" t="s">
        <v>80</v>
      </c>
      <c r="AD3383" s="274"/>
      <c r="AE3383" s="275" t="s">
        <v>81</v>
      </c>
      <c r="AF3383" s="276"/>
      <c r="AG3383" s="10"/>
      <c r="AH3383" s="269" t="s">
        <v>82</v>
      </c>
      <c r="AI3383" s="270"/>
      <c r="AJ3383" s="271" t="s">
        <v>83</v>
      </c>
      <c r="AK3383" s="272"/>
      <c r="AM3383" s="57" t="s">
        <v>10</v>
      </c>
      <c r="AO3383" s="109" t="s">
        <v>37</v>
      </c>
      <c r="AP3383" s="18"/>
      <c r="AQ3383" s="68"/>
      <c r="AR3383" s="68"/>
      <c r="AS3383" s="68"/>
      <c r="AT3383" s="68"/>
    </row>
    <row r="3384" spans="1:46" ht="18.600000000000001" customHeight="1" thickTop="1" thickBot="1">
      <c r="B3384" s="81">
        <v>9.6799999999999393</v>
      </c>
      <c r="D3384" s="59">
        <v>1</v>
      </c>
      <c r="E3384" s="60">
        <v>0</v>
      </c>
      <c r="F3384" s="61">
        <v>0</v>
      </c>
      <c r="G3384" s="62">
        <f t="shared" ref="G3384" si="15371">$E$8*$B3384</f>
        <v>6.5666215999999595</v>
      </c>
      <c r="I3384" s="59">
        <v>1</v>
      </c>
      <c r="J3384" s="63">
        <v>0</v>
      </c>
      <c r="K3384" s="61">
        <v>0</v>
      </c>
      <c r="L3384" s="62">
        <v>0</v>
      </c>
      <c r="N3384" s="59">
        <f t="shared" ref="N3384" si="15372">D3384*I3384+F3384*I3387-E3384*J3384-G3384*J3387</f>
        <v>3.3728521466526935</v>
      </c>
      <c r="O3384" s="63">
        <f t="shared" ref="O3384" si="15373">(D3384*J3384+E3384*I3384+F3384*J3387+G3384*I3387)</f>
        <v>0</v>
      </c>
      <c r="P3384" s="61">
        <f t="shared" ref="P3384" si="15374">D3384*K3384+F3384*K3387-E3384*L3384-G3384*L3387</f>
        <v>0</v>
      </c>
      <c r="Q3384" s="62">
        <f t="shared" ref="Q3384" si="15375">(D3384*L3384+E3384*K3384+F3384*L3387+G3384*K3387)</f>
        <v>6.5666215999999595</v>
      </c>
      <c r="S3384" s="59">
        <v>1</v>
      </c>
      <c r="T3384" s="60">
        <v>0</v>
      </c>
      <c r="U3384" s="61">
        <v>0</v>
      </c>
      <c r="V3384" s="62">
        <f t="shared" ref="V3384" si="15376">$T$8*$B3384</f>
        <v>6.5666215999999595</v>
      </c>
      <c r="X3384" s="59">
        <f t="shared" ref="X3384" si="15377">N3384*S3384+P3384*S3387-O3384*T3384-Q3384*T3387</f>
        <v>3.3728521466526935</v>
      </c>
      <c r="Y3384" s="63">
        <f t="shared" ref="Y3384" si="15378">(N3384*T3384+O3384*S3384+P3384*T3387+Q3384*S3387)</f>
        <v>0</v>
      </c>
      <c r="Z3384" s="61">
        <f t="shared" ref="Z3384" si="15379">N3384*U3384+P3384*U3387-O3384*V3384-Q3384*V3387</f>
        <v>0</v>
      </c>
      <c r="AA3384" s="62">
        <f t="shared" ref="AA3384" si="15380">(N3384*V3384+O3384*U3384+P3384*V3387+Q3384*U3387)</f>
        <v>28.714865359815768</v>
      </c>
      <c r="AB3384" s="10"/>
      <c r="AC3384" s="64">
        <v>1</v>
      </c>
      <c r="AD3384" s="65">
        <v>0</v>
      </c>
      <c r="AE3384" s="23">
        <v>0</v>
      </c>
      <c r="AF3384" s="66">
        <v>0</v>
      </c>
      <c r="AH3384" s="59">
        <f t="shared" ref="AH3384" si="15381">X3384*AC3384+Z3384*AC3387-Y3384*AD3384-AA3384*AD3387</f>
        <v>3.3728521466526935</v>
      </c>
      <c r="AI3384" s="63">
        <f t="shared" ref="AI3384" si="15382">(X3384*AD3384+Y3384*AC3384+Z3384*AD3387+AA3384*AC3387)</f>
        <v>28.714865359815768</v>
      </c>
      <c r="AJ3384" s="61">
        <f t="shared" ref="AJ3384" si="15383">X3384*AE3384+Z3384*AE3387-Y3384*AF3384-AA3384*AF3387</f>
        <v>0</v>
      </c>
      <c r="AK3384" s="62">
        <f t="shared" ref="AK3384" si="15384">(X3384*AF3384+Y3384*AE3384+Z3384*AF3387+AA3384*AE3387)</f>
        <v>28.714865359815768</v>
      </c>
      <c r="AM3384" s="67">
        <f t="shared" ref="AM3384" si="15385">20*LOG(((1+$AD$8)/$AD$8)/((AH3384+AH3387)^2+(AI3384+AI3387)^2)^0.5)</f>
        <v>-23.270657275510427</v>
      </c>
      <c r="AO3384" s="110">
        <f t="shared" ref="AO3384" si="15386">((AH3384^2+AI3384^2)^0.5)/((AH3387^2+AI3387^2)^0.5)</f>
        <v>8.5232799994888371</v>
      </c>
      <c r="AP3384" s="18"/>
      <c r="AQ3384" s="68"/>
      <c r="AR3384" s="68"/>
      <c r="AS3384" s="68"/>
      <c r="AT3384" s="68"/>
    </row>
    <row r="3385" spans="1:46" ht="18.600000000000001" customHeight="1" thickBot="1">
      <c r="D3385" s="69"/>
      <c r="G3385" s="70"/>
      <c r="I3385" s="69"/>
      <c r="L3385" s="70"/>
      <c r="N3385" s="69"/>
      <c r="Q3385" s="70"/>
      <c r="S3385" s="69"/>
      <c r="V3385" s="70"/>
      <c r="X3385" s="69"/>
      <c r="AA3385" s="70"/>
      <c r="AC3385" s="64"/>
      <c r="AD3385" s="23"/>
      <c r="AE3385" s="23"/>
      <c r="AF3385" s="71"/>
      <c r="AH3385" s="69"/>
      <c r="AK3385" s="70"/>
      <c r="AO3385" s="111"/>
      <c r="AP3385" s="18"/>
      <c r="AQ3385" s="68"/>
      <c r="AR3385" s="68"/>
      <c r="AS3385" s="68"/>
      <c r="AT3385" s="68"/>
    </row>
    <row r="3386" spans="1:46" ht="18.600000000000001" customHeight="1" thickBot="1">
      <c r="D3386" s="265" t="s">
        <v>11</v>
      </c>
      <c r="E3386" s="266"/>
      <c r="F3386" s="267" t="s">
        <v>84</v>
      </c>
      <c r="G3386" s="268"/>
      <c r="H3386" s="263"/>
      <c r="I3386" s="265" t="s">
        <v>85</v>
      </c>
      <c r="J3386" s="266"/>
      <c r="K3386" s="267" t="s">
        <v>86</v>
      </c>
      <c r="L3386" s="268"/>
      <c r="N3386" s="269" t="s">
        <v>12</v>
      </c>
      <c r="O3386" s="270"/>
      <c r="P3386" s="271" t="s">
        <v>13</v>
      </c>
      <c r="Q3386" s="272"/>
      <c r="S3386" s="265" t="s">
        <v>87</v>
      </c>
      <c r="T3386" s="266"/>
      <c r="U3386" s="267" t="s">
        <v>88</v>
      </c>
      <c r="V3386" s="268"/>
      <c r="W3386" s="10"/>
      <c r="X3386" s="269" t="s">
        <v>89</v>
      </c>
      <c r="Y3386" s="270"/>
      <c r="Z3386" s="271" t="s">
        <v>90</v>
      </c>
      <c r="AA3386" s="272"/>
      <c r="AB3386" s="10"/>
      <c r="AC3386" s="265" t="s">
        <v>14</v>
      </c>
      <c r="AD3386" s="266"/>
      <c r="AE3386" s="267" t="s">
        <v>15</v>
      </c>
      <c r="AF3386" s="268"/>
      <c r="AG3386" s="10"/>
      <c r="AH3386" s="269" t="s">
        <v>91</v>
      </c>
      <c r="AI3386" s="270"/>
      <c r="AJ3386" s="271" t="s">
        <v>92</v>
      </c>
      <c r="AK3386" s="272"/>
      <c r="AM3386" s="76" t="s">
        <v>16</v>
      </c>
      <c r="AO3386" s="112" t="s">
        <v>38</v>
      </c>
      <c r="AP3386" s="18"/>
      <c r="AQ3386" s="68"/>
      <c r="AR3386" s="68"/>
      <c r="AS3386" s="68"/>
      <c r="AT3386" s="68"/>
    </row>
    <row r="3387" spans="1:46" ht="18.600000000000001" customHeight="1" thickTop="1" thickBot="1">
      <c r="D3387" s="59">
        <v>0</v>
      </c>
      <c r="E3387" s="63">
        <v>0</v>
      </c>
      <c r="F3387" s="61">
        <v>1</v>
      </c>
      <c r="G3387" s="62">
        <v>0</v>
      </c>
      <c r="I3387" s="59">
        <v>0</v>
      </c>
      <c r="J3387" s="63">
        <f t="shared" ref="J3387" si="15387">IF(0=(1-$J$8*$K$8*$B3384^2),10^14,$B3384*$K$8/(1-$J$8*$K$8*$B3384^2))</f>
        <v>-0.3613505225659277</v>
      </c>
      <c r="K3387" s="61">
        <v>1</v>
      </c>
      <c r="L3387" s="62">
        <v>0</v>
      </c>
      <c r="N3387" s="59">
        <f t="shared" ref="N3387" si="15388">D3387*I3384+F3387*I3387-E3387*J3384-G3387*J3387</f>
        <v>0</v>
      </c>
      <c r="O3387" s="63">
        <f t="shared" ref="O3387" si="15389">(D3387*J3384+E3387*I3384+F3387*J3387+G3387*I3387)</f>
        <v>-0.3613505225659277</v>
      </c>
      <c r="P3387" s="61">
        <f t="shared" ref="P3387" si="15390">D3387*K3384+F3387*K3387-E3387*L3384-G3387*L3387</f>
        <v>1</v>
      </c>
      <c r="Q3387" s="62">
        <f t="shared" ref="Q3387" si="15391">(D3387*L3384+E3387*K3384+F3387*L3387+G3387*K3387)</f>
        <v>0</v>
      </c>
      <c r="S3387" s="59">
        <v>0</v>
      </c>
      <c r="T3387" s="63">
        <v>0</v>
      </c>
      <c r="U3387" s="61">
        <v>1</v>
      </c>
      <c r="V3387" s="62">
        <v>0</v>
      </c>
      <c r="X3387" s="59">
        <f t="shared" ref="X3387" si="15392">N3387*S3384+P3387*S3387-O3387*T3384-Q3387*T3387</f>
        <v>0</v>
      </c>
      <c r="Y3387" s="63">
        <f t="shared" ref="Y3387" si="15393">(N3387*T3384+O3387*S3384+P3387*T3387+Q3387*S3387)</f>
        <v>-0.3613505225659277</v>
      </c>
      <c r="Z3387" s="61">
        <f t="shared" ref="Z3387" si="15394">N3387*U3384+P3387*U3387-O3387*V3384-Q3387*V3387</f>
        <v>3.3728521466526935</v>
      </c>
      <c r="AA3387" s="62">
        <f t="shared" ref="AA3387" si="15395">(N3387*V3384+O3387*U3384+P3387*V3387+Q3387*U3387)</f>
        <v>0</v>
      </c>
      <c r="AB3387" s="10"/>
      <c r="AC3387" s="46">
        <f t="shared" ref="AC3387" si="15396">1/$AD$8</f>
        <v>1</v>
      </c>
      <c r="AD3387" s="77">
        <v>0</v>
      </c>
      <c r="AE3387" s="78">
        <v>1</v>
      </c>
      <c r="AF3387" s="79">
        <v>0</v>
      </c>
      <c r="AH3387" s="59">
        <f t="shared" ref="AH3387" si="15397">X3387*AC3384+Z3387*AC3387-Y3387*AD3384-AA3387*AD3387</f>
        <v>3.3728521466526935</v>
      </c>
      <c r="AI3387" s="63">
        <f t="shared" ref="AI3387" si="15398">(X3387*AD3384+Y3387*AC3384+Z3387*AD3387+AA3387*AC3387)</f>
        <v>-0.3613505225659277</v>
      </c>
      <c r="AJ3387" s="61">
        <f t="shared" ref="AJ3387" si="15399">X3387*AE3384+Z3387*AE3387-Y3387*AF3384-AA3387*AF3387</f>
        <v>3.3728521466526935</v>
      </c>
      <c r="AK3387" s="62">
        <f t="shared" ref="AK3387" si="15400">(X3387*AF3384+Y3387*AE3384+Z3387*AF3387+AA3387*AE3387)</f>
        <v>0</v>
      </c>
      <c r="AM3387" s="80">
        <f t="shared" ref="AM3387" si="15401">(180/PI())*ATAN(-1*(AI3384+AI3387)/(AH3384+AH3387))</f>
        <v>-76.617317945010271</v>
      </c>
      <c r="AO3387" s="113">
        <f t="shared" ref="AO3387" si="15402">20*LOG(((1-(10^(AM3384/20)^2)*(1-((1-AO3384)/(1+AO3384))^2))^0.5))</f>
        <v>-7.694792388342378E-3</v>
      </c>
      <c r="AP3387" s="18"/>
      <c r="AQ3387" s="68"/>
      <c r="AR3387" s="68"/>
      <c r="AS3387" s="68"/>
      <c r="AT3387" s="68"/>
    </row>
    <row r="3388" spans="1:46" ht="18.600000000000001" customHeight="1"/>
    <row r="3389" spans="1:46" ht="18.600000000000001" customHeight="1" thickBot="1">
      <c r="D3389" s="10" t="s">
        <v>63</v>
      </c>
      <c r="E3389" s="10"/>
      <c r="F3389" s="10"/>
      <c r="G3389" s="10"/>
      <c r="H3389" s="10"/>
      <c r="I3389" s="10" t="s">
        <v>64</v>
      </c>
      <c r="J3389" s="10"/>
      <c r="K3389" s="10"/>
      <c r="L3389" s="10"/>
      <c r="M3389" s="55"/>
      <c r="N3389" s="55"/>
      <c r="O3389" s="54" t="s">
        <v>65</v>
      </c>
      <c r="P3389" s="55"/>
      <c r="Q3389" s="55"/>
      <c r="R3389" s="55"/>
      <c r="S3389" s="10"/>
      <c r="T3389" s="10" t="s">
        <v>66</v>
      </c>
      <c r="U3389" s="55"/>
      <c r="V3389" s="55"/>
      <c r="W3389" s="55"/>
      <c r="X3389" s="55"/>
      <c r="Y3389" s="54" t="s">
        <v>67</v>
      </c>
      <c r="Z3389" s="55"/>
      <c r="AA3389" s="55"/>
      <c r="AB3389" s="55"/>
      <c r="AC3389" s="54" t="s">
        <v>68</v>
      </c>
      <c r="AD3389" s="10"/>
      <c r="AE3389" s="10"/>
      <c r="AF3389" s="10"/>
      <c r="AG3389" s="10"/>
      <c r="AH3389" s="55"/>
      <c r="AI3389" s="54" t="s">
        <v>69</v>
      </c>
      <c r="AJ3389" s="55"/>
      <c r="AK3389" s="55"/>
    </row>
    <row r="3390" spans="1:46" ht="18.600000000000001" customHeight="1" thickBot="1">
      <c r="B3390" s="52"/>
      <c r="D3390" s="273" t="s">
        <v>70</v>
      </c>
      <c r="E3390" s="274"/>
      <c r="F3390" s="275" t="s">
        <v>71</v>
      </c>
      <c r="G3390" s="276"/>
      <c r="H3390" s="263"/>
      <c r="I3390" s="273" t="s">
        <v>72</v>
      </c>
      <c r="J3390" s="274"/>
      <c r="K3390" s="275" t="s">
        <v>73</v>
      </c>
      <c r="L3390" s="276"/>
      <c r="M3390" s="55"/>
      <c r="N3390" s="269" t="s">
        <v>74</v>
      </c>
      <c r="O3390" s="270"/>
      <c r="P3390" s="271" t="s">
        <v>75</v>
      </c>
      <c r="Q3390" s="272"/>
      <c r="R3390" s="55"/>
      <c r="S3390" s="273" t="s">
        <v>76</v>
      </c>
      <c r="T3390" s="274"/>
      <c r="U3390" s="275" t="s">
        <v>77</v>
      </c>
      <c r="V3390" s="276"/>
      <c r="W3390" s="10"/>
      <c r="X3390" s="269" t="s">
        <v>78</v>
      </c>
      <c r="Y3390" s="270"/>
      <c r="Z3390" s="271" t="s">
        <v>79</v>
      </c>
      <c r="AA3390" s="272"/>
      <c r="AB3390" s="10"/>
      <c r="AC3390" s="273" t="s">
        <v>80</v>
      </c>
      <c r="AD3390" s="274"/>
      <c r="AE3390" s="275" t="s">
        <v>81</v>
      </c>
      <c r="AF3390" s="276"/>
      <c r="AG3390" s="10"/>
      <c r="AH3390" s="269" t="s">
        <v>82</v>
      </c>
      <c r="AI3390" s="270"/>
      <c r="AJ3390" s="271" t="s">
        <v>83</v>
      </c>
      <c r="AK3390" s="272"/>
      <c r="AM3390" s="57" t="s">
        <v>10</v>
      </c>
      <c r="AO3390" s="109" t="s">
        <v>37</v>
      </c>
      <c r="AP3390" s="18"/>
      <c r="AQ3390" s="68"/>
      <c r="AR3390" s="68"/>
      <c r="AS3390" s="68"/>
      <c r="AT3390" s="68"/>
    </row>
    <row r="3391" spans="1:46" ht="18" customHeight="1" thickTop="1" thickBot="1">
      <c r="B3391" s="81">
        <v>9.6999999999999407</v>
      </c>
      <c r="D3391" s="59">
        <v>1</v>
      </c>
      <c r="E3391" s="60">
        <v>0</v>
      </c>
      <c r="F3391" s="61">
        <v>0</v>
      </c>
      <c r="G3391" s="62">
        <f t="shared" ref="G3391" si="15403">$E$8*$B3391</f>
        <v>6.5801889999999599</v>
      </c>
      <c r="I3391" s="59">
        <v>1</v>
      </c>
      <c r="J3391" s="63">
        <v>0</v>
      </c>
      <c r="K3391" s="61">
        <v>0</v>
      </c>
      <c r="L3391" s="62">
        <v>0</v>
      </c>
      <c r="N3391" s="59">
        <f t="shared" ref="N3391" si="15404">D3391*I3391+F3391*I3394-E3391*J3391-G3391*J3394</f>
        <v>3.3724008402331811</v>
      </c>
      <c r="O3391" s="63">
        <f t="shared" ref="O3391" si="15405">(D3391*J3391+E3391*I3391+F3391*J3394+G3391*I3394)</f>
        <v>0</v>
      </c>
      <c r="P3391" s="61">
        <f t="shared" ref="P3391" si="15406">D3391*K3391+F3391*K3394-E3391*L3391-G3391*L3394</f>
        <v>0</v>
      </c>
      <c r="Q3391" s="62">
        <f t="shared" ref="Q3391" si="15407">(D3391*L3391+E3391*K3391+F3391*L3394+G3391*K3394)</f>
        <v>6.5801889999999599</v>
      </c>
      <c r="S3391" s="59">
        <v>1</v>
      </c>
      <c r="T3391" s="60">
        <v>0</v>
      </c>
      <c r="U3391" s="61">
        <v>0</v>
      </c>
      <c r="V3391" s="62">
        <f t="shared" ref="V3391" si="15408">$T$8*$B3391</f>
        <v>6.5801889999999599</v>
      </c>
      <c r="X3391" s="59">
        <f t="shared" ref="X3391" si="15409">N3391*S3391+P3391*S3394-O3391*T3391-Q3391*T3394</f>
        <v>3.3724008402331811</v>
      </c>
      <c r="Y3391" s="63">
        <f t="shared" ref="Y3391" si="15410">(N3391*T3391+O3391*S3391+P3391*T3394+Q3391*S3394)</f>
        <v>0</v>
      </c>
      <c r="Z3391" s="61">
        <f t="shared" ref="Z3391" si="15411">N3391*U3391+P3391*U3394-O3391*V3391-Q3391*V3394</f>
        <v>0</v>
      </c>
      <c r="AA3391" s="62">
        <f t="shared" ref="AA3391" si="15412">(N3391*V3391+O3391*U3391+P3391*V3394+Q3391*U3394)</f>
        <v>28.771223912492957</v>
      </c>
      <c r="AB3391" s="10"/>
      <c r="AC3391" s="64">
        <v>1</v>
      </c>
      <c r="AD3391" s="65">
        <v>0</v>
      </c>
      <c r="AE3391" s="23">
        <v>0</v>
      </c>
      <c r="AF3391" s="66">
        <v>0</v>
      </c>
      <c r="AH3391" s="59">
        <f t="shared" ref="AH3391" si="15413">X3391*AC3391+Z3391*AC3394-Y3391*AD3391-AA3391*AD3394</f>
        <v>3.3724008402331811</v>
      </c>
      <c r="AI3391" s="63">
        <f t="shared" ref="AI3391" si="15414">(X3391*AD3391+Y3391*AC3391+Z3391*AD3394+AA3391*AC3394)</f>
        <v>28.771223912492957</v>
      </c>
      <c r="AJ3391" s="61">
        <f t="shared" ref="AJ3391" si="15415">X3391*AE3391+Z3391*AE3394-Y3391*AF3391-AA3391*AF3394</f>
        <v>0</v>
      </c>
      <c r="AK3391" s="62">
        <f t="shared" ref="AK3391" si="15416">(X3391*AF3391+Y3391*AE3391+Z3391*AF3394+AA3391*AE3394)</f>
        <v>28.771223912492957</v>
      </c>
      <c r="AM3391" s="67">
        <f t="shared" ref="AM3391" si="15417">20*LOG(((1+$AD$8)/$AD$8)/((AH3391+AH3394)^2+(AI3391+AI3394)^2)^0.5)</f>
        <v>-23.287156372736423</v>
      </c>
      <c r="AO3391" s="110">
        <f t="shared" ref="AO3391" si="15418">((AH3391^2+AI3391^2)^0.5)/((AH3394^2+AI3394^2)^0.5)</f>
        <v>8.5411135756356344</v>
      </c>
      <c r="AP3391" s="18"/>
      <c r="AQ3391" s="68"/>
      <c r="AR3391" s="68"/>
      <c r="AS3391" s="68"/>
      <c r="AT3391" s="68"/>
    </row>
    <row r="3392" spans="1:46" ht="18.600000000000001" customHeight="1" thickBot="1">
      <c r="D3392" s="69"/>
      <c r="G3392" s="70"/>
      <c r="I3392" s="69"/>
      <c r="L3392" s="70"/>
      <c r="N3392" s="69"/>
      <c r="Q3392" s="70"/>
      <c r="S3392" s="69"/>
      <c r="V3392" s="70"/>
      <c r="X3392" s="69"/>
      <c r="AA3392" s="70"/>
      <c r="AC3392" s="64"/>
      <c r="AD3392" s="23"/>
      <c r="AE3392" s="23"/>
      <c r="AF3392" s="71"/>
      <c r="AH3392" s="69"/>
      <c r="AK3392" s="70"/>
      <c r="AO3392" s="111"/>
      <c r="AP3392" s="18"/>
      <c r="AQ3392" s="68"/>
      <c r="AR3392" s="68"/>
      <c r="AS3392" s="68"/>
      <c r="AT3392" s="68"/>
    </row>
    <row r="3393" spans="2:46" ht="18.600000000000001" customHeight="1" thickBot="1">
      <c r="D3393" s="265" t="s">
        <v>11</v>
      </c>
      <c r="E3393" s="266"/>
      <c r="F3393" s="267" t="s">
        <v>84</v>
      </c>
      <c r="G3393" s="268"/>
      <c r="H3393" s="263"/>
      <c r="I3393" s="265" t="s">
        <v>85</v>
      </c>
      <c r="J3393" s="266"/>
      <c r="K3393" s="267" t="s">
        <v>86</v>
      </c>
      <c r="L3393" s="268"/>
      <c r="N3393" s="269" t="s">
        <v>12</v>
      </c>
      <c r="O3393" s="270"/>
      <c r="P3393" s="271" t="s">
        <v>13</v>
      </c>
      <c r="Q3393" s="272"/>
      <c r="S3393" s="265" t="s">
        <v>87</v>
      </c>
      <c r="T3393" s="266"/>
      <c r="U3393" s="267" t="s">
        <v>88</v>
      </c>
      <c r="V3393" s="268"/>
      <c r="W3393" s="10"/>
      <c r="X3393" s="269" t="s">
        <v>89</v>
      </c>
      <c r="Y3393" s="270"/>
      <c r="Z3393" s="271" t="s">
        <v>90</v>
      </c>
      <c r="AA3393" s="272"/>
      <c r="AB3393" s="10"/>
      <c r="AC3393" s="265" t="s">
        <v>14</v>
      </c>
      <c r="AD3393" s="266"/>
      <c r="AE3393" s="267" t="s">
        <v>15</v>
      </c>
      <c r="AF3393" s="268"/>
      <c r="AG3393" s="10"/>
      <c r="AH3393" s="269" t="s">
        <v>91</v>
      </c>
      <c r="AI3393" s="270"/>
      <c r="AJ3393" s="271" t="s">
        <v>92</v>
      </c>
      <c r="AK3393" s="272"/>
      <c r="AM3393" s="76" t="s">
        <v>16</v>
      </c>
      <c r="AO3393" s="112" t="s">
        <v>38</v>
      </c>
      <c r="AP3393" s="18"/>
      <c r="AQ3393" s="68"/>
      <c r="AR3393" s="68"/>
      <c r="AS3393" s="68"/>
      <c r="AT3393" s="68"/>
    </row>
    <row r="3394" spans="2:46" ht="18.600000000000001" customHeight="1" thickTop="1" thickBot="1">
      <c r="D3394" s="59">
        <v>0</v>
      </c>
      <c r="E3394" s="63">
        <v>0</v>
      </c>
      <c r="F3394" s="61">
        <v>1</v>
      </c>
      <c r="G3394" s="62">
        <v>0</v>
      </c>
      <c r="I3394" s="59">
        <v>0</v>
      </c>
      <c r="J3394" s="63">
        <f t="shared" ref="J3394" si="15419">IF(0=(1-$J$8*$K$8*$B3391^2),10^14,$B3391*$K$8/(1-$J$8*$K$8*$B3391^2))</f>
        <v>-0.36053688431034359</v>
      </c>
      <c r="K3394" s="61">
        <v>1</v>
      </c>
      <c r="L3394" s="62">
        <v>0</v>
      </c>
      <c r="N3394" s="59">
        <f t="shared" ref="N3394" si="15420">D3394*I3391+F3394*I3394-E3394*J3391-G3394*J3394</f>
        <v>0</v>
      </c>
      <c r="O3394" s="63">
        <f t="shared" ref="O3394" si="15421">(D3394*J3391+E3394*I3391+F3394*J3394+G3394*I3394)</f>
        <v>-0.36053688431034359</v>
      </c>
      <c r="P3394" s="61">
        <f t="shared" ref="P3394" si="15422">D3394*K3391+F3394*K3394-E3394*L3391-G3394*L3394</f>
        <v>1</v>
      </c>
      <c r="Q3394" s="62">
        <f t="shared" ref="Q3394" si="15423">(D3394*L3391+E3394*K3391+F3394*L3394+G3394*K3394)</f>
        <v>0</v>
      </c>
      <c r="S3394" s="59">
        <v>0</v>
      </c>
      <c r="T3394" s="63">
        <v>0</v>
      </c>
      <c r="U3394" s="61">
        <v>1</v>
      </c>
      <c r="V3394" s="62">
        <v>0</v>
      </c>
      <c r="X3394" s="59">
        <f t="shared" ref="X3394" si="15424">N3394*S3391+P3394*S3394-O3394*T3391-Q3394*T3394</f>
        <v>0</v>
      </c>
      <c r="Y3394" s="63">
        <f t="shared" ref="Y3394" si="15425">(N3394*T3391+O3394*S3391+P3394*T3394+Q3394*S3394)</f>
        <v>-0.36053688431034359</v>
      </c>
      <c r="Z3394" s="61">
        <f t="shared" ref="Z3394" si="15426">N3394*U3391+P3394*U3394-O3394*V3391-Q3394*V3394</f>
        <v>3.3724008402331811</v>
      </c>
      <c r="AA3394" s="62">
        <f t="shared" ref="AA3394" si="15427">(N3394*V3391+O3394*U3391+P3394*V3394+Q3394*U3394)</f>
        <v>0</v>
      </c>
      <c r="AB3394" s="10"/>
      <c r="AC3394" s="46">
        <f t="shared" ref="AC3394" si="15428">1/$AD$8</f>
        <v>1</v>
      </c>
      <c r="AD3394" s="77">
        <v>0</v>
      </c>
      <c r="AE3394" s="78">
        <v>1</v>
      </c>
      <c r="AF3394" s="79">
        <v>0</v>
      </c>
      <c r="AH3394" s="59">
        <f t="shared" ref="AH3394" si="15429">X3394*AC3391+Z3394*AC3394-Y3394*AD3391-AA3394*AD3394</f>
        <v>3.3724008402331811</v>
      </c>
      <c r="AI3394" s="63">
        <f t="shared" ref="AI3394" si="15430">(X3394*AD3391+Y3394*AC3391+Z3394*AD3394+AA3394*AC3394)</f>
        <v>-0.36053688431034359</v>
      </c>
      <c r="AJ3394" s="61">
        <f t="shared" ref="AJ3394" si="15431">X3394*AE3391+Z3394*AE3394-Y3394*AF3391-AA3394*AF3394</f>
        <v>3.3724008402331811</v>
      </c>
      <c r="AK3394" s="62">
        <f t="shared" ref="AK3394" si="15432">(X3394*AF3391+Y3394*AE3391+Z3394*AF3394+AA3394*AE3394)</f>
        <v>0</v>
      </c>
      <c r="AM3394" s="80">
        <f t="shared" ref="AM3394" si="15433">(180/PI())*ATAN(-1*(AI3391+AI3394)/(AH3391+AH3394))</f>
        <v>-76.645005673513538</v>
      </c>
      <c r="AO3394" s="113">
        <f t="shared" ref="AO3394" si="15434">20*LOG(((1-(10^(AM3391/20)^2)*(1-((1-AO3391)/(1+AO3391))^2))^0.5))</f>
        <v>-7.6529278905498955E-3</v>
      </c>
      <c r="AP3394" s="18"/>
      <c r="AQ3394" s="68"/>
      <c r="AR3394" s="68"/>
      <c r="AS3394" s="68"/>
      <c r="AT3394" s="68"/>
    </row>
    <row r="3395" spans="2:46" ht="18.600000000000001" customHeight="1"/>
    <row r="3396" spans="2:46" ht="18.600000000000001" customHeight="1" thickBot="1">
      <c r="D3396" s="10" t="s">
        <v>63</v>
      </c>
      <c r="E3396" s="10"/>
      <c r="F3396" s="10"/>
      <c r="G3396" s="10"/>
      <c r="H3396" s="10"/>
      <c r="I3396" s="10" t="s">
        <v>64</v>
      </c>
      <c r="J3396" s="10"/>
      <c r="K3396" s="10"/>
      <c r="L3396" s="10"/>
      <c r="M3396" s="55"/>
      <c r="N3396" s="55"/>
      <c r="O3396" s="54" t="s">
        <v>65</v>
      </c>
      <c r="P3396" s="55"/>
      <c r="Q3396" s="55"/>
      <c r="R3396" s="55"/>
      <c r="S3396" s="10"/>
      <c r="T3396" s="10" t="s">
        <v>66</v>
      </c>
      <c r="U3396" s="55"/>
      <c r="V3396" s="55"/>
      <c r="W3396" s="55"/>
      <c r="X3396" s="55"/>
      <c r="Y3396" s="54" t="s">
        <v>67</v>
      </c>
      <c r="Z3396" s="55"/>
      <c r="AA3396" s="55"/>
      <c r="AB3396" s="55"/>
      <c r="AC3396" s="54" t="s">
        <v>68</v>
      </c>
      <c r="AD3396" s="10"/>
      <c r="AE3396" s="10"/>
      <c r="AF3396" s="10"/>
      <c r="AG3396" s="10"/>
      <c r="AH3396" s="55"/>
      <c r="AI3396" s="54" t="s">
        <v>69</v>
      </c>
      <c r="AJ3396" s="55"/>
      <c r="AK3396" s="55"/>
    </row>
    <row r="3397" spans="2:46" ht="18.600000000000001" customHeight="1" thickBot="1">
      <c r="B3397" s="52"/>
      <c r="D3397" s="273" t="s">
        <v>70</v>
      </c>
      <c r="E3397" s="274"/>
      <c r="F3397" s="275" t="s">
        <v>71</v>
      </c>
      <c r="G3397" s="276"/>
      <c r="H3397" s="263"/>
      <c r="I3397" s="273" t="s">
        <v>72</v>
      </c>
      <c r="J3397" s="274"/>
      <c r="K3397" s="275" t="s">
        <v>73</v>
      </c>
      <c r="L3397" s="276"/>
      <c r="M3397" s="55"/>
      <c r="N3397" s="269" t="s">
        <v>74</v>
      </c>
      <c r="O3397" s="270"/>
      <c r="P3397" s="271" t="s">
        <v>75</v>
      </c>
      <c r="Q3397" s="272"/>
      <c r="R3397" s="55"/>
      <c r="S3397" s="273" t="s">
        <v>76</v>
      </c>
      <c r="T3397" s="274"/>
      <c r="U3397" s="275" t="s">
        <v>77</v>
      </c>
      <c r="V3397" s="276"/>
      <c r="W3397" s="10"/>
      <c r="X3397" s="269" t="s">
        <v>78</v>
      </c>
      <c r="Y3397" s="270"/>
      <c r="Z3397" s="271" t="s">
        <v>79</v>
      </c>
      <c r="AA3397" s="272"/>
      <c r="AB3397" s="10"/>
      <c r="AC3397" s="273" t="s">
        <v>80</v>
      </c>
      <c r="AD3397" s="274"/>
      <c r="AE3397" s="275" t="s">
        <v>81</v>
      </c>
      <c r="AF3397" s="276"/>
      <c r="AG3397" s="10"/>
      <c r="AH3397" s="269" t="s">
        <v>82</v>
      </c>
      <c r="AI3397" s="270"/>
      <c r="AJ3397" s="271" t="s">
        <v>83</v>
      </c>
      <c r="AK3397" s="272"/>
      <c r="AM3397" s="57" t="s">
        <v>10</v>
      </c>
      <c r="AO3397" s="109" t="s">
        <v>37</v>
      </c>
      <c r="AP3397" s="18"/>
      <c r="AQ3397" s="68"/>
      <c r="AR3397" s="68"/>
      <c r="AS3397" s="68"/>
      <c r="AT3397" s="68"/>
    </row>
    <row r="3398" spans="2:46" ht="18.600000000000001" customHeight="1" thickTop="1" thickBot="1">
      <c r="B3398" s="81">
        <v>9.7199999999999402</v>
      </c>
      <c r="D3398" s="59">
        <v>1</v>
      </c>
      <c r="E3398" s="60">
        <v>0</v>
      </c>
      <c r="F3398" s="61">
        <v>0</v>
      </c>
      <c r="G3398" s="62">
        <f t="shared" ref="G3398" si="15435">$E$8*$B3398</f>
        <v>6.5937563999999593</v>
      </c>
      <c r="I3398" s="59">
        <v>1</v>
      </c>
      <c r="J3398" s="63">
        <v>0</v>
      </c>
      <c r="K3398" s="61">
        <v>0</v>
      </c>
      <c r="L3398" s="62">
        <v>0</v>
      </c>
      <c r="N3398" s="59">
        <f t="shared" ref="N3398" si="15436">D3398*I3398+F3398*I3401-E3398*J3398-G3398*J3401</f>
        <v>3.3719524868450108</v>
      </c>
      <c r="O3398" s="63">
        <f t="shared" ref="O3398" si="15437">(D3398*J3398+E3398*I3398+F3398*J3401+G3398*I3401)</f>
        <v>0</v>
      </c>
      <c r="P3398" s="61">
        <f t="shared" ref="P3398" si="15438">D3398*K3398+F3398*K3401-E3398*L3398-G3398*L3401</f>
        <v>0</v>
      </c>
      <c r="Q3398" s="62">
        <f t="shared" ref="Q3398" si="15439">(D3398*L3398+E3398*K3398+F3398*L3401+G3398*K3401)</f>
        <v>6.5937563999999593</v>
      </c>
      <c r="S3398" s="59">
        <v>1</v>
      </c>
      <c r="T3398" s="60">
        <v>0</v>
      </c>
      <c r="U3398" s="61">
        <v>0</v>
      </c>
      <c r="V3398" s="62">
        <f t="shared" ref="V3398" si="15440">$T$8*$B3398</f>
        <v>6.5937563999999593</v>
      </c>
      <c r="X3398" s="59">
        <f t="shared" ref="X3398" si="15441">N3398*S3398+P3398*S3401-O3398*T3398-Q3398*T3401</f>
        <v>3.3719524868450108</v>
      </c>
      <c r="Y3398" s="63">
        <f t="shared" ref="Y3398" si="15442">(N3398*T3398+O3398*S3398+P3398*T3401+Q3398*S3401)</f>
        <v>0</v>
      </c>
      <c r="Z3398" s="61">
        <f t="shared" ref="Z3398" si="15443">N3398*U3398+P3398*U3401-O3398*V3398-Q3398*V3401</f>
        <v>0</v>
      </c>
      <c r="AA3398" s="62">
        <f t="shared" ref="AA3398" si="15444">(N3398*V3398+O3398*U3398+P3398*V3401+Q3398*U3401)</f>
        <v>28.827589690630028</v>
      </c>
      <c r="AB3398" s="10"/>
      <c r="AC3398" s="64">
        <v>1</v>
      </c>
      <c r="AD3398" s="65">
        <v>0</v>
      </c>
      <c r="AE3398" s="23">
        <v>0</v>
      </c>
      <c r="AF3398" s="66">
        <v>0</v>
      </c>
      <c r="AH3398" s="59">
        <f t="shared" ref="AH3398" si="15445">X3398*AC3398+Z3398*AC3401-Y3398*AD3398-AA3398*AD3401</f>
        <v>3.3719524868450108</v>
      </c>
      <c r="AI3398" s="63">
        <f t="shared" ref="AI3398" si="15446">(X3398*AD3398+Y3398*AC3398+Z3398*AD3401+AA3398*AC3401)</f>
        <v>28.827589690630028</v>
      </c>
      <c r="AJ3398" s="61">
        <f t="shared" ref="AJ3398" si="15447">X3398*AE3398+Z3398*AE3401-Y3398*AF3398-AA3398*AF3401</f>
        <v>0</v>
      </c>
      <c r="AK3398" s="62">
        <f t="shared" ref="AK3398" si="15448">(X3398*AF3398+Y3398*AE3398+Z3398*AF3401+AA3398*AE3401)</f>
        <v>28.827589690630028</v>
      </c>
      <c r="AM3398" s="67">
        <f t="shared" ref="AM3398" si="15449">20*LOG(((1+$AD$8)/$AD$8)/((AH3398+AH3401)^2+(AI3398+AI3401)^2)^0.5)</f>
        <v>-23.303627600631547</v>
      </c>
      <c r="AO3398" s="110">
        <f t="shared" ref="AO3398" si="15450">((AH3398^2+AI3398^2)^0.5)/((AH3401^2+AI3401^2)^0.5)</f>
        <v>8.5589466412334527</v>
      </c>
      <c r="AP3398" s="18"/>
      <c r="AQ3398" s="68"/>
      <c r="AR3398" s="68"/>
      <c r="AS3398" s="68"/>
      <c r="AT3398" s="68"/>
    </row>
    <row r="3399" spans="2:46" ht="18.600000000000001" customHeight="1" thickBot="1">
      <c r="D3399" s="69"/>
      <c r="G3399" s="70"/>
      <c r="I3399" s="69"/>
      <c r="L3399" s="70"/>
      <c r="N3399" s="69"/>
      <c r="Q3399" s="70"/>
      <c r="S3399" s="69"/>
      <c r="V3399" s="70"/>
      <c r="X3399" s="69"/>
      <c r="AA3399" s="70"/>
      <c r="AC3399" s="64"/>
      <c r="AD3399" s="23"/>
      <c r="AE3399" s="23"/>
      <c r="AF3399" s="71"/>
      <c r="AH3399" s="69"/>
      <c r="AK3399" s="70"/>
      <c r="AO3399" s="111"/>
      <c r="AP3399" s="18"/>
      <c r="AQ3399" s="68"/>
      <c r="AR3399" s="68"/>
      <c r="AS3399" s="68"/>
      <c r="AT3399" s="68"/>
    </row>
    <row r="3400" spans="2:46" ht="18.600000000000001" customHeight="1" thickBot="1">
      <c r="D3400" s="265" t="s">
        <v>11</v>
      </c>
      <c r="E3400" s="266"/>
      <c r="F3400" s="267" t="s">
        <v>84</v>
      </c>
      <c r="G3400" s="268"/>
      <c r="H3400" s="263"/>
      <c r="I3400" s="265" t="s">
        <v>85</v>
      </c>
      <c r="J3400" s="266"/>
      <c r="K3400" s="267" t="s">
        <v>86</v>
      </c>
      <c r="L3400" s="268"/>
      <c r="N3400" s="269" t="s">
        <v>12</v>
      </c>
      <c r="O3400" s="270"/>
      <c r="P3400" s="271" t="s">
        <v>13</v>
      </c>
      <c r="Q3400" s="272"/>
      <c r="S3400" s="265" t="s">
        <v>87</v>
      </c>
      <c r="T3400" s="266"/>
      <c r="U3400" s="267" t="s">
        <v>88</v>
      </c>
      <c r="V3400" s="268"/>
      <c r="W3400" s="10"/>
      <c r="X3400" s="269" t="s">
        <v>89</v>
      </c>
      <c r="Y3400" s="270"/>
      <c r="Z3400" s="271" t="s">
        <v>90</v>
      </c>
      <c r="AA3400" s="272"/>
      <c r="AB3400" s="10"/>
      <c r="AC3400" s="265" t="s">
        <v>14</v>
      </c>
      <c r="AD3400" s="266"/>
      <c r="AE3400" s="267" t="s">
        <v>15</v>
      </c>
      <c r="AF3400" s="268"/>
      <c r="AG3400" s="10"/>
      <c r="AH3400" s="269" t="s">
        <v>91</v>
      </c>
      <c r="AI3400" s="270"/>
      <c r="AJ3400" s="271" t="s">
        <v>92</v>
      </c>
      <c r="AK3400" s="272"/>
      <c r="AM3400" s="76" t="s">
        <v>16</v>
      </c>
      <c r="AO3400" s="112" t="s">
        <v>38</v>
      </c>
      <c r="AP3400" s="18"/>
      <c r="AQ3400" s="68"/>
      <c r="AR3400" s="68"/>
      <c r="AS3400" s="68"/>
      <c r="AT3400" s="68"/>
    </row>
    <row r="3401" spans="2:46" ht="18.600000000000001" customHeight="1" thickTop="1" thickBot="1">
      <c r="D3401" s="59">
        <v>0</v>
      </c>
      <c r="E3401" s="63">
        <v>0</v>
      </c>
      <c r="F3401" s="61">
        <v>1</v>
      </c>
      <c r="G3401" s="62">
        <v>0</v>
      </c>
      <c r="I3401" s="59">
        <v>0</v>
      </c>
      <c r="J3401" s="63">
        <f t="shared" ref="J3401" si="15451">IF(0=(1-$J$8*$K$8*$B3398^2),10^14,$B3398*$K$8/(1-$J$8*$K$8*$B3398^2))</f>
        <v>-0.35972704221299795</v>
      </c>
      <c r="K3401" s="61">
        <v>1</v>
      </c>
      <c r="L3401" s="62">
        <v>0</v>
      </c>
      <c r="N3401" s="59">
        <f t="shared" ref="N3401" si="15452">D3401*I3398+F3401*I3401-E3401*J3398-G3401*J3401</f>
        <v>0</v>
      </c>
      <c r="O3401" s="63">
        <f t="shared" ref="O3401" si="15453">(D3401*J3398+E3401*I3398+F3401*J3401+G3401*I3401)</f>
        <v>-0.35972704221299795</v>
      </c>
      <c r="P3401" s="61">
        <f t="shared" ref="P3401" si="15454">D3401*K3398+F3401*K3401-E3401*L3398-G3401*L3401</f>
        <v>1</v>
      </c>
      <c r="Q3401" s="62">
        <f t="shared" ref="Q3401" si="15455">(D3401*L3398+E3401*K3398+F3401*L3401+G3401*K3401)</f>
        <v>0</v>
      </c>
      <c r="S3401" s="59">
        <v>0</v>
      </c>
      <c r="T3401" s="63">
        <v>0</v>
      </c>
      <c r="U3401" s="61">
        <v>1</v>
      </c>
      <c r="V3401" s="62">
        <v>0</v>
      </c>
      <c r="X3401" s="59">
        <f t="shared" ref="X3401" si="15456">N3401*S3398+P3401*S3401-O3401*T3398-Q3401*T3401</f>
        <v>0</v>
      </c>
      <c r="Y3401" s="63">
        <f t="shared" ref="Y3401" si="15457">(N3401*T3398+O3401*S3398+P3401*T3401+Q3401*S3401)</f>
        <v>-0.35972704221299795</v>
      </c>
      <c r="Z3401" s="61">
        <f t="shared" ref="Z3401" si="15458">N3401*U3398+P3401*U3401-O3401*V3398-Q3401*V3401</f>
        <v>3.3719524868450108</v>
      </c>
      <c r="AA3401" s="62">
        <f t="shared" ref="AA3401" si="15459">(N3401*V3398+O3401*U3398+P3401*V3401+Q3401*U3401)</f>
        <v>0</v>
      </c>
      <c r="AB3401" s="10"/>
      <c r="AC3401" s="46">
        <f t="shared" ref="AC3401" si="15460">1/$AD$8</f>
        <v>1</v>
      </c>
      <c r="AD3401" s="77">
        <v>0</v>
      </c>
      <c r="AE3401" s="78">
        <v>1</v>
      </c>
      <c r="AF3401" s="79">
        <v>0</v>
      </c>
      <c r="AH3401" s="59">
        <f t="shared" ref="AH3401" si="15461">X3401*AC3398+Z3401*AC3401-Y3401*AD3398-AA3401*AD3401</f>
        <v>3.3719524868450108</v>
      </c>
      <c r="AI3401" s="63">
        <f t="shared" ref="AI3401" si="15462">(X3401*AD3398+Y3401*AC3398+Z3401*AD3401+AA3401*AC3401)</f>
        <v>-0.35972704221299795</v>
      </c>
      <c r="AJ3401" s="61">
        <f t="shared" ref="AJ3401" si="15463">X3401*AE3398+Z3401*AE3401-Y3401*AF3398-AA3401*AF3401</f>
        <v>3.3719524868450108</v>
      </c>
      <c r="AK3401" s="62">
        <f t="shared" ref="AK3401" si="15464">(X3401*AF3398+Y3401*AE3398+Z3401*AF3401+AA3401*AE3401)</f>
        <v>0</v>
      </c>
      <c r="AM3401" s="80">
        <f t="shared" ref="AM3401" si="15465">(180/PI())*ATAN(-1*(AI3398+AI3401)/(AH3398+AH3401))</f>
        <v>-76.672578800193321</v>
      </c>
      <c r="AO3401" s="113">
        <f t="shared" ref="AO3401" si="15466">20*LOG(((1-(10^(AM3398/20)^2)*(1-((1-AO3398)/(1+AO3398))^2))^0.5))</f>
        <v>-7.6113606243924546E-3</v>
      </c>
      <c r="AP3401" s="18"/>
      <c r="AQ3401" s="68"/>
      <c r="AR3401" s="68"/>
      <c r="AS3401" s="68"/>
      <c r="AT3401" s="68"/>
    </row>
    <row r="3402" spans="2:46" ht="18.600000000000001" customHeight="1"/>
    <row r="3403" spans="2:46" ht="18.600000000000001" customHeight="1" thickBot="1">
      <c r="D3403" s="10" t="s">
        <v>63</v>
      </c>
      <c r="E3403" s="10"/>
      <c r="F3403" s="10"/>
      <c r="G3403" s="10"/>
      <c r="H3403" s="10"/>
      <c r="I3403" s="10" t="s">
        <v>64</v>
      </c>
      <c r="J3403" s="10"/>
      <c r="K3403" s="10"/>
      <c r="L3403" s="10"/>
      <c r="M3403" s="55"/>
      <c r="N3403" s="55"/>
      <c r="O3403" s="54" t="s">
        <v>65</v>
      </c>
      <c r="P3403" s="55"/>
      <c r="Q3403" s="55"/>
      <c r="R3403" s="55"/>
      <c r="S3403" s="10"/>
      <c r="T3403" s="10" t="s">
        <v>66</v>
      </c>
      <c r="U3403" s="55"/>
      <c r="V3403" s="55"/>
      <c r="W3403" s="55"/>
      <c r="X3403" s="55"/>
      <c r="Y3403" s="54" t="s">
        <v>67</v>
      </c>
      <c r="Z3403" s="55"/>
      <c r="AA3403" s="55"/>
      <c r="AB3403" s="55"/>
      <c r="AC3403" s="54" t="s">
        <v>68</v>
      </c>
      <c r="AD3403" s="10"/>
      <c r="AE3403" s="10"/>
      <c r="AF3403" s="10"/>
      <c r="AG3403" s="10"/>
      <c r="AH3403" s="55"/>
      <c r="AI3403" s="54" t="s">
        <v>69</v>
      </c>
      <c r="AJ3403" s="55"/>
      <c r="AK3403" s="55"/>
    </row>
    <row r="3404" spans="2:46" ht="18.600000000000001" customHeight="1" thickBot="1">
      <c r="B3404" s="52"/>
      <c r="D3404" s="273" t="s">
        <v>70</v>
      </c>
      <c r="E3404" s="274"/>
      <c r="F3404" s="275" t="s">
        <v>71</v>
      </c>
      <c r="G3404" s="276"/>
      <c r="H3404" s="263"/>
      <c r="I3404" s="273" t="s">
        <v>72</v>
      </c>
      <c r="J3404" s="274"/>
      <c r="K3404" s="275" t="s">
        <v>73</v>
      </c>
      <c r="L3404" s="276"/>
      <c r="M3404" s="55"/>
      <c r="N3404" s="269" t="s">
        <v>74</v>
      </c>
      <c r="O3404" s="270"/>
      <c r="P3404" s="271" t="s">
        <v>75</v>
      </c>
      <c r="Q3404" s="272"/>
      <c r="R3404" s="55"/>
      <c r="S3404" s="273" t="s">
        <v>76</v>
      </c>
      <c r="T3404" s="274"/>
      <c r="U3404" s="275" t="s">
        <v>77</v>
      </c>
      <c r="V3404" s="276"/>
      <c r="W3404" s="10"/>
      <c r="X3404" s="269" t="s">
        <v>78</v>
      </c>
      <c r="Y3404" s="270"/>
      <c r="Z3404" s="271" t="s">
        <v>79</v>
      </c>
      <c r="AA3404" s="272"/>
      <c r="AB3404" s="10"/>
      <c r="AC3404" s="273" t="s">
        <v>80</v>
      </c>
      <c r="AD3404" s="274"/>
      <c r="AE3404" s="275" t="s">
        <v>81</v>
      </c>
      <c r="AF3404" s="276"/>
      <c r="AG3404" s="10"/>
      <c r="AH3404" s="269" t="s">
        <v>82</v>
      </c>
      <c r="AI3404" s="270"/>
      <c r="AJ3404" s="271" t="s">
        <v>83</v>
      </c>
      <c r="AK3404" s="272"/>
      <c r="AM3404" s="57" t="s">
        <v>10</v>
      </c>
      <c r="AO3404" s="109" t="s">
        <v>37</v>
      </c>
      <c r="AP3404" s="18"/>
      <c r="AQ3404" s="68"/>
      <c r="AR3404" s="68"/>
      <c r="AS3404" s="68"/>
      <c r="AT3404" s="68"/>
    </row>
    <row r="3405" spans="2:46" ht="18.600000000000001" customHeight="1" thickTop="1" thickBot="1">
      <c r="B3405" s="81">
        <v>9.7399999999999398</v>
      </c>
      <c r="D3405" s="59">
        <v>1</v>
      </c>
      <c r="E3405" s="60">
        <v>0</v>
      </c>
      <c r="F3405" s="61">
        <v>0</v>
      </c>
      <c r="G3405" s="62">
        <f t="shared" ref="G3405" si="15467">$E$8*$B3405</f>
        <v>6.6073237999999597</v>
      </c>
      <c r="I3405" s="59">
        <v>1</v>
      </c>
      <c r="J3405" s="63">
        <v>0</v>
      </c>
      <c r="K3405" s="61">
        <v>0</v>
      </c>
      <c r="L3405" s="62">
        <v>0</v>
      </c>
      <c r="N3405" s="59">
        <f t="shared" ref="N3405" si="15468">D3405*I3405+F3405*I3408-E3405*J3405-G3405*J3408</f>
        <v>3.3715070604242121</v>
      </c>
      <c r="O3405" s="63">
        <f t="shared" ref="O3405" si="15469">(D3405*J3405+E3405*I3405+F3405*J3408+G3405*I3408)</f>
        <v>0</v>
      </c>
      <c r="P3405" s="61">
        <f t="shared" ref="P3405" si="15470">D3405*K3405+F3405*K3408-E3405*L3405-G3405*L3408</f>
        <v>0</v>
      </c>
      <c r="Q3405" s="62">
        <f t="shared" ref="Q3405" si="15471">(D3405*L3405+E3405*K3405+F3405*L3408+G3405*K3408)</f>
        <v>6.6073237999999597</v>
      </c>
      <c r="S3405" s="59">
        <v>1</v>
      </c>
      <c r="T3405" s="60">
        <v>0</v>
      </c>
      <c r="U3405" s="61">
        <v>0</v>
      </c>
      <c r="V3405" s="62">
        <f t="shared" ref="V3405" si="15472">$T$8*$B3405</f>
        <v>6.6073237999999597</v>
      </c>
      <c r="X3405" s="59">
        <f t="shared" ref="X3405" si="15473">N3405*S3405+P3405*S3408-O3405*T3405-Q3405*T3408</f>
        <v>3.3715070604242121</v>
      </c>
      <c r="Y3405" s="63">
        <f t="shared" ref="Y3405" si="15474">(N3405*T3405+O3405*S3405+P3405*T3408+Q3405*S3408)</f>
        <v>0</v>
      </c>
      <c r="Z3405" s="61">
        <f t="shared" ref="Z3405" si="15475">N3405*U3405+P3405*U3408-O3405*V3405-Q3405*V3408</f>
        <v>0</v>
      </c>
      <c r="AA3405" s="62">
        <f t="shared" ref="AA3405" si="15476">(N3405*V3405+O3405*U3405+P3405*V3408+Q3405*U3408)</f>
        <v>28.883962642208758</v>
      </c>
      <c r="AB3405" s="10"/>
      <c r="AC3405" s="64">
        <v>1</v>
      </c>
      <c r="AD3405" s="65">
        <v>0</v>
      </c>
      <c r="AE3405" s="23">
        <v>0</v>
      </c>
      <c r="AF3405" s="66">
        <v>0</v>
      </c>
      <c r="AH3405" s="59">
        <f t="shared" ref="AH3405" si="15477">X3405*AC3405+Z3405*AC3408-Y3405*AD3405-AA3405*AD3408</f>
        <v>3.3715070604242121</v>
      </c>
      <c r="AI3405" s="63">
        <f t="shared" ref="AI3405" si="15478">(X3405*AD3405+Y3405*AC3405+Z3405*AD3408+AA3405*AC3408)</f>
        <v>28.883962642208758</v>
      </c>
      <c r="AJ3405" s="61">
        <f t="shared" ref="AJ3405" si="15479">X3405*AE3405+Z3405*AE3408-Y3405*AF3405-AA3405*AF3408</f>
        <v>0</v>
      </c>
      <c r="AK3405" s="62">
        <f t="shared" ref="AK3405" si="15480">(X3405*AF3405+Y3405*AE3405+Z3405*AF3408+AA3405*AE3408)</f>
        <v>28.883962642208758</v>
      </c>
      <c r="AM3405" s="67">
        <f t="shared" ref="AM3405" si="15481">20*LOG(((1+$AD$8)/$AD$8)/((AH3405+AH3408)^2+(AI3405+AI3408)^2)^0.5)</f>
        <v>-23.320071034025446</v>
      </c>
      <c r="AO3405" s="110">
        <f t="shared" ref="AO3405" si="15482">((AH3405^2+AI3405^2)^0.5)/((AH3408^2+AI3408^2)^0.5)</f>
        <v>8.5767791997452605</v>
      </c>
      <c r="AP3405" s="18"/>
      <c r="AQ3405" s="68"/>
      <c r="AR3405" s="68"/>
      <c r="AS3405" s="68"/>
      <c r="AT3405" s="68"/>
    </row>
    <row r="3406" spans="2:46" ht="18.600000000000001" customHeight="1" thickBot="1">
      <c r="D3406" s="69"/>
      <c r="G3406" s="70"/>
      <c r="I3406" s="69"/>
      <c r="L3406" s="70"/>
      <c r="N3406" s="69"/>
      <c r="Q3406" s="70"/>
      <c r="S3406" s="69"/>
      <c r="V3406" s="70"/>
      <c r="X3406" s="69"/>
      <c r="AA3406" s="70"/>
      <c r="AC3406" s="64"/>
      <c r="AD3406" s="23"/>
      <c r="AE3406" s="23"/>
      <c r="AF3406" s="71"/>
      <c r="AH3406" s="69"/>
      <c r="AK3406" s="70"/>
      <c r="AO3406" s="111"/>
      <c r="AP3406" s="18"/>
      <c r="AQ3406" s="68"/>
      <c r="AR3406" s="68"/>
      <c r="AS3406" s="68"/>
      <c r="AT3406" s="68"/>
    </row>
    <row r="3407" spans="2:46" ht="18.600000000000001" customHeight="1" thickBot="1">
      <c r="D3407" s="265" t="s">
        <v>11</v>
      </c>
      <c r="E3407" s="266"/>
      <c r="F3407" s="267" t="s">
        <v>84</v>
      </c>
      <c r="G3407" s="268"/>
      <c r="H3407" s="263"/>
      <c r="I3407" s="265" t="s">
        <v>85</v>
      </c>
      <c r="J3407" s="266"/>
      <c r="K3407" s="267" t="s">
        <v>86</v>
      </c>
      <c r="L3407" s="268"/>
      <c r="N3407" s="269" t="s">
        <v>12</v>
      </c>
      <c r="O3407" s="270"/>
      <c r="P3407" s="271" t="s">
        <v>13</v>
      </c>
      <c r="Q3407" s="272"/>
      <c r="S3407" s="265" t="s">
        <v>87</v>
      </c>
      <c r="T3407" s="266"/>
      <c r="U3407" s="267" t="s">
        <v>88</v>
      </c>
      <c r="V3407" s="268"/>
      <c r="W3407" s="10"/>
      <c r="X3407" s="269" t="s">
        <v>89</v>
      </c>
      <c r="Y3407" s="270"/>
      <c r="Z3407" s="271" t="s">
        <v>90</v>
      </c>
      <c r="AA3407" s="272"/>
      <c r="AB3407" s="10"/>
      <c r="AC3407" s="265" t="s">
        <v>14</v>
      </c>
      <c r="AD3407" s="266"/>
      <c r="AE3407" s="267" t="s">
        <v>15</v>
      </c>
      <c r="AF3407" s="268"/>
      <c r="AG3407" s="10"/>
      <c r="AH3407" s="269" t="s">
        <v>91</v>
      </c>
      <c r="AI3407" s="270"/>
      <c r="AJ3407" s="271" t="s">
        <v>92</v>
      </c>
      <c r="AK3407" s="272"/>
      <c r="AM3407" s="76" t="s">
        <v>16</v>
      </c>
      <c r="AO3407" s="112" t="s">
        <v>38</v>
      </c>
      <c r="AP3407" s="18"/>
      <c r="AQ3407" s="68"/>
      <c r="AR3407" s="68"/>
      <c r="AS3407" s="68"/>
      <c r="AT3407" s="68"/>
    </row>
    <row r="3408" spans="2:46" ht="18.600000000000001" customHeight="1" thickTop="1" thickBot="1">
      <c r="D3408" s="59">
        <v>0</v>
      </c>
      <c r="E3408" s="63">
        <v>0</v>
      </c>
      <c r="F3408" s="61">
        <v>1</v>
      </c>
      <c r="G3408" s="62">
        <v>0</v>
      </c>
      <c r="I3408" s="59">
        <v>0</v>
      </c>
      <c r="J3408" s="63">
        <f t="shared" ref="J3408" si="15483">IF(0=(1-$J$8*$K$8*$B3405^2),10^14,$B3405*$K$8/(1-$J$8*$K$8*$B3405^2))</f>
        <v>-0.35892096894422315</v>
      </c>
      <c r="K3408" s="61">
        <v>1</v>
      </c>
      <c r="L3408" s="62">
        <v>0</v>
      </c>
      <c r="N3408" s="59">
        <f t="shared" ref="N3408" si="15484">D3408*I3405+F3408*I3408-E3408*J3405-G3408*J3408</f>
        <v>0</v>
      </c>
      <c r="O3408" s="63">
        <f t="shared" ref="O3408" si="15485">(D3408*J3405+E3408*I3405+F3408*J3408+G3408*I3408)</f>
        <v>-0.35892096894422315</v>
      </c>
      <c r="P3408" s="61">
        <f t="shared" ref="P3408" si="15486">D3408*K3405+F3408*K3408-E3408*L3405-G3408*L3408</f>
        <v>1</v>
      </c>
      <c r="Q3408" s="62">
        <f t="shared" ref="Q3408" si="15487">(D3408*L3405+E3408*K3405+F3408*L3408+G3408*K3408)</f>
        <v>0</v>
      </c>
      <c r="S3408" s="59">
        <v>0</v>
      </c>
      <c r="T3408" s="63">
        <v>0</v>
      </c>
      <c r="U3408" s="61">
        <v>1</v>
      </c>
      <c r="V3408" s="62">
        <v>0</v>
      </c>
      <c r="X3408" s="59">
        <f t="shared" ref="X3408" si="15488">N3408*S3405+P3408*S3408-O3408*T3405-Q3408*T3408</f>
        <v>0</v>
      </c>
      <c r="Y3408" s="63">
        <f t="shared" ref="Y3408" si="15489">(N3408*T3405+O3408*S3405+P3408*T3408+Q3408*S3408)</f>
        <v>-0.35892096894422315</v>
      </c>
      <c r="Z3408" s="61">
        <f t="shared" ref="Z3408" si="15490">N3408*U3405+P3408*U3408-O3408*V3405-Q3408*V3408</f>
        <v>3.3715070604242121</v>
      </c>
      <c r="AA3408" s="62">
        <f t="shared" ref="AA3408" si="15491">(N3408*V3405+O3408*U3405+P3408*V3408+Q3408*U3408)</f>
        <v>0</v>
      </c>
      <c r="AB3408" s="10"/>
      <c r="AC3408" s="46">
        <f t="shared" ref="AC3408" si="15492">1/$AD$8</f>
        <v>1</v>
      </c>
      <c r="AD3408" s="77">
        <v>0</v>
      </c>
      <c r="AE3408" s="78">
        <v>1</v>
      </c>
      <c r="AF3408" s="79">
        <v>0</v>
      </c>
      <c r="AH3408" s="59">
        <f t="shared" ref="AH3408" si="15493">X3408*AC3405+Z3408*AC3408-Y3408*AD3405-AA3408*AD3408</f>
        <v>3.3715070604242121</v>
      </c>
      <c r="AI3408" s="63">
        <f t="shared" ref="AI3408" si="15494">(X3408*AD3405+Y3408*AC3405+Z3408*AD3408+AA3408*AC3408)</f>
        <v>-0.35892096894422315</v>
      </c>
      <c r="AJ3408" s="61">
        <f t="shared" ref="AJ3408" si="15495">X3408*AE3405+Z3408*AE3408-Y3408*AF3405-AA3408*AF3408</f>
        <v>3.3715070604242121</v>
      </c>
      <c r="AK3408" s="62">
        <f t="shared" ref="AK3408" si="15496">(X3408*AF3405+Y3408*AE3405+Z3408*AF3408+AA3408*AE3408)</f>
        <v>0</v>
      </c>
      <c r="AM3408" s="80">
        <f t="shared" ref="AM3408" si="15497">(180/PI())*ATAN(-1*(AI3405+AI3408)/(AH3405+AH3408))</f>
        <v>-76.700038037228552</v>
      </c>
      <c r="AO3408" s="113">
        <f t="shared" ref="AO3408" si="15498">20*LOG(((1-(10^(AM3405/20)^2)*(1-((1-AO3405)/(1+AO3405))^2))^0.5))</f>
        <v>-7.5700880222161916E-3</v>
      </c>
      <c r="AP3408" s="18"/>
      <c r="AQ3408" s="68"/>
      <c r="AR3408" s="68"/>
      <c r="AS3408" s="68"/>
      <c r="AT3408" s="68"/>
    </row>
    <row r="3409" spans="2:46" ht="18.600000000000001" customHeight="1"/>
    <row r="3410" spans="2:46" ht="18.600000000000001" customHeight="1" thickBot="1">
      <c r="D3410" s="10" t="s">
        <v>63</v>
      </c>
      <c r="E3410" s="10"/>
      <c r="F3410" s="10"/>
      <c r="G3410" s="10"/>
      <c r="H3410" s="10"/>
      <c r="I3410" s="10" t="s">
        <v>64</v>
      </c>
      <c r="J3410" s="10"/>
      <c r="K3410" s="10"/>
      <c r="L3410" s="10"/>
      <c r="M3410" s="55"/>
      <c r="N3410" s="55"/>
      <c r="O3410" s="54" t="s">
        <v>65</v>
      </c>
      <c r="P3410" s="55"/>
      <c r="Q3410" s="55"/>
      <c r="R3410" s="55"/>
      <c r="S3410" s="10"/>
      <c r="T3410" s="10" t="s">
        <v>66</v>
      </c>
      <c r="U3410" s="55"/>
      <c r="V3410" s="55"/>
      <c r="W3410" s="55"/>
      <c r="X3410" s="55"/>
      <c r="Y3410" s="54" t="s">
        <v>67</v>
      </c>
      <c r="Z3410" s="55"/>
      <c r="AA3410" s="55"/>
      <c r="AB3410" s="55"/>
      <c r="AC3410" s="54" t="s">
        <v>68</v>
      </c>
      <c r="AD3410" s="10"/>
      <c r="AE3410" s="10"/>
      <c r="AF3410" s="10"/>
      <c r="AG3410" s="10"/>
      <c r="AH3410" s="55"/>
      <c r="AI3410" s="54" t="s">
        <v>69</v>
      </c>
      <c r="AJ3410" s="55"/>
      <c r="AK3410" s="55"/>
    </row>
    <row r="3411" spans="2:46" ht="18.600000000000001" customHeight="1" thickBot="1">
      <c r="B3411" s="52"/>
      <c r="D3411" s="273" t="s">
        <v>70</v>
      </c>
      <c r="E3411" s="274"/>
      <c r="F3411" s="275" t="s">
        <v>71</v>
      </c>
      <c r="G3411" s="276"/>
      <c r="H3411" s="263"/>
      <c r="I3411" s="273" t="s">
        <v>72</v>
      </c>
      <c r="J3411" s="274"/>
      <c r="K3411" s="275" t="s">
        <v>73</v>
      </c>
      <c r="L3411" s="276"/>
      <c r="M3411" s="55"/>
      <c r="N3411" s="269" t="s">
        <v>74</v>
      </c>
      <c r="O3411" s="270"/>
      <c r="P3411" s="271" t="s">
        <v>75</v>
      </c>
      <c r="Q3411" s="272"/>
      <c r="R3411" s="55"/>
      <c r="S3411" s="273" t="s">
        <v>76</v>
      </c>
      <c r="T3411" s="274"/>
      <c r="U3411" s="275" t="s">
        <v>77</v>
      </c>
      <c r="V3411" s="276"/>
      <c r="W3411" s="10"/>
      <c r="X3411" s="269" t="s">
        <v>78</v>
      </c>
      <c r="Y3411" s="270"/>
      <c r="Z3411" s="271" t="s">
        <v>79</v>
      </c>
      <c r="AA3411" s="272"/>
      <c r="AB3411" s="10"/>
      <c r="AC3411" s="273" t="s">
        <v>80</v>
      </c>
      <c r="AD3411" s="274"/>
      <c r="AE3411" s="275" t="s">
        <v>81</v>
      </c>
      <c r="AF3411" s="276"/>
      <c r="AG3411" s="10"/>
      <c r="AH3411" s="269" t="s">
        <v>82</v>
      </c>
      <c r="AI3411" s="270"/>
      <c r="AJ3411" s="271" t="s">
        <v>83</v>
      </c>
      <c r="AK3411" s="272"/>
      <c r="AM3411" s="57" t="s">
        <v>10</v>
      </c>
      <c r="AO3411" s="109" t="s">
        <v>37</v>
      </c>
      <c r="AP3411" s="18"/>
      <c r="AQ3411" s="68"/>
      <c r="AR3411" s="68"/>
      <c r="AS3411" s="68"/>
      <c r="AT3411" s="68"/>
    </row>
    <row r="3412" spans="2:46" ht="18.600000000000001" customHeight="1" thickTop="1" thickBot="1">
      <c r="B3412" s="81">
        <v>9.7599999999999394</v>
      </c>
      <c r="D3412" s="59">
        <v>1</v>
      </c>
      <c r="E3412" s="60">
        <v>0</v>
      </c>
      <c r="F3412" s="61">
        <v>0</v>
      </c>
      <c r="G3412" s="62">
        <f t="shared" ref="G3412" si="15499">$E$8*$B3412</f>
        <v>6.6208911999999591</v>
      </c>
      <c r="I3412" s="59">
        <v>1</v>
      </c>
      <c r="J3412" s="63">
        <v>0</v>
      </c>
      <c r="K3412" s="61">
        <v>0</v>
      </c>
      <c r="L3412" s="62">
        <v>0</v>
      </c>
      <c r="N3412" s="59">
        <f t="shared" ref="N3412" si="15500">D3412*I3412+F3412*I3415-E3412*J3412-G3412*J3415</f>
        <v>3.3710645351974704</v>
      </c>
      <c r="O3412" s="63">
        <f t="shared" ref="O3412" si="15501">(D3412*J3412+E3412*I3412+F3412*J3415+G3412*I3415)</f>
        <v>0</v>
      </c>
      <c r="P3412" s="61">
        <f t="shared" ref="P3412" si="15502">D3412*K3412+F3412*K3415-E3412*L3412-G3412*L3415</f>
        <v>0</v>
      </c>
      <c r="Q3412" s="62">
        <f t="shared" ref="Q3412" si="15503">(D3412*L3412+E3412*K3412+F3412*L3415+G3412*K3415)</f>
        <v>6.6208911999999591</v>
      </c>
      <c r="S3412" s="59">
        <v>1</v>
      </c>
      <c r="T3412" s="60">
        <v>0</v>
      </c>
      <c r="U3412" s="61">
        <v>0</v>
      </c>
      <c r="V3412" s="62">
        <f t="shared" ref="V3412" si="15504">$T$8*$B3412</f>
        <v>6.6208911999999591</v>
      </c>
      <c r="X3412" s="59">
        <f t="shared" ref="X3412" si="15505">N3412*S3412+P3412*S3415-O3412*T3412-Q3412*T3415</f>
        <v>3.3710645351974704</v>
      </c>
      <c r="Y3412" s="63">
        <f t="shared" ref="Y3412" si="15506">(N3412*T3412+O3412*S3412+P3412*T3415+Q3412*S3415)</f>
        <v>0</v>
      </c>
      <c r="Z3412" s="61">
        <f t="shared" ref="Z3412" si="15507">N3412*U3412+P3412*U3415-O3412*V3412-Q3412*V3415</f>
        <v>0</v>
      </c>
      <c r="AA3412" s="62">
        <f t="shared" ref="AA3412" si="15508">(N3412*V3412+O3412*U3412+P3412*V3415+Q3412*U3415)</f>
        <v>28.940342715720845</v>
      </c>
      <c r="AB3412" s="10"/>
      <c r="AC3412" s="64">
        <v>1</v>
      </c>
      <c r="AD3412" s="65">
        <v>0</v>
      </c>
      <c r="AE3412" s="23">
        <v>0</v>
      </c>
      <c r="AF3412" s="66">
        <v>0</v>
      </c>
      <c r="AH3412" s="59">
        <f t="shared" ref="AH3412" si="15509">X3412*AC3412+Z3412*AC3415-Y3412*AD3412-AA3412*AD3415</f>
        <v>3.3710645351974704</v>
      </c>
      <c r="AI3412" s="63">
        <f t="shared" ref="AI3412" si="15510">(X3412*AD3412+Y3412*AC3412+Z3412*AD3415+AA3412*AC3415)</f>
        <v>28.940342715720845</v>
      </c>
      <c r="AJ3412" s="61">
        <f t="shared" ref="AJ3412" si="15511">X3412*AE3412+Z3412*AE3415-Y3412*AF3412-AA3412*AF3415</f>
        <v>0</v>
      </c>
      <c r="AK3412" s="62">
        <f t="shared" ref="AK3412" si="15512">(X3412*AF3412+Y3412*AE3412+Z3412*AF3415+AA3412*AE3415)</f>
        <v>28.940342715720845</v>
      </c>
      <c r="AM3412" s="67">
        <f t="shared" ref="AM3412" si="15513">20*LOG(((1+$AD$8)/$AD$8)/((AH3412+AH3415)^2+(AI3412+AI3415)^2)^0.5)</f>
        <v>-23.336486747635877</v>
      </c>
      <c r="AO3412" s="110">
        <f t="shared" ref="AO3412" si="15514">((AH3412^2+AI3412^2)^0.5)/((AH3415^2+AI3415^2)^0.5)</f>
        <v>8.5946112546023539</v>
      </c>
      <c r="AP3412" s="18"/>
      <c r="AQ3412" s="68"/>
      <c r="AR3412" s="68"/>
      <c r="AS3412" s="68"/>
      <c r="AT3412" s="68"/>
    </row>
    <row r="3413" spans="2:46" ht="18.600000000000001" customHeight="1" thickBot="1">
      <c r="D3413" s="69"/>
      <c r="G3413" s="70"/>
      <c r="I3413" s="69"/>
      <c r="L3413" s="70"/>
      <c r="N3413" s="69"/>
      <c r="Q3413" s="70"/>
      <c r="S3413" s="69"/>
      <c r="V3413" s="70"/>
      <c r="X3413" s="69"/>
      <c r="AA3413" s="70"/>
      <c r="AC3413" s="64"/>
      <c r="AD3413" s="23"/>
      <c r="AE3413" s="23"/>
      <c r="AF3413" s="71"/>
      <c r="AH3413" s="69"/>
      <c r="AK3413" s="70"/>
      <c r="AO3413" s="111"/>
      <c r="AP3413" s="18"/>
      <c r="AQ3413" s="68"/>
      <c r="AR3413" s="68"/>
      <c r="AS3413" s="68"/>
      <c r="AT3413" s="68"/>
    </row>
    <row r="3414" spans="2:46" ht="18.600000000000001" customHeight="1" thickBot="1">
      <c r="D3414" s="265" t="s">
        <v>11</v>
      </c>
      <c r="E3414" s="266"/>
      <c r="F3414" s="267" t="s">
        <v>84</v>
      </c>
      <c r="G3414" s="268"/>
      <c r="H3414" s="263"/>
      <c r="I3414" s="265" t="s">
        <v>85</v>
      </c>
      <c r="J3414" s="266"/>
      <c r="K3414" s="267" t="s">
        <v>86</v>
      </c>
      <c r="L3414" s="268"/>
      <c r="N3414" s="269" t="s">
        <v>12</v>
      </c>
      <c r="O3414" s="270"/>
      <c r="P3414" s="271" t="s">
        <v>13</v>
      </c>
      <c r="Q3414" s="272"/>
      <c r="S3414" s="265" t="s">
        <v>87</v>
      </c>
      <c r="T3414" s="266"/>
      <c r="U3414" s="267" t="s">
        <v>88</v>
      </c>
      <c r="V3414" s="268"/>
      <c r="W3414" s="10"/>
      <c r="X3414" s="269" t="s">
        <v>89</v>
      </c>
      <c r="Y3414" s="270"/>
      <c r="Z3414" s="271" t="s">
        <v>90</v>
      </c>
      <c r="AA3414" s="272"/>
      <c r="AB3414" s="10"/>
      <c r="AC3414" s="265" t="s">
        <v>14</v>
      </c>
      <c r="AD3414" s="266"/>
      <c r="AE3414" s="267" t="s">
        <v>15</v>
      </c>
      <c r="AF3414" s="268"/>
      <c r="AG3414" s="10"/>
      <c r="AH3414" s="269" t="s">
        <v>91</v>
      </c>
      <c r="AI3414" s="270"/>
      <c r="AJ3414" s="271" t="s">
        <v>92</v>
      </c>
      <c r="AK3414" s="272"/>
      <c r="AM3414" s="76" t="s">
        <v>16</v>
      </c>
      <c r="AO3414" s="112" t="s">
        <v>38</v>
      </c>
      <c r="AP3414" s="18"/>
      <c r="AQ3414" s="68"/>
      <c r="AR3414" s="68"/>
      <c r="AS3414" s="68"/>
      <c r="AT3414" s="68"/>
    </row>
    <row r="3415" spans="2:46" ht="18.600000000000001" customHeight="1" thickTop="1" thickBot="1">
      <c r="D3415" s="59">
        <v>0</v>
      </c>
      <c r="E3415" s="63">
        <v>0</v>
      </c>
      <c r="F3415" s="61">
        <v>1</v>
      </c>
      <c r="G3415" s="62">
        <v>0</v>
      </c>
      <c r="I3415" s="59">
        <v>0</v>
      </c>
      <c r="J3415" s="63">
        <f t="shared" ref="J3415" si="15515">IF(0=(1-$J$8*$K$8*$B3412^2),10^14,$B3412*$K$8/(1-$J$8*$K$8*$B3412^2))</f>
        <v>-0.35811863744226535</v>
      </c>
      <c r="K3415" s="61">
        <v>1</v>
      </c>
      <c r="L3415" s="62">
        <v>0</v>
      </c>
      <c r="N3415" s="59">
        <f t="shared" ref="N3415" si="15516">D3415*I3412+F3415*I3415-E3415*J3412-G3415*J3415</f>
        <v>0</v>
      </c>
      <c r="O3415" s="63">
        <f t="shared" ref="O3415" si="15517">(D3415*J3412+E3415*I3412+F3415*J3415+G3415*I3415)</f>
        <v>-0.35811863744226535</v>
      </c>
      <c r="P3415" s="61">
        <f t="shared" ref="P3415" si="15518">D3415*K3412+F3415*K3415-E3415*L3412-G3415*L3415</f>
        <v>1</v>
      </c>
      <c r="Q3415" s="62">
        <f t="shared" ref="Q3415" si="15519">(D3415*L3412+E3415*K3412+F3415*L3415+G3415*K3415)</f>
        <v>0</v>
      </c>
      <c r="S3415" s="59">
        <v>0</v>
      </c>
      <c r="T3415" s="63">
        <v>0</v>
      </c>
      <c r="U3415" s="61">
        <v>1</v>
      </c>
      <c r="V3415" s="62">
        <v>0</v>
      </c>
      <c r="X3415" s="59">
        <f t="shared" ref="X3415" si="15520">N3415*S3412+P3415*S3415-O3415*T3412-Q3415*T3415</f>
        <v>0</v>
      </c>
      <c r="Y3415" s="63">
        <f t="shared" ref="Y3415" si="15521">(N3415*T3412+O3415*S3412+P3415*T3415+Q3415*S3415)</f>
        <v>-0.35811863744226535</v>
      </c>
      <c r="Z3415" s="61">
        <f t="shared" ref="Z3415" si="15522">N3415*U3412+P3415*U3415-O3415*V3412-Q3415*V3415</f>
        <v>3.3710645351974704</v>
      </c>
      <c r="AA3415" s="62">
        <f t="shared" ref="AA3415" si="15523">(N3415*V3412+O3415*U3412+P3415*V3415+Q3415*U3415)</f>
        <v>0</v>
      </c>
      <c r="AB3415" s="10"/>
      <c r="AC3415" s="46">
        <f t="shared" ref="AC3415" si="15524">1/$AD$8</f>
        <v>1</v>
      </c>
      <c r="AD3415" s="77">
        <v>0</v>
      </c>
      <c r="AE3415" s="78">
        <v>1</v>
      </c>
      <c r="AF3415" s="79">
        <v>0</v>
      </c>
      <c r="AH3415" s="59">
        <f t="shared" ref="AH3415" si="15525">X3415*AC3412+Z3415*AC3415-Y3415*AD3412-AA3415*AD3415</f>
        <v>3.3710645351974704</v>
      </c>
      <c r="AI3415" s="63">
        <f t="shared" ref="AI3415" si="15526">(X3415*AD3412+Y3415*AC3412+Z3415*AD3415+AA3415*AC3415)</f>
        <v>-0.35811863744226535</v>
      </c>
      <c r="AJ3415" s="61">
        <f t="shared" ref="AJ3415" si="15527">X3415*AE3412+Z3415*AE3415-Y3415*AF3412-AA3415*AF3415</f>
        <v>3.3710645351974704</v>
      </c>
      <c r="AK3415" s="62">
        <f t="shared" ref="AK3415" si="15528">(X3415*AF3412+Y3415*AE3412+Z3415*AF3415+AA3415*AE3415)</f>
        <v>0</v>
      </c>
      <c r="AM3415" s="80">
        <f t="shared" ref="AM3415" si="15529">(180/PI())*ATAN(-1*(AI3412+AI3415)/(AH3412+AH3415))</f>
        <v>-76.727384090887242</v>
      </c>
      <c r="AO3415" s="113">
        <f t="shared" ref="AO3415" si="15530">20*LOG(((1-(10^(AM3412/20)^2)*(1-((1-AO3412)/(1+AO3412))^2))^0.5))</f>
        <v>-7.5291075420452084E-3</v>
      </c>
      <c r="AP3415" s="18"/>
      <c r="AQ3415" s="68"/>
      <c r="AR3415" s="68"/>
      <c r="AS3415" s="68"/>
      <c r="AT3415" s="68"/>
    </row>
    <row r="3416" spans="2:46" ht="18.600000000000001" customHeight="1"/>
    <row r="3417" spans="2:46" ht="18.600000000000001" customHeight="1" thickBot="1">
      <c r="D3417" s="10" t="s">
        <v>63</v>
      </c>
      <c r="E3417" s="10"/>
      <c r="F3417" s="10"/>
      <c r="G3417" s="10"/>
      <c r="H3417" s="10"/>
      <c r="I3417" s="10" t="s">
        <v>64</v>
      </c>
      <c r="J3417" s="10"/>
      <c r="K3417" s="10"/>
      <c r="L3417" s="10"/>
      <c r="M3417" s="55"/>
      <c r="N3417" s="55"/>
      <c r="O3417" s="54" t="s">
        <v>65</v>
      </c>
      <c r="P3417" s="55"/>
      <c r="Q3417" s="55"/>
      <c r="R3417" s="55"/>
      <c r="S3417" s="10"/>
      <c r="T3417" s="10" t="s">
        <v>66</v>
      </c>
      <c r="U3417" s="55"/>
      <c r="V3417" s="55"/>
      <c r="W3417" s="55"/>
      <c r="X3417" s="55"/>
      <c r="Y3417" s="54" t="s">
        <v>67</v>
      </c>
      <c r="Z3417" s="55"/>
      <c r="AA3417" s="55"/>
      <c r="AB3417" s="55"/>
      <c r="AC3417" s="54" t="s">
        <v>68</v>
      </c>
      <c r="AD3417" s="10"/>
      <c r="AE3417" s="10"/>
      <c r="AF3417" s="10"/>
      <c r="AG3417" s="10"/>
      <c r="AH3417" s="55"/>
      <c r="AI3417" s="54" t="s">
        <v>69</v>
      </c>
      <c r="AJ3417" s="55"/>
      <c r="AK3417" s="55"/>
    </row>
    <row r="3418" spans="2:46" ht="18.600000000000001" customHeight="1" thickBot="1">
      <c r="B3418" s="52"/>
      <c r="D3418" s="273" t="s">
        <v>70</v>
      </c>
      <c r="E3418" s="274"/>
      <c r="F3418" s="275" t="s">
        <v>71</v>
      </c>
      <c r="G3418" s="276"/>
      <c r="H3418" s="263"/>
      <c r="I3418" s="273" t="s">
        <v>72</v>
      </c>
      <c r="J3418" s="274"/>
      <c r="K3418" s="275" t="s">
        <v>73</v>
      </c>
      <c r="L3418" s="276"/>
      <c r="M3418" s="55"/>
      <c r="N3418" s="269" t="s">
        <v>74</v>
      </c>
      <c r="O3418" s="270"/>
      <c r="P3418" s="271" t="s">
        <v>75</v>
      </c>
      <c r="Q3418" s="272"/>
      <c r="R3418" s="55"/>
      <c r="S3418" s="273" t="s">
        <v>76</v>
      </c>
      <c r="T3418" s="274"/>
      <c r="U3418" s="275" t="s">
        <v>77</v>
      </c>
      <c r="V3418" s="276"/>
      <c r="W3418" s="10"/>
      <c r="X3418" s="269" t="s">
        <v>78</v>
      </c>
      <c r="Y3418" s="270"/>
      <c r="Z3418" s="271" t="s">
        <v>79</v>
      </c>
      <c r="AA3418" s="272"/>
      <c r="AB3418" s="10"/>
      <c r="AC3418" s="273" t="s">
        <v>80</v>
      </c>
      <c r="AD3418" s="274"/>
      <c r="AE3418" s="275" t="s">
        <v>81</v>
      </c>
      <c r="AF3418" s="276"/>
      <c r="AG3418" s="10"/>
      <c r="AH3418" s="269" t="s">
        <v>82</v>
      </c>
      <c r="AI3418" s="270"/>
      <c r="AJ3418" s="271" t="s">
        <v>83</v>
      </c>
      <c r="AK3418" s="272"/>
      <c r="AM3418" s="57" t="s">
        <v>10</v>
      </c>
      <c r="AO3418" s="109" t="s">
        <v>37</v>
      </c>
      <c r="AP3418" s="18"/>
      <c r="AQ3418" s="68"/>
      <c r="AR3418" s="68"/>
      <c r="AS3418" s="68"/>
      <c r="AT3418" s="68"/>
    </row>
    <row r="3419" spans="2:46" ht="18.600000000000001" customHeight="1" thickTop="1" thickBot="1">
      <c r="B3419" s="81">
        <v>9.7799999999999407</v>
      </c>
      <c r="D3419" s="59">
        <v>1</v>
      </c>
      <c r="E3419" s="60">
        <v>0</v>
      </c>
      <c r="F3419" s="61">
        <v>0</v>
      </c>
      <c r="G3419" s="62">
        <f t="shared" ref="G3419" si="15531">$E$8*$B3419</f>
        <v>6.6344585999999603</v>
      </c>
      <c r="I3419" s="59">
        <v>1</v>
      </c>
      <c r="J3419" s="63">
        <v>0</v>
      </c>
      <c r="K3419" s="61">
        <v>0</v>
      </c>
      <c r="L3419" s="62">
        <v>0</v>
      </c>
      <c r="N3419" s="59">
        <f t="shared" ref="N3419" si="15532">D3419*I3419+F3419*I3422-E3419*J3419-G3419*J3422</f>
        <v>3.3706248856782044</v>
      </c>
      <c r="O3419" s="63">
        <f t="shared" ref="O3419" si="15533">(D3419*J3419+E3419*I3419+F3419*J3422+G3419*I3422)</f>
        <v>0</v>
      </c>
      <c r="P3419" s="61">
        <f t="shared" ref="P3419" si="15534">D3419*K3419+F3419*K3422-E3419*L3419-G3419*L3422</f>
        <v>0</v>
      </c>
      <c r="Q3419" s="62">
        <f t="shared" ref="Q3419" si="15535">(D3419*L3419+E3419*K3419+F3419*L3422+G3419*K3422)</f>
        <v>6.6344585999999603</v>
      </c>
      <c r="S3419" s="59">
        <v>1</v>
      </c>
      <c r="T3419" s="60">
        <v>0</v>
      </c>
      <c r="U3419" s="61">
        <v>0</v>
      </c>
      <c r="V3419" s="62">
        <f t="shared" ref="V3419" si="15536">$T$8*$B3419</f>
        <v>6.6344585999999603</v>
      </c>
      <c r="X3419" s="59">
        <f t="shared" ref="X3419" si="15537">N3419*S3419+P3419*S3422-O3419*T3419-Q3419*T3422</f>
        <v>3.3706248856782044</v>
      </c>
      <c r="Y3419" s="63">
        <f t="shared" ref="Y3419" si="15538">(N3419*T3419+O3419*S3419+P3419*T3422+Q3419*S3422)</f>
        <v>0</v>
      </c>
      <c r="Z3419" s="61">
        <f t="shared" ref="Z3419" si="15539">N3419*U3419+P3419*U3422-O3419*V3419-Q3419*V3422</f>
        <v>0</v>
      </c>
      <c r="AA3419" s="62">
        <f t="shared" ref="AA3419" si="15540">(N3419*V3419+O3419*U3419+P3419*V3422+Q3419*U3422)</f>
        <v>28.996729860161604</v>
      </c>
      <c r="AB3419" s="10"/>
      <c r="AC3419" s="64">
        <v>1</v>
      </c>
      <c r="AD3419" s="65">
        <v>0</v>
      </c>
      <c r="AE3419" s="23">
        <v>0</v>
      </c>
      <c r="AF3419" s="66">
        <v>0</v>
      </c>
      <c r="AH3419" s="59">
        <f t="shared" ref="AH3419" si="15541">X3419*AC3419+Z3419*AC3422-Y3419*AD3419-AA3419*AD3422</f>
        <v>3.3706248856782044</v>
      </c>
      <c r="AI3419" s="63">
        <f t="shared" ref="AI3419" si="15542">(X3419*AD3419+Y3419*AC3419+Z3419*AD3422+AA3419*AC3422)</f>
        <v>28.996729860161604</v>
      </c>
      <c r="AJ3419" s="61">
        <f t="shared" ref="AJ3419" si="15543">X3419*AE3419+Z3419*AE3422-Y3419*AF3419-AA3419*AF3422</f>
        <v>0</v>
      </c>
      <c r="AK3419" s="62">
        <f t="shared" ref="AK3419" si="15544">(X3419*AF3419+Y3419*AE3419+Z3419*AF3422+AA3419*AE3422)</f>
        <v>28.996729860161604</v>
      </c>
      <c r="AM3419" s="67">
        <f t="shared" ref="AM3419" si="15545">20*LOG(((1+$AD$8)/$AD$8)/((AH3419+AH3422)^2+(AI3419+AI3422)^2)^0.5)</f>
        <v>-23.352874816065778</v>
      </c>
      <c r="AO3419" s="110">
        <f t="shared" ref="AO3419" si="15546">((AH3419^2+AI3419^2)^0.5)/((AH3422^2+AI3422^2)^0.5)</f>
        <v>8.6124428092047172</v>
      </c>
      <c r="AP3419" s="18"/>
      <c r="AQ3419" s="68"/>
      <c r="AR3419" s="68"/>
      <c r="AS3419" s="68"/>
      <c r="AT3419" s="68"/>
    </row>
    <row r="3420" spans="2:46" ht="18.600000000000001" customHeight="1" thickBot="1">
      <c r="D3420" s="69"/>
      <c r="G3420" s="70"/>
      <c r="I3420" s="69"/>
      <c r="L3420" s="70"/>
      <c r="N3420" s="69"/>
      <c r="Q3420" s="70"/>
      <c r="S3420" s="69"/>
      <c r="V3420" s="70"/>
      <c r="X3420" s="69"/>
      <c r="AA3420" s="70"/>
      <c r="AC3420" s="64"/>
      <c r="AD3420" s="23"/>
      <c r="AE3420" s="23"/>
      <c r="AF3420" s="71"/>
      <c r="AH3420" s="69"/>
      <c r="AK3420" s="70"/>
      <c r="AO3420" s="111"/>
      <c r="AP3420" s="18"/>
      <c r="AQ3420" s="68"/>
      <c r="AR3420" s="68"/>
      <c r="AS3420" s="68"/>
      <c r="AT3420" s="68"/>
    </row>
    <row r="3421" spans="2:46" ht="18.600000000000001" customHeight="1" thickBot="1">
      <c r="D3421" s="265" t="s">
        <v>11</v>
      </c>
      <c r="E3421" s="266"/>
      <c r="F3421" s="267" t="s">
        <v>84</v>
      </c>
      <c r="G3421" s="268"/>
      <c r="H3421" s="263"/>
      <c r="I3421" s="265" t="s">
        <v>85</v>
      </c>
      <c r="J3421" s="266"/>
      <c r="K3421" s="267" t="s">
        <v>86</v>
      </c>
      <c r="L3421" s="268"/>
      <c r="N3421" s="269" t="s">
        <v>12</v>
      </c>
      <c r="O3421" s="270"/>
      <c r="P3421" s="271" t="s">
        <v>13</v>
      </c>
      <c r="Q3421" s="272"/>
      <c r="S3421" s="265" t="s">
        <v>87</v>
      </c>
      <c r="T3421" s="266"/>
      <c r="U3421" s="267" t="s">
        <v>88</v>
      </c>
      <c r="V3421" s="268"/>
      <c r="W3421" s="10"/>
      <c r="X3421" s="269" t="s">
        <v>89</v>
      </c>
      <c r="Y3421" s="270"/>
      <c r="Z3421" s="271" t="s">
        <v>90</v>
      </c>
      <c r="AA3421" s="272"/>
      <c r="AB3421" s="10"/>
      <c r="AC3421" s="265" t="s">
        <v>14</v>
      </c>
      <c r="AD3421" s="266"/>
      <c r="AE3421" s="267" t="s">
        <v>15</v>
      </c>
      <c r="AF3421" s="268"/>
      <c r="AG3421" s="10"/>
      <c r="AH3421" s="269" t="s">
        <v>91</v>
      </c>
      <c r="AI3421" s="270"/>
      <c r="AJ3421" s="271" t="s">
        <v>92</v>
      </c>
      <c r="AK3421" s="272"/>
      <c r="AM3421" s="76" t="s">
        <v>16</v>
      </c>
      <c r="AO3421" s="112" t="s">
        <v>38</v>
      </c>
      <c r="AP3421" s="18"/>
      <c r="AQ3421" s="68"/>
      <c r="AR3421" s="68"/>
      <c r="AS3421" s="68"/>
      <c r="AT3421" s="68"/>
    </row>
    <row r="3422" spans="2:46" ht="18.600000000000001" customHeight="1" thickTop="1" thickBot="1">
      <c r="D3422" s="59">
        <v>0</v>
      </c>
      <c r="E3422" s="63">
        <v>0</v>
      </c>
      <c r="F3422" s="61">
        <v>1</v>
      </c>
      <c r="G3422" s="62">
        <v>0</v>
      </c>
      <c r="I3422" s="59">
        <v>0</v>
      </c>
      <c r="J3422" s="63">
        <f t="shared" ref="J3422" si="15547">IF(0=(1-$J$8*$K$8*$B3419^2),10^14,$B3419*$K$8/(1-$J$8*$K$8*$B3419^2))</f>
        <v>-0.35732002090995318</v>
      </c>
      <c r="K3422" s="61">
        <v>1</v>
      </c>
      <c r="L3422" s="62">
        <v>0</v>
      </c>
      <c r="N3422" s="59">
        <f t="shared" ref="N3422" si="15548">D3422*I3419+F3422*I3422-E3422*J3419-G3422*J3422</f>
        <v>0</v>
      </c>
      <c r="O3422" s="63">
        <f t="shared" ref="O3422" si="15549">(D3422*J3419+E3422*I3419+F3422*J3422+G3422*I3422)</f>
        <v>-0.35732002090995318</v>
      </c>
      <c r="P3422" s="61">
        <f t="shared" ref="P3422" si="15550">D3422*K3419+F3422*K3422-E3422*L3419-G3422*L3422</f>
        <v>1</v>
      </c>
      <c r="Q3422" s="62">
        <f t="shared" ref="Q3422" si="15551">(D3422*L3419+E3422*K3419+F3422*L3422+G3422*K3422)</f>
        <v>0</v>
      </c>
      <c r="S3422" s="59">
        <v>0</v>
      </c>
      <c r="T3422" s="63">
        <v>0</v>
      </c>
      <c r="U3422" s="61">
        <v>1</v>
      </c>
      <c r="V3422" s="62">
        <v>0</v>
      </c>
      <c r="X3422" s="59">
        <f t="shared" ref="X3422" si="15552">N3422*S3419+P3422*S3422-O3422*T3419-Q3422*T3422</f>
        <v>0</v>
      </c>
      <c r="Y3422" s="63">
        <f t="shared" ref="Y3422" si="15553">(N3422*T3419+O3422*S3419+P3422*T3422+Q3422*S3422)</f>
        <v>-0.35732002090995318</v>
      </c>
      <c r="Z3422" s="61">
        <f t="shared" ref="Z3422" si="15554">N3422*U3419+P3422*U3422-O3422*V3419-Q3422*V3422</f>
        <v>3.3706248856782044</v>
      </c>
      <c r="AA3422" s="62">
        <f t="shared" ref="AA3422" si="15555">(N3422*V3419+O3422*U3419+P3422*V3422+Q3422*U3422)</f>
        <v>0</v>
      </c>
      <c r="AB3422" s="10"/>
      <c r="AC3422" s="46">
        <f t="shared" ref="AC3422" si="15556">1/$AD$8</f>
        <v>1</v>
      </c>
      <c r="AD3422" s="77">
        <v>0</v>
      </c>
      <c r="AE3422" s="78">
        <v>1</v>
      </c>
      <c r="AF3422" s="79">
        <v>0</v>
      </c>
      <c r="AH3422" s="59">
        <f t="shared" ref="AH3422" si="15557">X3422*AC3419+Z3422*AC3422-Y3422*AD3419-AA3422*AD3422</f>
        <v>3.3706248856782044</v>
      </c>
      <c r="AI3422" s="63">
        <f t="shared" ref="AI3422" si="15558">(X3422*AD3419+Y3422*AC3419+Z3422*AD3422+AA3422*AC3422)</f>
        <v>-0.35732002090995318</v>
      </c>
      <c r="AJ3422" s="61">
        <f t="shared" ref="AJ3422" si="15559">X3422*AE3419+Z3422*AE3422-Y3422*AF3419-AA3422*AF3422</f>
        <v>3.3706248856782044</v>
      </c>
      <c r="AK3422" s="62">
        <f t="shared" ref="AK3422" si="15560">(X3422*AF3419+Y3422*AE3419+Z3422*AF3422+AA3422*AE3422)</f>
        <v>0</v>
      </c>
      <c r="AM3422" s="80">
        <f t="shared" ref="AM3422" si="15561">(180/PI())*ATAN(-1*(AI3419+AI3422)/(AH3419+AH3422))</f>
        <v>-76.754617661588085</v>
      </c>
      <c r="AO3422" s="113">
        <f t="shared" ref="AO3422" si="15562">20*LOG(((1-(10^(AM3419/20)^2)*(1-((1-AO3419)/(1+AO3419))^2))^0.5))</f>
        <v>-7.4884166673030977E-3</v>
      </c>
      <c r="AP3422" s="18"/>
      <c r="AQ3422" s="68"/>
      <c r="AR3422" s="68"/>
      <c r="AS3422" s="68"/>
      <c r="AT3422" s="68"/>
    </row>
    <row r="3423" spans="2:46" ht="18.600000000000001" customHeight="1"/>
    <row r="3424" spans="2:46" ht="18.600000000000001" customHeight="1" thickBot="1">
      <c r="D3424" s="10" t="s">
        <v>63</v>
      </c>
      <c r="E3424" s="10"/>
      <c r="F3424" s="10"/>
      <c r="G3424" s="10"/>
      <c r="H3424" s="10"/>
      <c r="I3424" s="10" t="s">
        <v>64</v>
      </c>
      <c r="J3424" s="10"/>
      <c r="K3424" s="10"/>
      <c r="L3424" s="10"/>
      <c r="M3424" s="55"/>
      <c r="N3424" s="55"/>
      <c r="O3424" s="54" t="s">
        <v>65</v>
      </c>
      <c r="P3424" s="55"/>
      <c r="Q3424" s="55"/>
      <c r="R3424" s="55"/>
      <c r="S3424" s="10"/>
      <c r="T3424" s="10" t="s">
        <v>66</v>
      </c>
      <c r="U3424" s="55"/>
      <c r="V3424" s="55"/>
      <c r="W3424" s="55"/>
      <c r="X3424" s="55"/>
      <c r="Y3424" s="54" t="s">
        <v>67</v>
      </c>
      <c r="Z3424" s="55"/>
      <c r="AA3424" s="55"/>
      <c r="AB3424" s="55"/>
      <c r="AC3424" s="54" t="s">
        <v>68</v>
      </c>
      <c r="AD3424" s="10"/>
      <c r="AE3424" s="10"/>
      <c r="AF3424" s="10"/>
      <c r="AG3424" s="10"/>
      <c r="AH3424" s="55"/>
      <c r="AI3424" s="54" t="s">
        <v>69</v>
      </c>
      <c r="AJ3424" s="55"/>
      <c r="AK3424" s="55"/>
    </row>
    <row r="3425" spans="2:46" ht="18.600000000000001" customHeight="1" thickBot="1">
      <c r="B3425" s="52"/>
      <c r="D3425" s="273" t="s">
        <v>70</v>
      </c>
      <c r="E3425" s="274"/>
      <c r="F3425" s="275" t="s">
        <v>71</v>
      </c>
      <c r="G3425" s="276"/>
      <c r="H3425" s="263"/>
      <c r="I3425" s="273" t="s">
        <v>72</v>
      </c>
      <c r="J3425" s="274"/>
      <c r="K3425" s="275" t="s">
        <v>73</v>
      </c>
      <c r="L3425" s="276"/>
      <c r="M3425" s="55"/>
      <c r="N3425" s="269" t="s">
        <v>74</v>
      </c>
      <c r="O3425" s="270"/>
      <c r="P3425" s="271" t="s">
        <v>75</v>
      </c>
      <c r="Q3425" s="272"/>
      <c r="R3425" s="55"/>
      <c r="S3425" s="273" t="s">
        <v>76</v>
      </c>
      <c r="T3425" s="274"/>
      <c r="U3425" s="275" t="s">
        <v>77</v>
      </c>
      <c r="V3425" s="276"/>
      <c r="W3425" s="10"/>
      <c r="X3425" s="269" t="s">
        <v>78</v>
      </c>
      <c r="Y3425" s="270"/>
      <c r="Z3425" s="271" t="s">
        <v>79</v>
      </c>
      <c r="AA3425" s="272"/>
      <c r="AB3425" s="10"/>
      <c r="AC3425" s="273" t="s">
        <v>80</v>
      </c>
      <c r="AD3425" s="274"/>
      <c r="AE3425" s="275" t="s">
        <v>81</v>
      </c>
      <c r="AF3425" s="276"/>
      <c r="AG3425" s="10"/>
      <c r="AH3425" s="269" t="s">
        <v>82</v>
      </c>
      <c r="AI3425" s="270"/>
      <c r="AJ3425" s="271" t="s">
        <v>83</v>
      </c>
      <c r="AK3425" s="272"/>
      <c r="AM3425" s="57" t="s">
        <v>10</v>
      </c>
      <c r="AO3425" s="109" t="s">
        <v>37</v>
      </c>
      <c r="AP3425" s="18"/>
      <c r="AQ3425" s="68"/>
      <c r="AR3425" s="68"/>
      <c r="AS3425" s="68"/>
      <c r="AT3425" s="68"/>
    </row>
    <row r="3426" spans="2:46" ht="18.600000000000001" customHeight="1" thickTop="1" thickBot="1">
      <c r="B3426" s="81">
        <v>9.7999999999999297</v>
      </c>
      <c r="D3426" s="59">
        <v>1</v>
      </c>
      <c r="E3426" s="60">
        <v>0</v>
      </c>
      <c r="F3426" s="61">
        <v>0</v>
      </c>
      <c r="G3426" s="62">
        <f t="shared" ref="G3426" si="15563">$E$8*$B3426</f>
        <v>6.6480259999999527</v>
      </c>
      <c r="I3426" s="59">
        <v>1</v>
      </c>
      <c r="J3426" s="63">
        <v>0</v>
      </c>
      <c r="K3426" s="61">
        <v>0</v>
      </c>
      <c r="L3426" s="62">
        <v>0</v>
      </c>
      <c r="N3426" s="59">
        <f t="shared" ref="N3426" si="15564">D3426*I3426+F3426*I3429-E3426*J3426-G3426*J3429</f>
        <v>3.3701880866626985</v>
      </c>
      <c r="O3426" s="63">
        <f t="shared" ref="O3426" si="15565">(D3426*J3426+E3426*I3426+F3426*J3429+G3426*I3429)</f>
        <v>0</v>
      </c>
      <c r="P3426" s="61">
        <f t="shared" ref="P3426" si="15566">D3426*K3426+F3426*K3429-E3426*L3426-G3426*L3429</f>
        <v>0</v>
      </c>
      <c r="Q3426" s="62">
        <f t="shared" ref="Q3426" si="15567">(D3426*L3426+E3426*K3426+F3426*L3429+G3426*K3429)</f>
        <v>6.6480259999999527</v>
      </c>
      <c r="S3426" s="59">
        <v>1</v>
      </c>
      <c r="T3426" s="60">
        <v>0</v>
      </c>
      <c r="U3426" s="61">
        <v>0</v>
      </c>
      <c r="V3426" s="62">
        <f t="shared" ref="V3426" si="15568">$T$8*$B3426</f>
        <v>6.6480259999999527</v>
      </c>
      <c r="X3426" s="59">
        <f t="shared" ref="X3426" si="15569">N3426*S3426+P3426*S3429-O3426*T3426-Q3426*T3429</f>
        <v>3.3701880866626985</v>
      </c>
      <c r="Y3426" s="63">
        <f t="shared" ref="Y3426" si="15570">(N3426*T3426+O3426*S3426+P3426*T3429+Q3426*S3429)</f>
        <v>0</v>
      </c>
      <c r="Z3426" s="61">
        <f t="shared" ref="Z3426" si="15571">N3426*U3426+P3426*U3429-O3426*V3426-Q3426*V3429</f>
        <v>0</v>
      </c>
      <c r="AA3426" s="62">
        <f t="shared" ref="AA3426" si="15572">(N3426*V3426+O3426*U3426+P3426*V3429+Q3426*U3429)</f>
        <v>29.053124025023667</v>
      </c>
      <c r="AB3426" s="10"/>
      <c r="AC3426" s="64">
        <v>1</v>
      </c>
      <c r="AD3426" s="65">
        <v>0</v>
      </c>
      <c r="AE3426" s="23">
        <v>0</v>
      </c>
      <c r="AF3426" s="66">
        <v>0</v>
      </c>
      <c r="AH3426" s="59">
        <f t="shared" ref="AH3426" si="15573">X3426*AC3426+Z3426*AC3429-Y3426*AD3426-AA3426*AD3429</f>
        <v>3.3701880866626985</v>
      </c>
      <c r="AI3426" s="63">
        <f t="shared" ref="AI3426" si="15574">(X3426*AD3426+Y3426*AC3426+Z3426*AD3429+AA3426*AC3429)</f>
        <v>29.053124025023667</v>
      </c>
      <c r="AJ3426" s="61">
        <f t="shared" ref="AJ3426" si="15575">X3426*AE3426+Z3426*AE3429-Y3426*AF3426-AA3426*AF3429</f>
        <v>0</v>
      </c>
      <c r="AK3426" s="62">
        <f t="shared" ref="AK3426" si="15576">(X3426*AF3426+Y3426*AE3426+Z3426*AF3429+AA3426*AE3429)</f>
        <v>29.053124025023667</v>
      </c>
      <c r="AM3426" s="67">
        <f t="shared" ref="AM3426" si="15577">20*LOG(((1+$AD$8)/$AD$8)/((AH3426+AH3429)^2+(AI3426+AI3429)^2)^0.5)</f>
        <v>-23.36923531380037</v>
      </c>
      <c r="AO3426" s="110">
        <f t="shared" ref="AO3426" si="15578">((AH3426^2+AI3426^2)^0.5)/((AH3429^2+AI3429^2)^0.5)</f>
        <v>8.6302738669213799</v>
      </c>
      <c r="AP3426" s="18"/>
      <c r="AQ3426" s="68"/>
      <c r="AR3426" s="68"/>
      <c r="AS3426" s="68"/>
      <c r="AT3426" s="68"/>
    </row>
    <row r="3427" spans="2:46" ht="18.600000000000001" customHeight="1" thickBot="1">
      <c r="D3427" s="69"/>
      <c r="G3427" s="70"/>
      <c r="I3427" s="69"/>
      <c r="L3427" s="70"/>
      <c r="N3427" s="69"/>
      <c r="Q3427" s="70"/>
      <c r="S3427" s="69"/>
      <c r="V3427" s="70"/>
      <c r="X3427" s="69"/>
      <c r="AA3427" s="70"/>
      <c r="AC3427" s="64"/>
      <c r="AD3427" s="23"/>
      <c r="AE3427" s="23"/>
      <c r="AF3427" s="71"/>
      <c r="AH3427" s="69"/>
      <c r="AK3427" s="70"/>
      <c r="AO3427" s="111"/>
      <c r="AP3427" s="18"/>
      <c r="AQ3427" s="68"/>
      <c r="AR3427" s="68"/>
      <c r="AS3427" s="68"/>
      <c r="AT3427" s="68"/>
    </row>
    <row r="3428" spans="2:46" ht="18.600000000000001" customHeight="1" thickBot="1">
      <c r="D3428" s="265" t="s">
        <v>11</v>
      </c>
      <c r="E3428" s="266"/>
      <c r="F3428" s="267" t="s">
        <v>84</v>
      </c>
      <c r="G3428" s="268"/>
      <c r="H3428" s="263"/>
      <c r="I3428" s="265" t="s">
        <v>85</v>
      </c>
      <c r="J3428" s="266"/>
      <c r="K3428" s="267" t="s">
        <v>86</v>
      </c>
      <c r="L3428" s="268"/>
      <c r="N3428" s="269" t="s">
        <v>12</v>
      </c>
      <c r="O3428" s="270"/>
      <c r="P3428" s="271" t="s">
        <v>13</v>
      </c>
      <c r="Q3428" s="272"/>
      <c r="S3428" s="265" t="s">
        <v>87</v>
      </c>
      <c r="T3428" s="266"/>
      <c r="U3428" s="267" t="s">
        <v>88</v>
      </c>
      <c r="V3428" s="268"/>
      <c r="W3428" s="10"/>
      <c r="X3428" s="269" t="s">
        <v>89</v>
      </c>
      <c r="Y3428" s="270"/>
      <c r="Z3428" s="271" t="s">
        <v>90</v>
      </c>
      <c r="AA3428" s="272"/>
      <c r="AB3428" s="10"/>
      <c r="AC3428" s="265" t="s">
        <v>14</v>
      </c>
      <c r="AD3428" s="266"/>
      <c r="AE3428" s="267" t="s">
        <v>15</v>
      </c>
      <c r="AF3428" s="268"/>
      <c r="AG3428" s="10"/>
      <c r="AH3428" s="269" t="s">
        <v>91</v>
      </c>
      <c r="AI3428" s="270"/>
      <c r="AJ3428" s="271" t="s">
        <v>92</v>
      </c>
      <c r="AK3428" s="272"/>
      <c r="AM3428" s="76" t="s">
        <v>16</v>
      </c>
      <c r="AO3428" s="112" t="s">
        <v>38</v>
      </c>
      <c r="AP3428" s="18"/>
      <c r="AQ3428" s="68"/>
      <c r="AR3428" s="68"/>
      <c r="AS3428" s="68"/>
      <c r="AT3428" s="68"/>
    </row>
    <row r="3429" spans="2:46" ht="18.600000000000001" customHeight="1" thickTop="1" thickBot="1">
      <c r="D3429" s="59">
        <v>0</v>
      </c>
      <c r="E3429" s="63">
        <v>0</v>
      </c>
      <c r="F3429" s="61">
        <v>1</v>
      </c>
      <c r="G3429" s="62">
        <v>0</v>
      </c>
      <c r="I3429" s="59">
        <v>0</v>
      </c>
      <c r="J3429" s="63">
        <f t="shared" ref="J3429" si="15579">IF(0=(1-$J$8*$K$8*$B3426^2),10^14,$B3426*$K$8/(1-$J$8*$K$8*$B3426^2))</f>
        <v>-0.35652509281141731</v>
      </c>
      <c r="K3429" s="61">
        <v>1</v>
      </c>
      <c r="L3429" s="62">
        <v>0</v>
      </c>
      <c r="N3429" s="59">
        <f t="shared" ref="N3429" si="15580">D3429*I3426+F3429*I3429-E3429*J3426-G3429*J3429</f>
        <v>0</v>
      </c>
      <c r="O3429" s="63">
        <f t="shared" ref="O3429" si="15581">(D3429*J3426+E3429*I3426+F3429*J3429+G3429*I3429)</f>
        <v>-0.35652509281141731</v>
      </c>
      <c r="P3429" s="61">
        <f t="shared" ref="P3429" si="15582">D3429*K3426+F3429*K3429-E3429*L3426-G3429*L3429</f>
        <v>1</v>
      </c>
      <c r="Q3429" s="62">
        <f t="shared" ref="Q3429" si="15583">(D3429*L3426+E3429*K3426+F3429*L3429+G3429*K3429)</f>
        <v>0</v>
      </c>
      <c r="S3429" s="59">
        <v>0</v>
      </c>
      <c r="T3429" s="63">
        <v>0</v>
      </c>
      <c r="U3429" s="61">
        <v>1</v>
      </c>
      <c r="V3429" s="62">
        <v>0</v>
      </c>
      <c r="X3429" s="59">
        <f t="shared" ref="X3429" si="15584">N3429*S3426+P3429*S3429-O3429*T3426-Q3429*T3429</f>
        <v>0</v>
      </c>
      <c r="Y3429" s="63">
        <f t="shared" ref="Y3429" si="15585">(N3429*T3426+O3429*S3426+P3429*T3429+Q3429*S3429)</f>
        <v>-0.35652509281141731</v>
      </c>
      <c r="Z3429" s="61">
        <f t="shared" ref="Z3429" si="15586">N3429*U3426+P3429*U3429-O3429*V3426-Q3429*V3429</f>
        <v>3.3701880866626985</v>
      </c>
      <c r="AA3429" s="62">
        <f t="shared" ref="AA3429" si="15587">(N3429*V3426+O3429*U3426+P3429*V3429+Q3429*U3429)</f>
        <v>0</v>
      </c>
      <c r="AB3429" s="10"/>
      <c r="AC3429" s="46">
        <f t="shared" ref="AC3429" si="15588">1/$AD$8</f>
        <v>1</v>
      </c>
      <c r="AD3429" s="77">
        <v>0</v>
      </c>
      <c r="AE3429" s="78">
        <v>1</v>
      </c>
      <c r="AF3429" s="79">
        <v>0</v>
      </c>
      <c r="AH3429" s="59">
        <f t="shared" ref="AH3429" si="15589">X3429*AC3426+Z3429*AC3429-Y3429*AD3426-AA3429*AD3429</f>
        <v>3.3701880866626985</v>
      </c>
      <c r="AI3429" s="63">
        <f t="shared" ref="AI3429" si="15590">(X3429*AD3426+Y3429*AC3426+Z3429*AD3429+AA3429*AC3429)</f>
        <v>-0.35652509281141731</v>
      </c>
      <c r="AJ3429" s="61">
        <f t="shared" ref="AJ3429" si="15591">X3429*AE3426+Z3429*AE3429-Y3429*AF3426-AA3429*AF3429</f>
        <v>3.3701880866626985</v>
      </c>
      <c r="AK3429" s="62">
        <f t="shared" ref="AK3429" si="15592">(X3429*AF3426+Y3429*AE3426+Z3429*AF3429+AA3429*AE3429)</f>
        <v>0</v>
      </c>
      <c r="AM3429" s="80">
        <f t="shared" ref="AM3429" si="15593">(180/PI())*ATAN(-1*(AI3426+AI3429)/(AH3426+AH3429))</f>
        <v>-76.781739443961087</v>
      </c>
      <c r="AO3429" s="113">
        <f t="shared" ref="AO3429" si="15594">20*LOG(((1-(10^(AM3426/20)^2)*(1-((1-AO3426)/(1+AO3426))^2))^0.5))</f>
        <v>-7.4480129065296816E-3</v>
      </c>
      <c r="AP3429" s="18"/>
      <c r="AQ3429" s="68"/>
      <c r="AR3429" s="68"/>
      <c r="AS3429" s="68"/>
      <c r="AT3429" s="68"/>
    </row>
    <row r="3430" spans="2:46" ht="18.600000000000001" customHeight="1"/>
    <row r="3431" spans="2:46" ht="18.600000000000001" customHeight="1" thickBot="1">
      <c r="D3431" s="10" t="s">
        <v>63</v>
      </c>
      <c r="E3431" s="10"/>
      <c r="F3431" s="10"/>
      <c r="G3431" s="10"/>
      <c r="H3431" s="10"/>
      <c r="I3431" s="10" t="s">
        <v>64</v>
      </c>
      <c r="J3431" s="10"/>
      <c r="K3431" s="10"/>
      <c r="L3431" s="10"/>
      <c r="M3431" s="55"/>
      <c r="N3431" s="55"/>
      <c r="O3431" s="54" t="s">
        <v>65</v>
      </c>
      <c r="P3431" s="55"/>
      <c r="Q3431" s="55"/>
      <c r="R3431" s="55"/>
      <c r="S3431" s="10"/>
      <c r="T3431" s="10" t="s">
        <v>66</v>
      </c>
      <c r="U3431" s="55"/>
      <c r="V3431" s="55"/>
      <c r="W3431" s="55"/>
      <c r="X3431" s="55"/>
      <c r="Y3431" s="54" t="s">
        <v>67</v>
      </c>
      <c r="Z3431" s="55"/>
      <c r="AA3431" s="55"/>
      <c r="AB3431" s="55"/>
      <c r="AC3431" s="54" t="s">
        <v>68</v>
      </c>
      <c r="AD3431" s="10"/>
      <c r="AE3431" s="10"/>
      <c r="AF3431" s="10"/>
      <c r="AG3431" s="10"/>
      <c r="AH3431" s="55"/>
      <c r="AI3431" s="54" t="s">
        <v>69</v>
      </c>
      <c r="AJ3431" s="55"/>
      <c r="AK3431" s="55"/>
    </row>
    <row r="3432" spans="2:46" ht="18.600000000000001" customHeight="1" thickBot="1">
      <c r="B3432" s="52"/>
      <c r="D3432" s="273" t="s">
        <v>70</v>
      </c>
      <c r="E3432" s="274"/>
      <c r="F3432" s="275" t="s">
        <v>71</v>
      </c>
      <c r="G3432" s="276"/>
      <c r="H3432" s="263"/>
      <c r="I3432" s="273" t="s">
        <v>72</v>
      </c>
      <c r="J3432" s="274"/>
      <c r="K3432" s="275" t="s">
        <v>73</v>
      </c>
      <c r="L3432" s="276"/>
      <c r="M3432" s="55"/>
      <c r="N3432" s="269" t="s">
        <v>74</v>
      </c>
      <c r="O3432" s="270"/>
      <c r="P3432" s="271" t="s">
        <v>75</v>
      </c>
      <c r="Q3432" s="272"/>
      <c r="R3432" s="55"/>
      <c r="S3432" s="273" t="s">
        <v>76</v>
      </c>
      <c r="T3432" s="274"/>
      <c r="U3432" s="275" t="s">
        <v>77</v>
      </c>
      <c r="V3432" s="276"/>
      <c r="W3432" s="10"/>
      <c r="X3432" s="269" t="s">
        <v>78</v>
      </c>
      <c r="Y3432" s="270"/>
      <c r="Z3432" s="271" t="s">
        <v>79</v>
      </c>
      <c r="AA3432" s="272"/>
      <c r="AB3432" s="10"/>
      <c r="AC3432" s="273" t="s">
        <v>80</v>
      </c>
      <c r="AD3432" s="274"/>
      <c r="AE3432" s="275" t="s">
        <v>81</v>
      </c>
      <c r="AF3432" s="276"/>
      <c r="AG3432" s="10"/>
      <c r="AH3432" s="269" t="s">
        <v>82</v>
      </c>
      <c r="AI3432" s="270"/>
      <c r="AJ3432" s="271" t="s">
        <v>83</v>
      </c>
      <c r="AK3432" s="272"/>
      <c r="AM3432" s="57" t="s">
        <v>10</v>
      </c>
      <c r="AO3432" s="109" t="s">
        <v>37</v>
      </c>
      <c r="AP3432" s="18"/>
      <c r="AQ3432" s="68"/>
      <c r="AR3432" s="68"/>
      <c r="AS3432" s="68"/>
      <c r="AT3432" s="68"/>
    </row>
    <row r="3433" spans="2:46" ht="18.600000000000001" customHeight="1" thickTop="1" thickBot="1">
      <c r="B3433" s="81">
        <v>9.8199999999999292</v>
      </c>
      <c r="D3433" s="59">
        <v>1</v>
      </c>
      <c r="E3433" s="60">
        <v>0</v>
      </c>
      <c r="F3433" s="61">
        <v>0</v>
      </c>
      <c r="G3433" s="62">
        <f t="shared" ref="G3433" si="15595">$E$8*$B3433</f>
        <v>6.6615933999999521</v>
      </c>
      <c r="I3433" s="59">
        <v>1</v>
      </c>
      <c r="J3433" s="63">
        <v>0</v>
      </c>
      <c r="K3433" s="61">
        <v>0</v>
      </c>
      <c r="L3433" s="62">
        <v>0</v>
      </c>
      <c r="N3433" s="59">
        <f t="shared" ref="N3433" si="15596">D3433*I3433+F3433*I3436-E3433*J3433-G3433*J3436</f>
        <v>3.3697541132262967</v>
      </c>
      <c r="O3433" s="63">
        <f t="shared" ref="O3433" si="15597">(D3433*J3433+E3433*I3433+F3433*J3436+G3433*I3436)</f>
        <v>0</v>
      </c>
      <c r="P3433" s="61">
        <f t="shared" ref="P3433" si="15598">D3433*K3433+F3433*K3436-E3433*L3433-G3433*L3436</f>
        <v>0</v>
      </c>
      <c r="Q3433" s="62">
        <f t="shared" ref="Q3433" si="15599">(D3433*L3433+E3433*K3433+F3433*L3436+G3433*K3436)</f>
        <v>6.6615933999999521</v>
      </c>
      <c r="S3433" s="59">
        <v>1</v>
      </c>
      <c r="T3433" s="60">
        <v>0</v>
      </c>
      <c r="U3433" s="61">
        <v>0</v>
      </c>
      <c r="V3433" s="62">
        <f t="shared" ref="V3433" si="15600">$T$8*$B3433</f>
        <v>6.6615933999999521</v>
      </c>
      <c r="X3433" s="59">
        <f t="shared" ref="X3433" si="15601">N3433*S3433+P3433*S3436-O3433*T3433-Q3433*T3436</f>
        <v>3.3697541132262967</v>
      </c>
      <c r="Y3433" s="63">
        <f t="shared" ref="Y3433" si="15602">(N3433*T3433+O3433*S3433+P3433*T3436+Q3433*S3436)</f>
        <v>0</v>
      </c>
      <c r="Z3433" s="61">
        <f t="shared" ref="Z3433" si="15603">N3433*U3433+P3433*U3436-O3433*V3433-Q3433*V3436</f>
        <v>0</v>
      </c>
      <c r="AA3433" s="62">
        <f t="shared" ref="AA3433" si="15604">(N3433*V3433+O3433*U3433+P3433*V3436+Q3433*U3436)</f>
        <v>29.109525160290939</v>
      </c>
      <c r="AB3433" s="10"/>
      <c r="AC3433" s="64">
        <v>1</v>
      </c>
      <c r="AD3433" s="65">
        <v>0</v>
      </c>
      <c r="AE3433" s="23">
        <v>0</v>
      </c>
      <c r="AF3433" s="66">
        <v>0</v>
      </c>
      <c r="AH3433" s="59">
        <f t="shared" ref="AH3433" si="15605">X3433*AC3433+Z3433*AC3436-Y3433*AD3433-AA3433*AD3436</f>
        <v>3.3697541132262967</v>
      </c>
      <c r="AI3433" s="63">
        <f t="shared" ref="AI3433" si="15606">(X3433*AD3433+Y3433*AC3433+Z3433*AD3436+AA3433*AC3436)</f>
        <v>29.109525160290939</v>
      </c>
      <c r="AJ3433" s="61">
        <f t="shared" ref="AJ3433" si="15607">X3433*AE3433+Z3433*AE3436-Y3433*AF3433-AA3433*AF3436</f>
        <v>0</v>
      </c>
      <c r="AK3433" s="62">
        <f t="shared" ref="AK3433" si="15608">(X3433*AF3433+Y3433*AE3433+Z3433*AF3436+AA3433*AE3436)</f>
        <v>29.109525160290939</v>
      </c>
      <c r="AM3433" s="67">
        <f t="shared" ref="AM3433" si="15609">20*LOG(((1+$AD$8)/$AD$8)/((AH3433+AH3436)^2+(AI3433+AI3436)^2)^0.5)</f>
        <v>-23.38556831520442</v>
      </c>
      <c r="AO3433" s="110">
        <f t="shared" ref="AO3433" si="15610">((AH3433^2+AI3433^2)^0.5)/((AH3436^2+AI3436^2)^0.5)</f>
        <v>8.648104431090804</v>
      </c>
      <c r="AP3433" s="18"/>
      <c r="AQ3433" s="68"/>
      <c r="AR3433" s="68"/>
      <c r="AS3433" s="68"/>
      <c r="AT3433" s="68"/>
    </row>
    <row r="3434" spans="2:46" ht="18.600000000000001" customHeight="1" thickBot="1">
      <c r="D3434" s="69"/>
      <c r="G3434" s="70"/>
      <c r="I3434" s="69"/>
      <c r="L3434" s="70"/>
      <c r="N3434" s="69"/>
      <c r="Q3434" s="70"/>
      <c r="S3434" s="69"/>
      <c r="V3434" s="70"/>
      <c r="X3434" s="69"/>
      <c r="AA3434" s="70"/>
      <c r="AC3434" s="64"/>
      <c r="AD3434" s="23"/>
      <c r="AE3434" s="23"/>
      <c r="AF3434" s="71"/>
      <c r="AH3434" s="69"/>
      <c r="AK3434" s="70"/>
      <c r="AO3434" s="111"/>
      <c r="AP3434" s="18"/>
      <c r="AQ3434" s="68"/>
      <c r="AR3434" s="68"/>
      <c r="AS3434" s="68"/>
      <c r="AT3434" s="68"/>
    </row>
    <row r="3435" spans="2:46" ht="18.600000000000001" customHeight="1" thickBot="1">
      <c r="D3435" s="265" t="s">
        <v>11</v>
      </c>
      <c r="E3435" s="266"/>
      <c r="F3435" s="267" t="s">
        <v>84</v>
      </c>
      <c r="G3435" s="268"/>
      <c r="H3435" s="263"/>
      <c r="I3435" s="265" t="s">
        <v>85</v>
      </c>
      <c r="J3435" s="266"/>
      <c r="K3435" s="267" t="s">
        <v>86</v>
      </c>
      <c r="L3435" s="268"/>
      <c r="N3435" s="269" t="s">
        <v>12</v>
      </c>
      <c r="O3435" s="270"/>
      <c r="P3435" s="271" t="s">
        <v>13</v>
      </c>
      <c r="Q3435" s="272"/>
      <c r="S3435" s="265" t="s">
        <v>87</v>
      </c>
      <c r="T3435" s="266"/>
      <c r="U3435" s="267" t="s">
        <v>88</v>
      </c>
      <c r="V3435" s="268"/>
      <c r="W3435" s="10"/>
      <c r="X3435" s="269" t="s">
        <v>89</v>
      </c>
      <c r="Y3435" s="270"/>
      <c r="Z3435" s="271" t="s">
        <v>90</v>
      </c>
      <c r="AA3435" s="272"/>
      <c r="AB3435" s="10"/>
      <c r="AC3435" s="265" t="s">
        <v>14</v>
      </c>
      <c r="AD3435" s="266"/>
      <c r="AE3435" s="267" t="s">
        <v>15</v>
      </c>
      <c r="AF3435" s="268"/>
      <c r="AG3435" s="10"/>
      <c r="AH3435" s="269" t="s">
        <v>91</v>
      </c>
      <c r="AI3435" s="270"/>
      <c r="AJ3435" s="271" t="s">
        <v>92</v>
      </c>
      <c r="AK3435" s="272"/>
      <c r="AM3435" s="76" t="s">
        <v>16</v>
      </c>
      <c r="AO3435" s="112" t="s">
        <v>38</v>
      </c>
      <c r="AP3435" s="18"/>
      <c r="AQ3435" s="68"/>
      <c r="AR3435" s="68"/>
      <c r="AS3435" s="68"/>
      <c r="AT3435" s="68"/>
    </row>
    <row r="3436" spans="2:46" ht="18.600000000000001" customHeight="1" thickTop="1" thickBot="1">
      <c r="D3436" s="59">
        <v>0</v>
      </c>
      <c r="E3436" s="63">
        <v>0</v>
      </c>
      <c r="F3436" s="61">
        <v>1</v>
      </c>
      <c r="G3436" s="62">
        <v>0</v>
      </c>
      <c r="I3436" s="59">
        <v>0</v>
      </c>
      <c r="J3436" s="63">
        <f t="shared" ref="J3436" si="15611">IF(0=(1-$J$8*$K$8*$B3433^2),10^14,$B3433*$K$8/(1-$J$8*$K$8*$B3433^2))</f>
        <v>-0.35573382686885596</v>
      </c>
      <c r="K3436" s="61">
        <v>1</v>
      </c>
      <c r="L3436" s="62">
        <v>0</v>
      </c>
      <c r="N3436" s="59">
        <f t="shared" ref="N3436" si="15612">D3436*I3433+F3436*I3436-E3436*J3433-G3436*J3436</f>
        <v>0</v>
      </c>
      <c r="O3436" s="63">
        <f t="shared" ref="O3436" si="15613">(D3436*J3433+E3436*I3433+F3436*J3436+G3436*I3436)</f>
        <v>-0.35573382686885596</v>
      </c>
      <c r="P3436" s="61">
        <f t="shared" ref="P3436" si="15614">D3436*K3433+F3436*K3436-E3436*L3433-G3436*L3436</f>
        <v>1</v>
      </c>
      <c r="Q3436" s="62">
        <f t="shared" ref="Q3436" si="15615">(D3436*L3433+E3436*K3433+F3436*L3436+G3436*K3436)</f>
        <v>0</v>
      </c>
      <c r="S3436" s="59">
        <v>0</v>
      </c>
      <c r="T3436" s="63">
        <v>0</v>
      </c>
      <c r="U3436" s="61">
        <v>1</v>
      </c>
      <c r="V3436" s="62">
        <v>0</v>
      </c>
      <c r="X3436" s="59">
        <f t="shared" ref="X3436" si="15616">N3436*S3433+P3436*S3436-O3436*T3433-Q3436*T3436</f>
        <v>0</v>
      </c>
      <c r="Y3436" s="63">
        <f t="shared" ref="Y3436" si="15617">(N3436*T3433+O3436*S3433+P3436*T3436+Q3436*S3436)</f>
        <v>-0.35573382686885596</v>
      </c>
      <c r="Z3436" s="61">
        <f t="shared" ref="Z3436" si="15618">N3436*U3433+P3436*U3436-O3436*V3433-Q3436*V3436</f>
        <v>3.3697541132262967</v>
      </c>
      <c r="AA3436" s="62">
        <f t="shared" ref="AA3436" si="15619">(N3436*V3433+O3436*U3433+P3436*V3436+Q3436*U3436)</f>
        <v>0</v>
      </c>
      <c r="AB3436" s="10"/>
      <c r="AC3436" s="46">
        <f t="shared" ref="AC3436" si="15620">1/$AD$8</f>
        <v>1</v>
      </c>
      <c r="AD3436" s="77">
        <v>0</v>
      </c>
      <c r="AE3436" s="78">
        <v>1</v>
      </c>
      <c r="AF3436" s="79">
        <v>0</v>
      </c>
      <c r="AH3436" s="59">
        <f t="shared" ref="AH3436" si="15621">X3436*AC3433+Z3436*AC3436-Y3436*AD3433-AA3436*AD3436</f>
        <v>3.3697541132262967</v>
      </c>
      <c r="AI3436" s="63">
        <f t="shared" ref="AI3436" si="15622">(X3436*AD3433+Y3436*AC3433+Z3436*AD3436+AA3436*AC3436)</f>
        <v>-0.35573382686885596</v>
      </c>
      <c r="AJ3436" s="61">
        <f t="shared" ref="AJ3436" si="15623">X3436*AE3433+Z3436*AE3436-Y3436*AF3433-AA3436*AF3436</f>
        <v>3.3697541132262967</v>
      </c>
      <c r="AK3436" s="62">
        <f t="shared" ref="AK3436" si="15624">(X3436*AF3433+Y3436*AE3433+Z3436*AF3436+AA3436*AE3436)</f>
        <v>0</v>
      </c>
      <c r="AM3436" s="80">
        <f t="shared" ref="AM3436" si="15625">(180/PI())*ATAN(-1*(AI3433+AI3436)/(AH3433+AH3436))</f>
        <v>-76.808750126907512</v>
      </c>
      <c r="AO3436" s="113">
        <f t="shared" ref="AO3436" si="15626">20*LOG(((1-(10^(AM3433/20)^2)*(1-((1-AO3433)/(1+AO3433))^2))^0.5))</f>
        <v>-7.4078937931016386E-3</v>
      </c>
      <c r="AP3436" s="18"/>
      <c r="AQ3436" s="68"/>
      <c r="AR3436" s="68"/>
      <c r="AS3436" s="68"/>
      <c r="AT3436" s="68"/>
    </row>
    <row r="3437" spans="2:46" ht="18.600000000000001" customHeight="1"/>
    <row r="3438" spans="2:46" ht="18.600000000000001" customHeight="1" thickBot="1">
      <c r="D3438" s="10" t="s">
        <v>63</v>
      </c>
      <c r="E3438" s="10"/>
      <c r="F3438" s="10"/>
      <c r="G3438" s="10"/>
      <c r="H3438" s="10"/>
      <c r="I3438" s="10" t="s">
        <v>64</v>
      </c>
      <c r="J3438" s="10"/>
      <c r="K3438" s="10"/>
      <c r="L3438" s="10"/>
      <c r="M3438" s="55"/>
      <c r="N3438" s="55"/>
      <c r="O3438" s="54" t="s">
        <v>65</v>
      </c>
      <c r="P3438" s="55"/>
      <c r="Q3438" s="55"/>
      <c r="R3438" s="55"/>
      <c r="S3438" s="10"/>
      <c r="T3438" s="10" t="s">
        <v>66</v>
      </c>
      <c r="U3438" s="55"/>
      <c r="V3438" s="55"/>
      <c r="W3438" s="55"/>
      <c r="X3438" s="55"/>
      <c r="Y3438" s="54" t="s">
        <v>67</v>
      </c>
      <c r="Z3438" s="55"/>
      <c r="AA3438" s="55"/>
      <c r="AB3438" s="55"/>
      <c r="AC3438" s="54" t="s">
        <v>68</v>
      </c>
      <c r="AD3438" s="10"/>
      <c r="AE3438" s="10"/>
      <c r="AF3438" s="10"/>
      <c r="AG3438" s="10"/>
      <c r="AH3438" s="55"/>
      <c r="AI3438" s="54" t="s">
        <v>69</v>
      </c>
      <c r="AJ3438" s="55"/>
      <c r="AK3438" s="55"/>
    </row>
    <row r="3439" spans="2:46" ht="18.600000000000001" customHeight="1" thickBot="1">
      <c r="B3439" s="52"/>
      <c r="D3439" s="273" t="s">
        <v>70</v>
      </c>
      <c r="E3439" s="274"/>
      <c r="F3439" s="275" t="s">
        <v>71</v>
      </c>
      <c r="G3439" s="276"/>
      <c r="H3439" s="263"/>
      <c r="I3439" s="273" t="s">
        <v>72</v>
      </c>
      <c r="J3439" s="274"/>
      <c r="K3439" s="275" t="s">
        <v>73</v>
      </c>
      <c r="L3439" s="276"/>
      <c r="M3439" s="55"/>
      <c r="N3439" s="269" t="s">
        <v>74</v>
      </c>
      <c r="O3439" s="270"/>
      <c r="P3439" s="271" t="s">
        <v>75</v>
      </c>
      <c r="Q3439" s="272"/>
      <c r="R3439" s="55"/>
      <c r="S3439" s="273" t="s">
        <v>76</v>
      </c>
      <c r="T3439" s="274"/>
      <c r="U3439" s="275" t="s">
        <v>77</v>
      </c>
      <c r="V3439" s="276"/>
      <c r="W3439" s="10"/>
      <c r="X3439" s="269" t="s">
        <v>78</v>
      </c>
      <c r="Y3439" s="270"/>
      <c r="Z3439" s="271" t="s">
        <v>79</v>
      </c>
      <c r="AA3439" s="272"/>
      <c r="AB3439" s="10"/>
      <c r="AC3439" s="273" t="s">
        <v>80</v>
      </c>
      <c r="AD3439" s="274"/>
      <c r="AE3439" s="275" t="s">
        <v>81</v>
      </c>
      <c r="AF3439" s="276"/>
      <c r="AG3439" s="10"/>
      <c r="AH3439" s="269" t="s">
        <v>82</v>
      </c>
      <c r="AI3439" s="270"/>
      <c r="AJ3439" s="271" t="s">
        <v>83</v>
      </c>
      <c r="AK3439" s="272"/>
      <c r="AM3439" s="57" t="s">
        <v>10</v>
      </c>
      <c r="AO3439" s="109" t="s">
        <v>37</v>
      </c>
      <c r="AP3439" s="18"/>
      <c r="AQ3439" s="68"/>
      <c r="AR3439" s="68"/>
      <c r="AS3439" s="68"/>
      <c r="AT3439" s="68"/>
    </row>
    <row r="3440" spans="2:46" ht="18.600000000000001" customHeight="1" thickTop="1" thickBot="1">
      <c r="B3440" s="81">
        <v>9.8399999999999306</v>
      </c>
      <c r="D3440" s="59">
        <v>1</v>
      </c>
      <c r="E3440" s="60">
        <v>0</v>
      </c>
      <c r="F3440" s="61">
        <v>0</v>
      </c>
      <c r="G3440" s="62">
        <f t="shared" ref="G3440" si="15627">$E$8*$B3440</f>
        <v>6.6751607999999534</v>
      </c>
      <c r="I3440" s="59">
        <v>1</v>
      </c>
      <c r="J3440" s="63">
        <v>0</v>
      </c>
      <c r="K3440" s="61">
        <v>0</v>
      </c>
      <c r="L3440" s="62">
        <v>0</v>
      </c>
      <c r="N3440" s="59">
        <f t="shared" ref="N3440" si="15628">D3440*I3440+F3440*I3443-E3440*J3440-G3440*J3443</f>
        <v>3.3693229407196612</v>
      </c>
      <c r="O3440" s="63">
        <f t="shared" ref="O3440" si="15629">(D3440*J3440+E3440*I3440+F3440*J3443+G3440*I3443)</f>
        <v>0</v>
      </c>
      <c r="P3440" s="61">
        <f t="shared" ref="P3440" si="15630">D3440*K3440+F3440*K3443-E3440*L3440-G3440*L3443</f>
        <v>0</v>
      </c>
      <c r="Q3440" s="62">
        <f t="shared" ref="Q3440" si="15631">(D3440*L3440+E3440*K3440+F3440*L3443+G3440*K3443)</f>
        <v>6.6751607999999534</v>
      </c>
      <c r="S3440" s="59">
        <v>1</v>
      </c>
      <c r="T3440" s="60">
        <v>0</v>
      </c>
      <c r="U3440" s="61">
        <v>0</v>
      </c>
      <c r="V3440" s="62">
        <f t="shared" ref="V3440" si="15632">$T$8*$B3440</f>
        <v>6.6751607999999534</v>
      </c>
      <c r="X3440" s="59">
        <f t="shared" ref="X3440" si="15633">N3440*S3440+P3440*S3443-O3440*T3440-Q3440*T3443</f>
        <v>3.3693229407196612</v>
      </c>
      <c r="Y3440" s="63">
        <f t="shared" ref="Y3440" si="15634">(N3440*T3440+O3440*S3440+P3440*T3443+Q3440*S3443)</f>
        <v>0</v>
      </c>
      <c r="Z3440" s="61">
        <f t="shared" ref="Z3440" si="15635">N3440*U3440+P3440*U3443-O3440*V3440-Q3440*V3443</f>
        <v>0</v>
      </c>
      <c r="AA3440" s="62">
        <f t="shared" ref="AA3440" si="15636">(N3440*V3440+O3440*U3440+P3440*V3443+Q3440*U3443)</f>
        <v>29.165933216432403</v>
      </c>
      <c r="AB3440" s="10"/>
      <c r="AC3440" s="64">
        <v>1</v>
      </c>
      <c r="AD3440" s="65">
        <v>0</v>
      </c>
      <c r="AE3440" s="23">
        <v>0</v>
      </c>
      <c r="AF3440" s="66">
        <v>0</v>
      </c>
      <c r="AH3440" s="59">
        <f t="shared" ref="AH3440" si="15637">X3440*AC3440+Z3440*AC3443-Y3440*AD3440-AA3440*AD3443</f>
        <v>3.3693229407196612</v>
      </c>
      <c r="AI3440" s="63">
        <f t="shared" ref="AI3440" si="15638">(X3440*AD3440+Y3440*AC3440+Z3440*AD3443+AA3440*AC3443)</f>
        <v>29.165933216432403</v>
      </c>
      <c r="AJ3440" s="61">
        <f t="shared" ref="AJ3440" si="15639">X3440*AE3440+Z3440*AE3443-Y3440*AF3440-AA3440*AF3443</f>
        <v>0</v>
      </c>
      <c r="AK3440" s="62">
        <f t="shared" ref="AK3440" si="15640">(X3440*AF3440+Y3440*AE3440+Z3440*AF3443+AA3440*AE3443)</f>
        <v>29.165933216432403</v>
      </c>
      <c r="AM3440" s="67">
        <f t="shared" ref="AM3440" si="15641">20*LOG(((1+$AD$8)/$AD$8)/((AH3440+AH3443)^2+(AI3440+AI3443)^2)^0.5)</f>
        <v>-23.401873894519461</v>
      </c>
      <c r="AO3440" s="110">
        <f t="shared" ref="AO3440" si="15642">((AH3440^2+AI3440^2)^0.5)/((AH3443^2+AI3443^2)^0.5)</f>
        <v>8.6659345050211876</v>
      </c>
      <c r="AP3440" s="18"/>
      <c r="AQ3440" s="68"/>
      <c r="AR3440" s="68"/>
      <c r="AS3440" s="68"/>
      <c r="AT3440" s="68"/>
    </row>
    <row r="3441" spans="2:46" ht="18.600000000000001" customHeight="1" thickBot="1">
      <c r="D3441" s="69"/>
      <c r="G3441" s="70"/>
      <c r="I3441" s="69"/>
      <c r="L3441" s="70"/>
      <c r="N3441" s="69"/>
      <c r="Q3441" s="70"/>
      <c r="S3441" s="69"/>
      <c r="V3441" s="70"/>
      <c r="X3441" s="69"/>
      <c r="AA3441" s="70"/>
      <c r="AC3441" s="64"/>
      <c r="AD3441" s="23"/>
      <c r="AE3441" s="23"/>
      <c r="AF3441" s="71"/>
      <c r="AH3441" s="69"/>
      <c r="AK3441" s="70"/>
      <c r="AO3441" s="111"/>
      <c r="AP3441" s="18"/>
      <c r="AQ3441" s="68"/>
      <c r="AR3441" s="68"/>
      <c r="AS3441" s="68"/>
      <c r="AT3441" s="68"/>
    </row>
    <row r="3442" spans="2:46" ht="18.600000000000001" customHeight="1" thickBot="1">
      <c r="D3442" s="265" t="s">
        <v>11</v>
      </c>
      <c r="E3442" s="266"/>
      <c r="F3442" s="267" t="s">
        <v>84</v>
      </c>
      <c r="G3442" s="268"/>
      <c r="H3442" s="263"/>
      <c r="I3442" s="265" t="s">
        <v>85</v>
      </c>
      <c r="J3442" s="266"/>
      <c r="K3442" s="267" t="s">
        <v>86</v>
      </c>
      <c r="L3442" s="268"/>
      <c r="N3442" s="269" t="s">
        <v>12</v>
      </c>
      <c r="O3442" s="270"/>
      <c r="P3442" s="271" t="s">
        <v>13</v>
      </c>
      <c r="Q3442" s="272"/>
      <c r="S3442" s="265" t="s">
        <v>87</v>
      </c>
      <c r="T3442" s="266"/>
      <c r="U3442" s="267" t="s">
        <v>88</v>
      </c>
      <c r="V3442" s="268"/>
      <c r="W3442" s="10"/>
      <c r="X3442" s="269" t="s">
        <v>89</v>
      </c>
      <c r="Y3442" s="270"/>
      <c r="Z3442" s="271" t="s">
        <v>90</v>
      </c>
      <c r="AA3442" s="272"/>
      <c r="AB3442" s="10"/>
      <c r="AC3442" s="265" t="s">
        <v>14</v>
      </c>
      <c r="AD3442" s="266"/>
      <c r="AE3442" s="267" t="s">
        <v>15</v>
      </c>
      <c r="AF3442" s="268"/>
      <c r="AG3442" s="10"/>
      <c r="AH3442" s="269" t="s">
        <v>91</v>
      </c>
      <c r="AI3442" s="270"/>
      <c r="AJ3442" s="271" t="s">
        <v>92</v>
      </c>
      <c r="AK3442" s="272"/>
      <c r="AM3442" s="76" t="s">
        <v>16</v>
      </c>
      <c r="AO3442" s="112" t="s">
        <v>38</v>
      </c>
      <c r="AP3442" s="18"/>
      <c r="AQ3442" s="68"/>
      <c r="AR3442" s="68"/>
      <c r="AS3442" s="68"/>
      <c r="AT3442" s="68"/>
    </row>
    <row r="3443" spans="2:46" ht="18.600000000000001" customHeight="1" thickTop="1" thickBot="1">
      <c r="D3443" s="59">
        <v>0</v>
      </c>
      <c r="E3443" s="63">
        <v>0</v>
      </c>
      <c r="F3443" s="61">
        <v>1</v>
      </c>
      <c r="G3443" s="62">
        <v>0</v>
      </c>
      <c r="I3443" s="59">
        <v>0</v>
      </c>
      <c r="J3443" s="63">
        <f t="shared" ref="J3443" si="15643">IF(0=(1-$J$8*$K$8*$B3440^2),10^14,$B3440*$K$8/(1-$J$8*$K$8*$B3440^2))</f>
        <v>-0.35494619705935443</v>
      </c>
      <c r="K3443" s="61">
        <v>1</v>
      </c>
      <c r="L3443" s="62">
        <v>0</v>
      </c>
      <c r="N3443" s="59">
        <f t="shared" ref="N3443" si="15644">D3443*I3440+F3443*I3443-E3443*J3440-G3443*J3443</f>
        <v>0</v>
      </c>
      <c r="O3443" s="63">
        <f t="shared" ref="O3443" si="15645">(D3443*J3440+E3443*I3440+F3443*J3443+G3443*I3443)</f>
        <v>-0.35494619705935443</v>
      </c>
      <c r="P3443" s="61">
        <f t="shared" ref="P3443" si="15646">D3443*K3440+F3443*K3443-E3443*L3440-G3443*L3443</f>
        <v>1</v>
      </c>
      <c r="Q3443" s="62">
        <f t="shared" ref="Q3443" si="15647">(D3443*L3440+E3443*K3440+F3443*L3443+G3443*K3443)</f>
        <v>0</v>
      </c>
      <c r="S3443" s="59">
        <v>0</v>
      </c>
      <c r="T3443" s="63">
        <v>0</v>
      </c>
      <c r="U3443" s="61">
        <v>1</v>
      </c>
      <c r="V3443" s="62">
        <v>0</v>
      </c>
      <c r="X3443" s="59">
        <f t="shared" ref="X3443" si="15648">N3443*S3440+P3443*S3443-O3443*T3440-Q3443*T3443</f>
        <v>0</v>
      </c>
      <c r="Y3443" s="63">
        <f t="shared" ref="Y3443" si="15649">(N3443*T3440+O3443*S3440+P3443*T3443+Q3443*S3443)</f>
        <v>-0.35494619705935443</v>
      </c>
      <c r="Z3443" s="61">
        <f t="shared" ref="Z3443" si="15650">N3443*U3440+P3443*U3443-O3443*V3440-Q3443*V3443</f>
        <v>3.3693229407196612</v>
      </c>
      <c r="AA3443" s="62">
        <f t="shared" ref="AA3443" si="15651">(N3443*V3440+O3443*U3440+P3443*V3443+Q3443*U3443)</f>
        <v>0</v>
      </c>
      <c r="AB3443" s="10"/>
      <c r="AC3443" s="46">
        <f t="shared" ref="AC3443" si="15652">1/$AD$8</f>
        <v>1</v>
      </c>
      <c r="AD3443" s="77">
        <v>0</v>
      </c>
      <c r="AE3443" s="78">
        <v>1</v>
      </c>
      <c r="AF3443" s="79">
        <v>0</v>
      </c>
      <c r="AH3443" s="59">
        <f t="shared" ref="AH3443" si="15653">X3443*AC3440+Z3443*AC3443-Y3443*AD3440-AA3443*AD3443</f>
        <v>3.3693229407196612</v>
      </c>
      <c r="AI3443" s="63">
        <f t="shared" ref="AI3443" si="15654">(X3443*AD3440+Y3443*AC3440+Z3443*AD3443+AA3443*AC3443)</f>
        <v>-0.35494619705935443</v>
      </c>
      <c r="AJ3443" s="61">
        <f t="shared" ref="AJ3443" si="15655">X3443*AE3440+Z3443*AE3443-Y3443*AF3440-AA3443*AF3443</f>
        <v>3.3693229407196612</v>
      </c>
      <c r="AK3443" s="62">
        <f t="shared" ref="AK3443" si="15656">(X3443*AF3440+Y3443*AE3440+Z3443*AF3443+AA3443*AE3443)</f>
        <v>0</v>
      </c>
      <c r="AM3443" s="80">
        <f t="shared" ref="AM3443" si="15657">(180/PI())*ATAN(-1*(AI3440+AI3443)/(AH3440+AH3443))</f>
        <v>-76.835650393659165</v>
      </c>
      <c r="AO3443" s="113">
        <f t="shared" ref="AO3443" si="15658">20*LOG(((1-(10^(AM3440/20)^2)*(1-((1-AO3440)/(1+AO3440))^2))^0.5))</f>
        <v>-7.3680568849608663E-3</v>
      </c>
      <c r="AP3443" s="18"/>
      <c r="AQ3443" s="68"/>
      <c r="AR3443" s="68"/>
      <c r="AS3443" s="68"/>
      <c r="AT3443" s="68"/>
    </row>
    <row r="3444" spans="2:46" ht="18.600000000000001" customHeight="1"/>
    <row r="3445" spans="2:46" ht="18.600000000000001" customHeight="1" thickBot="1">
      <c r="D3445" s="10" t="s">
        <v>63</v>
      </c>
      <c r="E3445" s="10"/>
      <c r="F3445" s="10"/>
      <c r="G3445" s="10"/>
      <c r="H3445" s="10"/>
      <c r="I3445" s="10" t="s">
        <v>64</v>
      </c>
      <c r="J3445" s="10"/>
      <c r="K3445" s="10"/>
      <c r="L3445" s="10"/>
      <c r="M3445" s="55"/>
      <c r="N3445" s="55"/>
      <c r="O3445" s="54" t="s">
        <v>65</v>
      </c>
      <c r="P3445" s="55"/>
      <c r="Q3445" s="55"/>
      <c r="R3445" s="55"/>
      <c r="S3445" s="10"/>
      <c r="T3445" s="10" t="s">
        <v>66</v>
      </c>
      <c r="U3445" s="55"/>
      <c r="V3445" s="55"/>
      <c r="W3445" s="55"/>
      <c r="X3445" s="55"/>
      <c r="Y3445" s="54" t="s">
        <v>67</v>
      </c>
      <c r="Z3445" s="55"/>
      <c r="AA3445" s="55"/>
      <c r="AB3445" s="55"/>
      <c r="AC3445" s="54" t="s">
        <v>68</v>
      </c>
      <c r="AD3445" s="10"/>
      <c r="AE3445" s="10"/>
      <c r="AF3445" s="10"/>
      <c r="AG3445" s="10"/>
      <c r="AH3445" s="55"/>
      <c r="AI3445" s="54" t="s">
        <v>69</v>
      </c>
      <c r="AJ3445" s="55"/>
      <c r="AK3445" s="55"/>
    </row>
    <row r="3446" spans="2:46" ht="18.600000000000001" customHeight="1" thickBot="1">
      <c r="B3446" s="52"/>
      <c r="D3446" s="273" t="s">
        <v>70</v>
      </c>
      <c r="E3446" s="274"/>
      <c r="F3446" s="275" t="s">
        <v>71</v>
      </c>
      <c r="G3446" s="276"/>
      <c r="H3446" s="263"/>
      <c r="I3446" s="273" t="s">
        <v>72</v>
      </c>
      <c r="J3446" s="274"/>
      <c r="K3446" s="275" t="s">
        <v>73</v>
      </c>
      <c r="L3446" s="276"/>
      <c r="M3446" s="55"/>
      <c r="N3446" s="269" t="s">
        <v>74</v>
      </c>
      <c r="O3446" s="270"/>
      <c r="P3446" s="271" t="s">
        <v>75</v>
      </c>
      <c r="Q3446" s="272"/>
      <c r="R3446" s="55"/>
      <c r="S3446" s="273" t="s">
        <v>76</v>
      </c>
      <c r="T3446" s="274"/>
      <c r="U3446" s="275" t="s">
        <v>77</v>
      </c>
      <c r="V3446" s="276"/>
      <c r="W3446" s="10"/>
      <c r="X3446" s="269" t="s">
        <v>78</v>
      </c>
      <c r="Y3446" s="270"/>
      <c r="Z3446" s="271" t="s">
        <v>79</v>
      </c>
      <c r="AA3446" s="272"/>
      <c r="AB3446" s="10"/>
      <c r="AC3446" s="273" t="s">
        <v>80</v>
      </c>
      <c r="AD3446" s="274"/>
      <c r="AE3446" s="275" t="s">
        <v>81</v>
      </c>
      <c r="AF3446" s="276"/>
      <c r="AG3446" s="10"/>
      <c r="AH3446" s="269" t="s">
        <v>82</v>
      </c>
      <c r="AI3446" s="270"/>
      <c r="AJ3446" s="271" t="s">
        <v>83</v>
      </c>
      <c r="AK3446" s="272"/>
      <c r="AM3446" s="57" t="s">
        <v>10</v>
      </c>
      <c r="AO3446" s="109" t="s">
        <v>37</v>
      </c>
      <c r="AP3446" s="18"/>
      <c r="AQ3446" s="68"/>
      <c r="AR3446" s="68"/>
      <c r="AS3446" s="68"/>
      <c r="AT3446" s="68"/>
    </row>
    <row r="3447" spans="2:46" ht="18.600000000000001" customHeight="1" thickTop="1" thickBot="1">
      <c r="B3447" s="81">
        <v>9.8599999999999302</v>
      </c>
      <c r="D3447" s="59">
        <v>1</v>
      </c>
      <c r="E3447" s="60">
        <v>0</v>
      </c>
      <c r="F3447" s="61">
        <v>0</v>
      </c>
      <c r="G3447" s="62">
        <f t="shared" ref="G3447" si="15659">$E$8*$B3447</f>
        <v>6.6887281999999528</v>
      </c>
      <c r="I3447" s="59">
        <v>1</v>
      </c>
      <c r="J3447" s="63">
        <v>0</v>
      </c>
      <c r="K3447" s="61">
        <v>0</v>
      </c>
      <c r="L3447" s="62">
        <v>0</v>
      </c>
      <c r="N3447" s="59">
        <f t="shared" ref="N3447" si="15660">D3447*I3447+F3447*I3450-E3447*J3447-G3447*J3450</f>
        <v>3.3688945447650886</v>
      </c>
      <c r="O3447" s="63">
        <f t="shared" ref="O3447" si="15661">(D3447*J3447+E3447*I3447+F3447*J3450+G3447*I3450)</f>
        <v>0</v>
      </c>
      <c r="P3447" s="61">
        <f t="shared" ref="P3447" si="15662">D3447*K3447+F3447*K3450-E3447*L3447-G3447*L3450</f>
        <v>0</v>
      </c>
      <c r="Q3447" s="62">
        <f t="shared" ref="Q3447" si="15663">(D3447*L3447+E3447*K3447+F3447*L3450+G3447*K3450)</f>
        <v>6.6887281999999528</v>
      </c>
      <c r="S3447" s="59">
        <v>1</v>
      </c>
      <c r="T3447" s="60">
        <v>0</v>
      </c>
      <c r="U3447" s="61">
        <v>0</v>
      </c>
      <c r="V3447" s="62">
        <f t="shared" ref="V3447" si="15664">$T$8*$B3447</f>
        <v>6.6887281999999528</v>
      </c>
      <c r="X3447" s="59">
        <f t="shared" ref="X3447" si="15665">N3447*S3447+P3447*S3450-O3447*T3447-Q3447*T3450</f>
        <v>3.3688945447650886</v>
      </c>
      <c r="Y3447" s="63">
        <f t="shared" ref="Y3447" si="15666">(N3447*T3447+O3447*S3447+P3447*T3450+Q3447*S3450)</f>
        <v>0</v>
      </c>
      <c r="Z3447" s="61">
        <f t="shared" ref="Z3447" si="15667">N3447*U3447+P3447*U3450-O3447*V3447-Q3447*V3450</f>
        <v>0</v>
      </c>
      <c r="AA3447" s="62">
        <f t="shared" ref="AA3447" si="15668">(N3447*V3447+O3447*U3447+P3447*V3450+Q3447*U3450)</f>
        <v>29.222348144396207</v>
      </c>
      <c r="AB3447" s="10"/>
      <c r="AC3447" s="64">
        <v>1</v>
      </c>
      <c r="AD3447" s="65">
        <v>0</v>
      </c>
      <c r="AE3447" s="23">
        <v>0</v>
      </c>
      <c r="AF3447" s="66">
        <v>0</v>
      </c>
      <c r="AH3447" s="59">
        <f t="shared" ref="AH3447" si="15669">X3447*AC3447+Z3447*AC3450-Y3447*AD3447-AA3447*AD3450</f>
        <v>3.3688945447650886</v>
      </c>
      <c r="AI3447" s="63">
        <f t="shared" ref="AI3447" si="15670">(X3447*AD3447+Y3447*AC3447+Z3447*AD3450+AA3447*AC3450)</f>
        <v>29.222348144396207</v>
      </c>
      <c r="AJ3447" s="61">
        <f t="shared" ref="AJ3447" si="15671">X3447*AE3447+Z3447*AE3450-Y3447*AF3447-AA3447*AF3450</f>
        <v>0</v>
      </c>
      <c r="AK3447" s="62">
        <f t="shared" ref="AK3447" si="15672">(X3447*AF3447+Y3447*AE3447+Z3447*AF3450+AA3447*AE3450)</f>
        <v>29.222348144396207</v>
      </c>
      <c r="AM3447" s="67">
        <f t="shared" ref="AM3447" si="15673">20*LOG(((1+$AD$8)/$AD$8)/((AH3447+AH3450)^2+(AI3447+AI3450)^2)^0.5)</f>
        <v>-23.418152125861202</v>
      </c>
      <c r="AO3447" s="110">
        <f t="shared" ref="AO3447" si="15674">((AH3447^2+AI3447^2)^0.5)/((AH3450^2+AI3450^2)^0.5)</f>
        <v>8.6837640919908186</v>
      </c>
      <c r="AP3447" s="18"/>
      <c r="AQ3447" s="68"/>
      <c r="AR3447" s="68"/>
      <c r="AS3447" s="68"/>
      <c r="AT3447" s="68"/>
    </row>
    <row r="3448" spans="2:46" ht="18.600000000000001" customHeight="1" thickBot="1">
      <c r="D3448" s="69"/>
      <c r="G3448" s="70"/>
      <c r="I3448" s="69"/>
      <c r="L3448" s="70"/>
      <c r="N3448" s="69"/>
      <c r="Q3448" s="70"/>
      <c r="S3448" s="69"/>
      <c r="V3448" s="70"/>
      <c r="X3448" s="69"/>
      <c r="AA3448" s="70"/>
      <c r="AC3448" s="64"/>
      <c r="AD3448" s="23"/>
      <c r="AE3448" s="23"/>
      <c r="AF3448" s="71"/>
      <c r="AH3448" s="69"/>
      <c r="AK3448" s="70"/>
      <c r="AO3448" s="111"/>
      <c r="AP3448" s="18"/>
      <c r="AQ3448" s="68"/>
      <c r="AR3448" s="68"/>
      <c r="AS3448" s="68"/>
      <c r="AT3448" s="68"/>
    </row>
    <row r="3449" spans="2:46" ht="18.600000000000001" customHeight="1" thickBot="1">
      <c r="D3449" s="265" t="s">
        <v>11</v>
      </c>
      <c r="E3449" s="266"/>
      <c r="F3449" s="267" t="s">
        <v>84</v>
      </c>
      <c r="G3449" s="268"/>
      <c r="H3449" s="263"/>
      <c r="I3449" s="265" t="s">
        <v>85</v>
      </c>
      <c r="J3449" s="266"/>
      <c r="K3449" s="267" t="s">
        <v>86</v>
      </c>
      <c r="L3449" s="268"/>
      <c r="N3449" s="269" t="s">
        <v>12</v>
      </c>
      <c r="O3449" s="270"/>
      <c r="P3449" s="271" t="s">
        <v>13</v>
      </c>
      <c r="Q3449" s="272"/>
      <c r="S3449" s="265" t="s">
        <v>87</v>
      </c>
      <c r="T3449" s="266"/>
      <c r="U3449" s="267" t="s">
        <v>88</v>
      </c>
      <c r="V3449" s="268"/>
      <c r="W3449" s="10"/>
      <c r="X3449" s="269" t="s">
        <v>89</v>
      </c>
      <c r="Y3449" s="270"/>
      <c r="Z3449" s="271" t="s">
        <v>90</v>
      </c>
      <c r="AA3449" s="272"/>
      <c r="AB3449" s="10"/>
      <c r="AC3449" s="265" t="s">
        <v>14</v>
      </c>
      <c r="AD3449" s="266"/>
      <c r="AE3449" s="267" t="s">
        <v>15</v>
      </c>
      <c r="AF3449" s="268"/>
      <c r="AG3449" s="10"/>
      <c r="AH3449" s="269" t="s">
        <v>91</v>
      </c>
      <c r="AI3449" s="270"/>
      <c r="AJ3449" s="271" t="s">
        <v>92</v>
      </c>
      <c r="AK3449" s="272"/>
      <c r="AM3449" s="76" t="s">
        <v>16</v>
      </c>
      <c r="AO3449" s="112" t="s">
        <v>38</v>
      </c>
      <c r="AP3449" s="18"/>
      <c r="AQ3449" s="68"/>
      <c r="AR3449" s="68"/>
      <c r="AS3449" s="68"/>
      <c r="AT3449" s="68"/>
    </row>
    <row r="3450" spans="2:46" ht="18.600000000000001" customHeight="1" thickTop="1" thickBot="1">
      <c r="D3450" s="59">
        <v>0</v>
      </c>
      <c r="E3450" s="63">
        <v>0</v>
      </c>
      <c r="F3450" s="61">
        <v>1</v>
      </c>
      <c r="G3450" s="62">
        <v>0</v>
      </c>
      <c r="I3450" s="59">
        <v>0</v>
      </c>
      <c r="J3450" s="63">
        <f t="shared" ref="J3450" si="15675">IF(0=(1-$J$8*$K$8*$B3447^2),10^14,$B3447*$K$8/(1-$J$8*$K$8*$B3447^2))</f>
        <v>-0.35416217761174767</v>
      </c>
      <c r="K3450" s="61">
        <v>1</v>
      </c>
      <c r="L3450" s="62">
        <v>0</v>
      </c>
      <c r="N3450" s="59">
        <f t="shared" ref="N3450" si="15676">D3450*I3447+F3450*I3450-E3450*J3447-G3450*J3450</f>
        <v>0</v>
      </c>
      <c r="O3450" s="63">
        <f t="shared" ref="O3450" si="15677">(D3450*J3447+E3450*I3447+F3450*J3450+G3450*I3450)</f>
        <v>-0.35416217761174767</v>
      </c>
      <c r="P3450" s="61">
        <f t="shared" ref="P3450" si="15678">D3450*K3447+F3450*K3450-E3450*L3447-G3450*L3450</f>
        <v>1</v>
      </c>
      <c r="Q3450" s="62">
        <f t="shared" ref="Q3450" si="15679">(D3450*L3447+E3450*K3447+F3450*L3450+G3450*K3450)</f>
        <v>0</v>
      </c>
      <c r="S3450" s="59">
        <v>0</v>
      </c>
      <c r="T3450" s="63">
        <v>0</v>
      </c>
      <c r="U3450" s="61">
        <v>1</v>
      </c>
      <c r="V3450" s="62">
        <v>0</v>
      </c>
      <c r="X3450" s="59">
        <f t="shared" ref="X3450" si="15680">N3450*S3447+P3450*S3450-O3450*T3447-Q3450*T3450</f>
        <v>0</v>
      </c>
      <c r="Y3450" s="63">
        <f t="shared" ref="Y3450" si="15681">(N3450*T3447+O3450*S3447+P3450*T3450+Q3450*S3450)</f>
        <v>-0.35416217761174767</v>
      </c>
      <c r="Z3450" s="61">
        <f t="shared" ref="Z3450" si="15682">N3450*U3447+P3450*U3450-O3450*V3447-Q3450*V3450</f>
        <v>3.3688945447650886</v>
      </c>
      <c r="AA3450" s="62">
        <f t="shared" ref="AA3450" si="15683">(N3450*V3447+O3450*U3447+P3450*V3450+Q3450*U3450)</f>
        <v>0</v>
      </c>
      <c r="AB3450" s="10"/>
      <c r="AC3450" s="46">
        <f t="shared" ref="AC3450" si="15684">1/$AD$8</f>
        <v>1</v>
      </c>
      <c r="AD3450" s="77">
        <v>0</v>
      </c>
      <c r="AE3450" s="78">
        <v>1</v>
      </c>
      <c r="AF3450" s="79">
        <v>0</v>
      </c>
      <c r="AH3450" s="59">
        <f t="shared" ref="AH3450" si="15685">X3450*AC3447+Z3450*AC3450-Y3450*AD3447-AA3450*AD3450</f>
        <v>3.3688945447650886</v>
      </c>
      <c r="AI3450" s="63">
        <f t="shared" ref="AI3450" si="15686">(X3450*AD3447+Y3450*AC3447+Z3450*AD3450+AA3450*AC3450)</f>
        <v>-0.35416217761174767</v>
      </c>
      <c r="AJ3450" s="61">
        <f t="shared" ref="AJ3450" si="15687">X3450*AE3447+Z3450*AE3450-Y3450*AF3447-AA3450*AF3450</f>
        <v>3.3688945447650886</v>
      </c>
      <c r="AK3450" s="62">
        <f t="shared" ref="AK3450" si="15688">(X3450*AF3447+Y3450*AE3447+Z3450*AF3450+AA3450*AE3450)</f>
        <v>0</v>
      </c>
      <c r="AM3450" s="80">
        <f t="shared" ref="AM3450" si="15689">(180/PI())*ATAN(-1*(AI3447+AI3450)/(AH3447+AH3450))</f>
        <v>-76.862440921836694</v>
      </c>
      <c r="AO3450" s="113">
        <f t="shared" ref="AO3450" si="15690">20*LOG(((1-(10^(AM3447/20)^2)*(1-((1-AO3447)/(1+AO3447))^2))^0.5))</f>
        <v>-7.3284997643361252E-3</v>
      </c>
      <c r="AP3450" s="18"/>
      <c r="AQ3450" s="68"/>
      <c r="AR3450" s="68"/>
      <c r="AS3450" s="68"/>
      <c r="AT3450" s="68"/>
    </row>
    <row r="3451" spans="2:46" ht="18.600000000000001" customHeight="1"/>
    <row r="3452" spans="2:46" ht="18.600000000000001" customHeight="1" thickBot="1">
      <c r="D3452" s="10" t="s">
        <v>63</v>
      </c>
      <c r="E3452" s="10"/>
      <c r="F3452" s="10"/>
      <c r="G3452" s="10"/>
      <c r="H3452" s="10"/>
      <c r="I3452" s="10" t="s">
        <v>64</v>
      </c>
      <c r="J3452" s="10"/>
      <c r="K3452" s="10"/>
      <c r="L3452" s="10"/>
      <c r="M3452" s="55"/>
      <c r="N3452" s="55"/>
      <c r="O3452" s="54" t="s">
        <v>65</v>
      </c>
      <c r="P3452" s="55"/>
      <c r="Q3452" s="55"/>
      <c r="R3452" s="55"/>
      <c r="S3452" s="10"/>
      <c r="T3452" s="10" t="s">
        <v>66</v>
      </c>
      <c r="U3452" s="55"/>
      <c r="V3452" s="55"/>
      <c r="W3452" s="55"/>
      <c r="X3452" s="55"/>
      <c r="Y3452" s="54" t="s">
        <v>67</v>
      </c>
      <c r="Z3452" s="55"/>
      <c r="AA3452" s="55"/>
      <c r="AB3452" s="55"/>
      <c r="AC3452" s="54" t="s">
        <v>68</v>
      </c>
      <c r="AD3452" s="10"/>
      <c r="AE3452" s="10"/>
      <c r="AF3452" s="10"/>
      <c r="AG3452" s="10"/>
      <c r="AH3452" s="55"/>
      <c r="AI3452" s="54" t="s">
        <v>69</v>
      </c>
      <c r="AJ3452" s="55"/>
      <c r="AK3452" s="55"/>
    </row>
    <row r="3453" spans="2:46" ht="18.600000000000001" customHeight="1" thickBot="1">
      <c r="B3453" s="52"/>
      <c r="D3453" s="273" t="s">
        <v>70</v>
      </c>
      <c r="E3453" s="274"/>
      <c r="F3453" s="275" t="s">
        <v>71</v>
      </c>
      <c r="G3453" s="276"/>
      <c r="H3453" s="263"/>
      <c r="I3453" s="273" t="s">
        <v>72</v>
      </c>
      <c r="J3453" s="274"/>
      <c r="K3453" s="275" t="s">
        <v>73</v>
      </c>
      <c r="L3453" s="276"/>
      <c r="M3453" s="55"/>
      <c r="N3453" s="269" t="s">
        <v>74</v>
      </c>
      <c r="O3453" s="270"/>
      <c r="P3453" s="271" t="s">
        <v>75</v>
      </c>
      <c r="Q3453" s="272"/>
      <c r="R3453" s="55"/>
      <c r="S3453" s="273" t="s">
        <v>76</v>
      </c>
      <c r="T3453" s="274"/>
      <c r="U3453" s="275" t="s">
        <v>77</v>
      </c>
      <c r="V3453" s="276"/>
      <c r="W3453" s="10"/>
      <c r="X3453" s="269" t="s">
        <v>78</v>
      </c>
      <c r="Y3453" s="270"/>
      <c r="Z3453" s="271" t="s">
        <v>79</v>
      </c>
      <c r="AA3453" s="272"/>
      <c r="AB3453" s="10"/>
      <c r="AC3453" s="273" t="s">
        <v>80</v>
      </c>
      <c r="AD3453" s="274"/>
      <c r="AE3453" s="275" t="s">
        <v>81</v>
      </c>
      <c r="AF3453" s="276"/>
      <c r="AG3453" s="10"/>
      <c r="AH3453" s="269" t="s">
        <v>82</v>
      </c>
      <c r="AI3453" s="270"/>
      <c r="AJ3453" s="271" t="s">
        <v>83</v>
      </c>
      <c r="AK3453" s="272"/>
      <c r="AM3453" s="57" t="s">
        <v>10</v>
      </c>
      <c r="AO3453" s="109" t="s">
        <v>37</v>
      </c>
      <c r="AP3453" s="18"/>
      <c r="AQ3453" s="68"/>
      <c r="AR3453" s="68"/>
      <c r="AS3453" s="68"/>
      <c r="AT3453" s="68"/>
    </row>
    <row r="3454" spans="2:46" ht="18.600000000000001" customHeight="1" thickTop="1" thickBot="1">
      <c r="B3454" s="81">
        <v>9.8799999999999297</v>
      </c>
      <c r="D3454" s="59">
        <v>1</v>
      </c>
      <c r="E3454" s="60">
        <v>0</v>
      </c>
      <c r="F3454" s="61">
        <v>0</v>
      </c>
      <c r="G3454" s="62">
        <f t="shared" ref="G3454" si="15691">$E$8*$B3454</f>
        <v>6.7022955999999523</v>
      </c>
      <c r="I3454" s="59">
        <v>1</v>
      </c>
      <c r="J3454" s="63">
        <v>0</v>
      </c>
      <c r="K3454" s="61">
        <v>0</v>
      </c>
      <c r="L3454" s="62">
        <v>0</v>
      </c>
      <c r="N3454" s="59">
        <f t="shared" ref="N3454" si="15692">D3454*I3454+F3454*I3457-E3454*J3454-G3454*J3457</f>
        <v>3.3684689012528812</v>
      </c>
      <c r="O3454" s="63">
        <f t="shared" ref="O3454" si="15693">(D3454*J3454+E3454*I3454+F3454*J3457+G3454*I3457)</f>
        <v>0</v>
      </c>
      <c r="P3454" s="61">
        <f t="shared" ref="P3454" si="15694">D3454*K3454+F3454*K3457-E3454*L3454-G3454*L3457</f>
        <v>0</v>
      </c>
      <c r="Q3454" s="62">
        <f t="shared" ref="Q3454" si="15695">(D3454*L3454+E3454*K3454+F3454*L3457+G3454*K3457)</f>
        <v>6.7022955999999523</v>
      </c>
      <c r="S3454" s="59">
        <v>1</v>
      </c>
      <c r="T3454" s="60">
        <v>0</v>
      </c>
      <c r="U3454" s="61">
        <v>0</v>
      </c>
      <c r="V3454" s="62">
        <f t="shared" ref="V3454" si="15696">$T$8*$B3454</f>
        <v>6.7022955999999523</v>
      </c>
      <c r="X3454" s="59">
        <f t="shared" ref="X3454" si="15697">N3454*S3454+P3454*S3457-O3454*T3454-Q3454*T3457</f>
        <v>3.3684689012528812</v>
      </c>
      <c r="Y3454" s="63">
        <f t="shared" ref="Y3454" si="15698">(N3454*T3454+O3454*S3454+P3454*T3457+Q3454*S3457)</f>
        <v>0</v>
      </c>
      <c r="Z3454" s="61">
        <f t="shared" ref="Z3454" si="15699">N3454*U3454+P3454*U3457-O3454*V3454-Q3454*V3457</f>
        <v>0</v>
      </c>
      <c r="AA3454" s="62">
        <f t="shared" ref="AA3454" si="15700">(N3454*V3454+O3454*U3454+P3454*V3457+Q3454*U3457)</f>
        <v>29.278769895603812</v>
      </c>
      <c r="AB3454" s="10"/>
      <c r="AC3454" s="64">
        <v>1</v>
      </c>
      <c r="AD3454" s="65">
        <v>0</v>
      </c>
      <c r="AE3454" s="23">
        <v>0</v>
      </c>
      <c r="AF3454" s="66">
        <v>0</v>
      </c>
      <c r="AH3454" s="59">
        <f t="shared" ref="AH3454" si="15701">X3454*AC3454+Z3454*AC3457-Y3454*AD3454-AA3454*AD3457</f>
        <v>3.3684689012528812</v>
      </c>
      <c r="AI3454" s="63">
        <f t="shared" ref="AI3454" si="15702">(X3454*AD3454+Y3454*AC3454+Z3454*AD3457+AA3454*AC3457)</f>
        <v>29.278769895603812</v>
      </c>
      <c r="AJ3454" s="61">
        <f t="shared" ref="AJ3454" si="15703">X3454*AE3454+Z3454*AE3457-Y3454*AF3454-AA3454*AF3457</f>
        <v>0</v>
      </c>
      <c r="AK3454" s="62">
        <f t="shared" ref="AK3454" si="15704">(X3454*AF3454+Y3454*AE3454+Z3454*AF3457+AA3454*AE3457)</f>
        <v>29.278769895603812</v>
      </c>
      <c r="AM3454" s="67">
        <f t="shared" ref="AM3454" si="15705">20*LOG(((1+$AD$8)/$AD$8)/((AH3454+AH3457)^2+(AI3454+AI3457)^2)^0.5)</f>
        <v>-23.434403083216967</v>
      </c>
      <c r="AO3454" s="110">
        <f t="shared" ref="AO3454" si="15706">((AH3454^2+AI3454^2)^0.5)/((AH3457^2+AI3457^2)^0.5)</f>
        <v>8.7015931952484422</v>
      </c>
      <c r="AP3454" s="18"/>
      <c r="AQ3454" s="68"/>
      <c r="AR3454" s="68"/>
      <c r="AS3454" s="68"/>
      <c r="AT3454" s="68"/>
    </row>
    <row r="3455" spans="2:46" ht="18.600000000000001" customHeight="1" thickBot="1">
      <c r="D3455" s="69"/>
      <c r="G3455" s="70"/>
      <c r="I3455" s="69"/>
      <c r="L3455" s="70"/>
      <c r="N3455" s="69"/>
      <c r="Q3455" s="70"/>
      <c r="S3455" s="69"/>
      <c r="V3455" s="70"/>
      <c r="X3455" s="69"/>
      <c r="AA3455" s="70"/>
      <c r="AC3455" s="64"/>
      <c r="AD3455" s="23"/>
      <c r="AE3455" s="23"/>
      <c r="AF3455" s="71"/>
      <c r="AH3455" s="69"/>
      <c r="AK3455" s="70"/>
      <c r="AO3455" s="111"/>
      <c r="AP3455" s="18"/>
      <c r="AQ3455" s="68"/>
      <c r="AR3455" s="68"/>
      <c r="AS3455" s="68"/>
      <c r="AT3455" s="68"/>
    </row>
    <row r="3456" spans="2:46" ht="18.600000000000001" customHeight="1" thickBot="1">
      <c r="D3456" s="265" t="s">
        <v>11</v>
      </c>
      <c r="E3456" s="266"/>
      <c r="F3456" s="267" t="s">
        <v>84</v>
      </c>
      <c r="G3456" s="268"/>
      <c r="H3456" s="263"/>
      <c r="I3456" s="265" t="s">
        <v>85</v>
      </c>
      <c r="J3456" s="266"/>
      <c r="K3456" s="267" t="s">
        <v>86</v>
      </c>
      <c r="L3456" s="268"/>
      <c r="N3456" s="269" t="s">
        <v>12</v>
      </c>
      <c r="O3456" s="270"/>
      <c r="P3456" s="271" t="s">
        <v>13</v>
      </c>
      <c r="Q3456" s="272"/>
      <c r="S3456" s="265" t="s">
        <v>87</v>
      </c>
      <c r="T3456" s="266"/>
      <c r="U3456" s="267" t="s">
        <v>88</v>
      </c>
      <c r="V3456" s="268"/>
      <c r="W3456" s="10"/>
      <c r="X3456" s="269" t="s">
        <v>89</v>
      </c>
      <c r="Y3456" s="270"/>
      <c r="Z3456" s="271" t="s">
        <v>90</v>
      </c>
      <c r="AA3456" s="272"/>
      <c r="AB3456" s="10"/>
      <c r="AC3456" s="265" t="s">
        <v>14</v>
      </c>
      <c r="AD3456" s="266"/>
      <c r="AE3456" s="267" t="s">
        <v>15</v>
      </c>
      <c r="AF3456" s="268"/>
      <c r="AG3456" s="10"/>
      <c r="AH3456" s="269" t="s">
        <v>91</v>
      </c>
      <c r="AI3456" s="270"/>
      <c r="AJ3456" s="271" t="s">
        <v>92</v>
      </c>
      <c r="AK3456" s="272"/>
      <c r="AM3456" s="76" t="s">
        <v>16</v>
      </c>
      <c r="AO3456" s="112" t="s">
        <v>38</v>
      </c>
      <c r="AP3456" s="18"/>
      <c r="AQ3456" s="68"/>
      <c r="AR3456" s="68"/>
      <c r="AS3456" s="68"/>
      <c r="AT3456" s="68"/>
    </row>
    <row r="3457" spans="2:46" ht="18.600000000000001" customHeight="1" thickTop="1" thickBot="1">
      <c r="D3457" s="59">
        <v>0</v>
      </c>
      <c r="E3457" s="63">
        <v>0</v>
      </c>
      <c r="F3457" s="61">
        <v>1</v>
      </c>
      <c r="G3457" s="62">
        <v>0</v>
      </c>
      <c r="I3457" s="59">
        <v>0</v>
      </c>
      <c r="J3457" s="63">
        <f t="shared" ref="J3457" si="15707">IF(0=(1-$J$8*$K$8*$B3454^2),10^14,$B3454*$K$8/(1-$J$8*$K$8*$B3454^2))</f>
        <v>-0.3533817430035312</v>
      </c>
      <c r="K3457" s="61">
        <v>1</v>
      </c>
      <c r="L3457" s="62">
        <v>0</v>
      </c>
      <c r="N3457" s="59">
        <f t="shared" ref="N3457" si="15708">D3457*I3454+F3457*I3457-E3457*J3454-G3457*J3457</f>
        <v>0</v>
      </c>
      <c r="O3457" s="63">
        <f t="shared" ref="O3457" si="15709">(D3457*J3454+E3457*I3454+F3457*J3457+G3457*I3457)</f>
        <v>-0.3533817430035312</v>
      </c>
      <c r="P3457" s="61">
        <f t="shared" ref="P3457" si="15710">D3457*K3454+F3457*K3457-E3457*L3454-G3457*L3457</f>
        <v>1</v>
      </c>
      <c r="Q3457" s="62">
        <f t="shared" ref="Q3457" si="15711">(D3457*L3454+E3457*K3454+F3457*L3457+G3457*K3457)</f>
        <v>0</v>
      </c>
      <c r="S3457" s="59">
        <v>0</v>
      </c>
      <c r="T3457" s="63">
        <v>0</v>
      </c>
      <c r="U3457" s="61">
        <v>1</v>
      </c>
      <c r="V3457" s="62">
        <v>0</v>
      </c>
      <c r="X3457" s="59">
        <f t="shared" ref="X3457" si="15712">N3457*S3454+P3457*S3457-O3457*T3454-Q3457*T3457</f>
        <v>0</v>
      </c>
      <c r="Y3457" s="63">
        <f t="shared" ref="Y3457" si="15713">(N3457*T3454+O3457*S3454+P3457*T3457+Q3457*S3457)</f>
        <v>-0.3533817430035312</v>
      </c>
      <c r="Z3457" s="61">
        <f t="shared" ref="Z3457" si="15714">N3457*U3454+P3457*U3457-O3457*V3454-Q3457*V3457</f>
        <v>3.3684689012528812</v>
      </c>
      <c r="AA3457" s="62">
        <f t="shared" ref="AA3457" si="15715">(N3457*V3454+O3457*U3454+P3457*V3457+Q3457*U3457)</f>
        <v>0</v>
      </c>
      <c r="AB3457" s="10"/>
      <c r="AC3457" s="46">
        <f t="shared" ref="AC3457" si="15716">1/$AD$8</f>
        <v>1</v>
      </c>
      <c r="AD3457" s="77">
        <v>0</v>
      </c>
      <c r="AE3457" s="78">
        <v>1</v>
      </c>
      <c r="AF3457" s="79">
        <v>0</v>
      </c>
      <c r="AH3457" s="59">
        <f t="shared" ref="AH3457" si="15717">X3457*AC3454+Z3457*AC3457-Y3457*AD3454-AA3457*AD3457</f>
        <v>3.3684689012528812</v>
      </c>
      <c r="AI3457" s="63">
        <f t="shared" ref="AI3457" si="15718">(X3457*AD3454+Y3457*AC3454+Z3457*AD3457+AA3457*AC3457)</f>
        <v>-0.3533817430035312</v>
      </c>
      <c r="AJ3457" s="61">
        <f t="shared" ref="AJ3457" si="15719">X3457*AE3454+Z3457*AE3457-Y3457*AF3454-AA3457*AF3457</f>
        <v>3.3684689012528812</v>
      </c>
      <c r="AK3457" s="62">
        <f t="shared" ref="AK3457" si="15720">(X3457*AF3454+Y3457*AE3454+Z3457*AF3457+AA3457*AE3457)</f>
        <v>0</v>
      </c>
      <c r="AM3457" s="80">
        <f t="shared" ref="AM3457" si="15721">(180/PI())*ATAN(-1*(AI3454+AI3457)/(AH3454+AH3457))</f>
        <v>-76.889122383507527</v>
      </c>
      <c r="AO3457" s="113">
        <f t="shared" ref="AO3457" si="15722">20*LOG(((1-(10^(AM3454/20)^2)*(1-((1-AO3454)/(1+AO3454))^2))^0.5))</f>
        <v>-7.2892200374840123E-3</v>
      </c>
      <c r="AP3457" s="18"/>
      <c r="AQ3457" s="68"/>
      <c r="AR3457" s="68"/>
      <c r="AS3457" s="68"/>
      <c r="AT3457" s="68"/>
    </row>
    <row r="3458" spans="2:46" ht="18.600000000000001" customHeight="1"/>
    <row r="3459" spans="2:46" ht="18.600000000000001" customHeight="1" thickBot="1">
      <c r="D3459" s="10" t="s">
        <v>63</v>
      </c>
      <c r="E3459" s="10"/>
      <c r="F3459" s="10"/>
      <c r="G3459" s="10"/>
      <c r="H3459" s="10"/>
      <c r="I3459" s="10" t="s">
        <v>64</v>
      </c>
      <c r="J3459" s="10"/>
      <c r="K3459" s="10"/>
      <c r="L3459" s="10"/>
      <c r="M3459" s="55"/>
      <c r="N3459" s="55"/>
      <c r="O3459" s="54" t="s">
        <v>65</v>
      </c>
      <c r="P3459" s="55"/>
      <c r="Q3459" s="55"/>
      <c r="R3459" s="55"/>
      <c r="S3459" s="10"/>
      <c r="T3459" s="10" t="s">
        <v>66</v>
      </c>
      <c r="U3459" s="55"/>
      <c r="V3459" s="55"/>
      <c r="W3459" s="55"/>
      <c r="X3459" s="55"/>
      <c r="Y3459" s="54" t="s">
        <v>67</v>
      </c>
      <c r="Z3459" s="55"/>
      <c r="AA3459" s="55"/>
      <c r="AB3459" s="55"/>
      <c r="AC3459" s="54" t="s">
        <v>68</v>
      </c>
      <c r="AD3459" s="10"/>
      <c r="AE3459" s="10"/>
      <c r="AF3459" s="10"/>
      <c r="AG3459" s="10"/>
      <c r="AH3459" s="55"/>
      <c r="AI3459" s="54" t="s">
        <v>69</v>
      </c>
      <c r="AJ3459" s="55"/>
      <c r="AK3459" s="55"/>
    </row>
    <row r="3460" spans="2:46" ht="18.600000000000001" customHeight="1" thickBot="1">
      <c r="B3460" s="52"/>
      <c r="D3460" s="273" t="s">
        <v>70</v>
      </c>
      <c r="E3460" s="274"/>
      <c r="F3460" s="275" t="s">
        <v>71</v>
      </c>
      <c r="G3460" s="276"/>
      <c r="H3460" s="263"/>
      <c r="I3460" s="273" t="s">
        <v>72</v>
      </c>
      <c r="J3460" s="274"/>
      <c r="K3460" s="275" t="s">
        <v>73</v>
      </c>
      <c r="L3460" s="276"/>
      <c r="M3460" s="55"/>
      <c r="N3460" s="269" t="s">
        <v>74</v>
      </c>
      <c r="O3460" s="270"/>
      <c r="P3460" s="271" t="s">
        <v>75</v>
      </c>
      <c r="Q3460" s="272"/>
      <c r="R3460" s="55"/>
      <c r="S3460" s="273" t="s">
        <v>76</v>
      </c>
      <c r="T3460" s="274"/>
      <c r="U3460" s="275" t="s">
        <v>77</v>
      </c>
      <c r="V3460" s="276"/>
      <c r="W3460" s="10"/>
      <c r="X3460" s="269" t="s">
        <v>78</v>
      </c>
      <c r="Y3460" s="270"/>
      <c r="Z3460" s="271" t="s">
        <v>79</v>
      </c>
      <c r="AA3460" s="272"/>
      <c r="AB3460" s="10"/>
      <c r="AC3460" s="273" t="s">
        <v>80</v>
      </c>
      <c r="AD3460" s="274"/>
      <c r="AE3460" s="275" t="s">
        <v>81</v>
      </c>
      <c r="AF3460" s="276"/>
      <c r="AG3460" s="10"/>
      <c r="AH3460" s="269" t="s">
        <v>82</v>
      </c>
      <c r="AI3460" s="270"/>
      <c r="AJ3460" s="271" t="s">
        <v>83</v>
      </c>
      <c r="AK3460" s="272"/>
      <c r="AM3460" s="57" t="s">
        <v>10</v>
      </c>
      <c r="AO3460" s="109" t="s">
        <v>37</v>
      </c>
      <c r="AP3460" s="18"/>
      <c r="AQ3460" s="68"/>
      <c r="AR3460" s="68"/>
      <c r="AS3460" s="68"/>
      <c r="AT3460" s="68"/>
    </row>
    <row r="3461" spans="2:46" ht="18.600000000000001" customHeight="1" thickTop="1" thickBot="1">
      <c r="B3461" s="81">
        <v>9.8999999999999293</v>
      </c>
      <c r="D3461" s="59">
        <v>1</v>
      </c>
      <c r="E3461" s="60">
        <v>0</v>
      </c>
      <c r="F3461" s="61">
        <v>0</v>
      </c>
      <c r="G3461" s="62">
        <f t="shared" ref="G3461" si="15723">$E$8*$B3461</f>
        <v>6.7158629999999526</v>
      </c>
      <c r="I3461" s="59">
        <v>1</v>
      </c>
      <c r="J3461" s="63">
        <v>0</v>
      </c>
      <c r="K3461" s="61">
        <v>0</v>
      </c>
      <c r="L3461" s="62">
        <v>0</v>
      </c>
      <c r="N3461" s="59">
        <f t="shared" ref="N3461" si="15724">D3461*I3461+F3461*I3464-E3461*J3461-G3461*J3464</f>
        <v>3.368045986337779</v>
      </c>
      <c r="O3461" s="63">
        <f t="shared" ref="O3461" si="15725">(D3461*J3461+E3461*I3461+F3461*J3464+G3461*I3464)</f>
        <v>0</v>
      </c>
      <c r="P3461" s="61">
        <f t="shared" ref="P3461" si="15726">D3461*K3461+F3461*K3464-E3461*L3461-G3461*L3464</f>
        <v>0</v>
      </c>
      <c r="Q3461" s="62">
        <f t="shared" ref="Q3461" si="15727">(D3461*L3461+E3461*K3461+F3461*L3464+G3461*K3464)</f>
        <v>6.7158629999999526</v>
      </c>
      <c r="S3461" s="59">
        <v>1</v>
      </c>
      <c r="T3461" s="60">
        <v>0</v>
      </c>
      <c r="U3461" s="61">
        <v>0</v>
      </c>
      <c r="V3461" s="62">
        <f t="shared" ref="V3461" si="15728">$T$8*$B3461</f>
        <v>6.7158629999999526</v>
      </c>
      <c r="X3461" s="59">
        <f t="shared" ref="X3461" si="15729">N3461*S3461+P3461*S3464-O3461*T3461-Q3461*T3464</f>
        <v>3.368045986337779</v>
      </c>
      <c r="Y3461" s="63">
        <f t="shared" ref="Y3461" si="15730">(N3461*T3461+O3461*S3461+P3461*T3464+Q3461*S3464)</f>
        <v>0</v>
      </c>
      <c r="Z3461" s="61">
        <f t="shared" ref="Z3461" si="15731">N3461*U3461+P3461*U3464-O3461*V3461-Q3461*V3464</f>
        <v>0</v>
      </c>
      <c r="AA3461" s="62">
        <f t="shared" ref="AA3461" si="15732">(N3461*V3461+O3461*U3461+P3461*V3464+Q3461*U3464)</f>
        <v>29.335198421944188</v>
      </c>
      <c r="AB3461" s="10"/>
      <c r="AC3461" s="64">
        <v>1</v>
      </c>
      <c r="AD3461" s="65">
        <v>0</v>
      </c>
      <c r="AE3461" s="23">
        <v>0</v>
      </c>
      <c r="AF3461" s="66">
        <v>0</v>
      </c>
      <c r="AH3461" s="59">
        <f t="shared" ref="AH3461" si="15733">X3461*AC3461+Z3461*AC3464-Y3461*AD3461-AA3461*AD3464</f>
        <v>3.368045986337779</v>
      </c>
      <c r="AI3461" s="63">
        <f t="shared" ref="AI3461" si="15734">(X3461*AD3461+Y3461*AC3461+Z3461*AD3464+AA3461*AC3464)</f>
        <v>29.335198421944188</v>
      </c>
      <c r="AJ3461" s="61">
        <f t="shared" ref="AJ3461" si="15735">X3461*AE3461+Z3461*AE3464-Y3461*AF3461-AA3461*AF3464</f>
        <v>0</v>
      </c>
      <c r="AK3461" s="62">
        <f t="shared" ref="AK3461" si="15736">(X3461*AF3461+Y3461*AE3461+Z3461*AF3464+AA3461*AE3464)</f>
        <v>29.335198421944188</v>
      </c>
      <c r="AM3461" s="67">
        <f t="shared" ref="AM3461" si="15737">20*LOG(((1+$AD$8)/$AD$8)/((AH3461+AH3464)^2+(AI3461+AI3464)^2)^0.5)</f>
        <v>-23.450626840443192</v>
      </c>
      <c r="AO3461" s="110">
        <f t="shared" ref="AO3461" si="15738">((AH3461^2+AI3461^2)^0.5)/((AH3464^2+AI3464^2)^0.5)</f>
        <v>8.7194218180135792</v>
      </c>
      <c r="AP3461" s="18"/>
      <c r="AQ3461" s="68"/>
      <c r="AR3461" s="68"/>
      <c r="AS3461" s="68"/>
      <c r="AT3461" s="68"/>
    </row>
    <row r="3462" spans="2:46" ht="18.600000000000001" customHeight="1" thickBot="1">
      <c r="D3462" s="69"/>
      <c r="G3462" s="70"/>
      <c r="I3462" s="69"/>
      <c r="L3462" s="70"/>
      <c r="N3462" s="69"/>
      <c r="Q3462" s="70"/>
      <c r="S3462" s="69"/>
      <c r="V3462" s="70"/>
      <c r="X3462" s="69"/>
      <c r="AA3462" s="70"/>
      <c r="AC3462" s="64"/>
      <c r="AD3462" s="23"/>
      <c r="AE3462" s="23"/>
      <c r="AF3462" s="71"/>
      <c r="AH3462" s="69"/>
      <c r="AK3462" s="70"/>
      <c r="AO3462" s="111"/>
      <c r="AP3462" s="18"/>
      <c r="AQ3462" s="68"/>
      <c r="AR3462" s="68"/>
      <c r="AS3462" s="68"/>
      <c r="AT3462" s="68"/>
    </row>
    <row r="3463" spans="2:46" ht="18.600000000000001" customHeight="1" thickBot="1">
      <c r="D3463" s="265" t="s">
        <v>11</v>
      </c>
      <c r="E3463" s="266"/>
      <c r="F3463" s="267" t="s">
        <v>84</v>
      </c>
      <c r="G3463" s="268"/>
      <c r="H3463" s="263"/>
      <c r="I3463" s="265" t="s">
        <v>85</v>
      </c>
      <c r="J3463" s="266"/>
      <c r="K3463" s="267" t="s">
        <v>86</v>
      </c>
      <c r="L3463" s="268"/>
      <c r="N3463" s="269" t="s">
        <v>12</v>
      </c>
      <c r="O3463" s="270"/>
      <c r="P3463" s="271" t="s">
        <v>13</v>
      </c>
      <c r="Q3463" s="272"/>
      <c r="S3463" s="265" t="s">
        <v>87</v>
      </c>
      <c r="T3463" s="266"/>
      <c r="U3463" s="267" t="s">
        <v>88</v>
      </c>
      <c r="V3463" s="268"/>
      <c r="W3463" s="10"/>
      <c r="X3463" s="269" t="s">
        <v>89</v>
      </c>
      <c r="Y3463" s="270"/>
      <c r="Z3463" s="271" t="s">
        <v>90</v>
      </c>
      <c r="AA3463" s="272"/>
      <c r="AB3463" s="10"/>
      <c r="AC3463" s="265" t="s">
        <v>14</v>
      </c>
      <c r="AD3463" s="266"/>
      <c r="AE3463" s="267" t="s">
        <v>15</v>
      </c>
      <c r="AF3463" s="268"/>
      <c r="AG3463" s="10"/>
      <c r="AH3463" s="269" t="s">
        <v>91</v>
      </c>
      <c r="AI3463" s="270"/>
      <c r="AJ3463" s="271" t="s">
        <v>92</v>
      </c>
      <c r="AK3463" s="272"/>
      <c r="AM3463" s="76" t="s">
        <v>16</v>
      </c>
      <c r="AO3463" s="112" t="s">
        <v>38</v>
      </c>
      <c r="AP3463" s="18"/>
      <c r="AQ3463" s="68"/>
      <c r="AR3463" s="68"/>
      <c r="AS3463" s="68"/>
      <c r="AT3463" s="68"/>
    </row>
    <row r="3464" spans="2:46" ht="18.600000000000001" customHeight="1" thickTop="1" thickBot="1">
      <c r="D3464" s="59">
        <v>0</v>
      </c>
      <c r="E3464" s="63">
        <v>0</v>
      </c>
      <c r="F3464" s="61">
        <v>1</v>
      </c>
      <c r="G3464" s="62">
        <v>0</v>
      </c>
      <c r="I3464" s="59">
        <v>0</v>
      </c>
      <c r="J3464" s="63">
        <f t="shared" ref="J3464" si="15739">IF(0=(1-$J$8*$K$8*$B3461^2),10^14,$B3461*$K$8/(1-$J$8*$K$8*$B3461^2))</f>
        <v>-0.35260486795781804</v>
      </c>
      <c r="K3464" s="61">
        <v>1</v>
      </c>
      <c r="L3464" s="62">
        <v>0</v>
      </c>
      <c r="N3464" s="59">
        <f t="shared" ref="N3464" si="15740">D3464*I3461+F3464*I3464-E3464*J3461-G3464*J3464</f>
        <v>0</v>
      </c>
      <c r="O3464" s="63">
        <f t="shared" ref="O3464" si="15741">(D3464*J3461+E3464*I3461+F3464*J3464+G3464*I3464)</f>
        <v>-0.35260486795781804</v>
      </c>
      <c r="P3464" s="61">
        <f t="shared" ref="P3464" si="15742">D3464*K3461+F3464*K3464-E3464*L3461-G3464*L3464</f>
        <v>1</v>
      </c>
      <c r="Q3464" s="62">
        <f t="shared" ref="Q3464" si="15743">(D3464*L3461+E3464*K3461+F3464*L3464+G3464*K3464)</f>
        <v>0</v>
      </c>
      <c r="S3464" s="59">
        <v>0</v>
      </c>
      <c r="T3464" s="63">
        <v>0</v>
      </c>
      <c r="U3464" s="61">
        <v>1</v>
      </c>
      <c r="V3464" s="62">
        <v>0</v>
      </c>
      <c r="X3464" s="59">
        <f t="shared" ref="X3464" si="15744">N3464*S3461+P3464*S3464-O3464*T3461-Q3464*T3464</f>
        <v>0</v>
      </c>
      <c r="Y3464" s="63">
        <f t="shared" ref="Y3464" si="15745">(N3464*T3461+O3464*S3461+P3464*T3464+Q3464*S3464)</f>
        <v>-0.35260486795781804</v>
      </c>
      <c r="Z3464" s="61">
        <f t="shared" ref="Z3464" si="15746">N3464*U3461+P3464*U3464-O3464*V3461-Q3464*V3464</f>
        <v>3.368045986337779</v>
      </c>
      <c r="AA3464" s="62">
        <f t="shared" ref="AA3464" si="15747">(N3464*V3461+O3464*U3461+P3464*V3464+Q3464*U3464)</f>
        <v>0</v>
      </c>
      <c r="AB3464" s="10"/>
      <c r="AC3464" s="46">
        <f t="shared" ref="AC3464" si="15748">1/$AD$8</f>
        <v>1</v>
      </c>
      <c r="AD3464" s="77">
        <v>0</v>
      </c>
      <c r="AE3464" s="78">
        <v>1</v>
      </c>
      <c r="AF3464" s="79">
        <v>0</v>
      </c>
      <c r="AH3464" s="59">
        <f t="shared" ref="AH3464" si="15749">X3464*AC3461+Z3464*AC3464-Y3464*AD3461-AA3464*AD3464</f>
        <v>3.368045986337779</v>
      </c>
      <c r="AI3464" s="63">
        <f t="shared" ref="AI3464" si="15750">(X3464*AD3461+Y3464*AC3461+Z3464*AD3464+AA3464*AC3464)</f>
        <v>-0.35260486795781804</v>
      </c>
      <c r="AJ3464" s="61">
        <f t="shared" ref="AJ3464" si="15751">X3464*AE3461+Z3464*AE3464-Y3464*AF3461-AA3464*AF3464</f>
        <v>3.368045986337779</v>
      </c>
      <c r="AK3464" s="62">
        <f t="shared" ref="AK3464" si="15752">(X3464*AF3461+Y3464*AE3461+Z3464*AF3464+AA3464*AE3464)</f>
        <v>0</v>
      </c>
      <c r="AM3464" s="80">
        <f t="shared" ref="AM3464" si="15753">(180/PI())*ATAN(-1*(AI3461+AI3464)/(AH3461+AH3464))</f>
        <v>-76.915695445242733</v>
      </c>
      <c r="AO3464" s="113">
        <f t="shared" ref="AO3464" si="15754">20*LOG(((1-(10^(AM3461/20)^2)*(1-((1-AO3461)/(1+AO3461))^2))^0.5))</f>
        <v>-7.250215334415477E-3</v>
      </c>
      <c r="AP3464" s="18"/>
      <c r="AQ3464" s="68"/>
      <c r="AR3464" s="68"/>
      <c r="AS3464" s="68"/>
      <c r="AT3464" s="68"/>
    </row>
    <row r="3465" spans="2:46" ht="18.600000000000001" customHeight="1"/>
    <row r="3466" spans="2:46" ht="18.600000000000001" customHeight="1" thickBot="1">
      <c r="D3466" s="10" t="s">
        <v>63</v>
      </c>
      <c r="E3466" s="10"/>
      <c r="F3466" s="10"/>
      <c r="G3466" s="10"/>
      <c r="H3466" s="10"/>
      <c r="I3466" s="10" t="s">
        <v>64</v>
      </c>
      <c r="J3466" s="10"/>
      <c r="K3466" s="10"/>
      <c r="L3466" s="10"/>
      <c r="M3466" s="55"/>
      <c r="N3466" s="55"/>
      <c r="O3466" s="54" t="s">
        <v>65</v>
      </c>
      <c r="P3466" s="55"/>
      <c r="Q3466" s="55"/>
      <c r="R3466" s="55"/>
      <c r="S3466" s="10"/>
      <c r="T3466" s="10" t="s">
        <v>66</v>
      </c>
      <c r="U3466" s="55"/>
      <c r="V3466" s="55"/>
      <c r="W3466" s="55"/>
      <c r="X3466" s="55"/>
      <c r="Y3466" s="54" t="s">
        <v>67</v>
      </c>
      <c r="Z3466" s="55"/>
      <c r="AA3466" s="55"/>
      <c r="AB3466" s="55"/>
      <c r="AC3466" s="54" t="s">
        <v>68</v>
      </c>
      <c r="AD3466" s="10"/>
      <c r="AE3466" s="10"/>
      <c r="AF3466" s="10"/>
      <c r="AG3466" s="10"/>
      <c r="AH3466" s="55"/>
      <c r="AI3466" s="54" t="s">
        <v>69</v>
      </c>
      <c r="AJ3466" s="55"/>
      <c r="AK3466" s="55"/>
    </row>
    <row r="3467" spans="2:46" ht="18.600000000000001" customHeight="1" thickBot="1">
      <c r="B3467" s="52"/>
      <c r="D3467" s="273" t="s">
        <v>70</v>
      </c>
      <c r="E3467" s="274"/>
      <c r="F3467" s="275" t="s">
        <v>71</v>
      </c>
      <c r="G3467" s="276"/>
      <c r="H3467" s="263"/>
      <c r="I3467" s="273" t="s">
        <v>72</v>
      </c>
      <c r="J3467" s="274"/>
      <c r="K3467" s="275" t="s">
        <v>73</v>
      </c>
      <c r="L3467" s="276"/>
      <c r="M3467" s="55"/>
      <c r="N3467" s="269" t="s">
        <v>74</v>
      </c>
      <c r="O3467" s="270"/>
      <c r="P3467" s="271" t="s">
        <v>75</v>
      </c>
      <c r="Q3467" s="272"/>
      <c r="R3467" s="55"/>
      <c r="S3467" s="273" t="s">
        <v>76</v>
      </c>
      <c r="T3467" s="274"/>
      <c r="U3467" s="275" t="s">
        <v>77</v>
      </c>
      <c r="V3467" s="276"/>
      <c r="W3467" s="10"/>
      <c r="X3467" s="269" t="s">
        <v>78</v>
      </c>
      <c r="Y3467" s="270"/>
      <c r="Z3467" s="271" t="s">
        <v>79</v>
      </c>
      <c r="AA3467" s="272"/>
      <c r="AB3467" s="10"/>
      <c r="AC3467" s="273" t="s">
        <v>80</v>
      </c>
      <c r="AD3467" s="274"/>
      <c r="AE3467" s="275" t="s">
        <v>81</v>
      </c>
      <c r="AF3467" s="276"/>
      <c r="AG3467" s="10"/>
      <c r="AH3467" s="269" t="s">
        <v>82</v>
      </c>
      <c r="AI3467" s="270"/>
      <c r="AJ3467" s="271" t="s">
        <v>83</v>
      </c>
      <c r="AK3467" s="272"/>
      <c r="AM3467" s="57" t="s">
        <v>10</v>
      </c>
      <c r="AO3467" s="109" t="s">
        <v>37</v>
      </c>
      <c r="AP3467" s="18"/>
      <c r="AQ3467" s="68"/>
      <c r="AR3467" s="68"/>
      <c r="AS3467" s="68"/>
      <c r="AT3467" s="68"/>
    </row>
    <row r="3468" spans="2:46" ht="18.600000000000001" customHeight="1" thickTop="1" thickBot="1">
      <c r="B3468" s="81">
        <v>9.9199999999999307</v>
      </c>
      <c r="D3468" s="59">
        <v>1</v>
      </c>
      <c r="E3468" s="60">
        <v>0</v>
      </c>
      <c r="F3468" s="61">
        <v>0</v>
      </c>
      <c r="G3468" s="62">
        <f t="shared" ref="G3468" si="15755">$E$8*$B3468</f>
        <v>6.729430399999953</v>
      </c>
      <c r="I3468" s="59">
        <v>1</v>
      </c>
      <c r="J3468" s="63">
        <v>0</v>
      </c>
      <c r="K3468" s="61">
        <v>0</v>
      </c>
      <c r="L3468" s="62">
        <v>0</v>
      </c>
      <c r="N3468" s="59">
        <f t="shared" ref="N3468" si="15756">D3468*I3468+F3468*I3471-E3468*J3468-G3468*J3471</f>
        <v>3.3676257764354443</v>
      </c>
      <c r="O3468" s="63">
        <f t="shared" ref="O3468" si="15757">(D3468*J3468+E3468*I3468+F3468*J3471+G3468*I3471)</f>
        <v>0</v>
      </c>
      <c r="P3468" s="61">
        <f t="shared" ref="P3468" si="15758">D3468*K3468+F3468*K3471-E3468*L3468-G3468*L3471</f>
        <v>0</v>
      </c>
      <c r="Q3468" s="62">
        <f t="shared" ref="Q3468" si="15759">(D3468*L3468+E3468*K3468+F3468*L3471+G3468*K3471)</f>
        <v>6.729430399999953</v>
      </c>
      <c r="S3468" s="59">
        <v>1</v>
      </c>
      <c r="T3468" s="60">
        <v>0</v>
      </c>
      <c r="U3468" s="61">
        <v>0</v>
      </c>
      <c r="V3468" s="62">
        <f t="shared" ref="V3468" si="15760">$T$8*$B3468</f>
        <v>6.729430399999953</v>
      </c>
      <c r="X3468" s="59">
        <f t="shared" ref="X3468" si="15761">N3468*S3468+P3468*S3471-O3468*T3468-Q3468*T3471</f>
        <v>3.3676257764354443</v>
      </c>
      <c r="Y3468" s="63">
        <f t="shared" ref="Y3468" si="15762">(N3468*T3468+O3468*S3468+P3468*T3471+Q3468*S3471)</f>
        <v>0</v>
      </c>
      <c r="Z3468" s="61">
        <f t="shared" ref="Z3468" si="15763">N3468*U3468+P3468*U3471-O3468*V3468-Q3468*V3471</f>
        <v>0</v>
      </c>
      <c r="AA3468" s="62">
        <f t="shared" ref="AA3468" si="15764">(N3468*V3468+O3468*U3468+P3468*V3471+Q3468*U3471)</f>
        <v>29.391633675768077</v>
      </c>
      <c r="AB3468" s="10"/>
      <c r="AC3468" s="64">
        <v>1</v>
      </c>
      <c r="AD3468" s="65">
        <v>0</v>
      </c>
      <c r="AE3468" s="23">
        <v>0</v>
      </c>
      <c r="AF3468" s="66">
        <v>0</v>
      </c>
      <c r="AH3468" s="59">
        <f t="shared" ref="AH3468" si="15765">X3468*AC3468+Z3468*AC3471-Y3468*AD3468-AA3468*AD3471</f>
        <v>3.3676257764354443</v>
      </c>
      <c r="AI3468" s="63">
        <f t="shared" ref="AI3468" si="15766">(X3468*AD3468+Y3468*AC3468+Z3468*AD3471+AA3468*AC3471)</f>
        <v>29.391633675768077</v>
      </c>
      <c r="AJ3468" s="61">
        <f t="shared" ref="AJ3468" si="15767">X3468*AE3468+Z3468*AE3471-Y3468*AF3468-AA3468*AF3471</f>
        <v>0</v>
      </c>
      <c r="AK3468" s="62">
        <f t="shared" ref="AK3468" si="15768">(X3468*AF3468+Y3468*AE3468+Z3468*AF3471+AA3468*AE3471)</f>
        <v>29.391633675768077</v>
      </c>
      <c r="AM3468" s="67">
        <f t="shared" ref="AM3468" si="15769">20*LOG(((1+$AD$8)/$AD$8)/((AH3468+AH3471)^2+(AI3468+AI3471)^2)^0.5)</f>
        <v>-23.466823471263037</v>
      </c>
      <c r="AO3468" s="110">
        <f t="shared" ref="AO3468" si="15770">((AH3468^2+AI3468^2)^0.5)/((AH3471^2+AI3471^2)^0.5)</f>
        <v>8.7372499634768506</v>
      </c>
      <c r="AP3468" s="18"/>
      <c r="AQ3468" s="68"/>
      <c r="AR3468" s="68"/>
      <c r="AS3468" s="68"/>
      <c r="AT3468" s="68"/>
    </row>
    <row r="3469" spans="2:46" ht="18.600000000000001" customHeight="1" thickBot="1">
      <c r="D3469" s="69"/>
      <c r="G3469" s="70"/>
      <c r="I3469" s="69"/>
      <c r="L3469" s="70"/>
      <c r="N3469" s="69"/>
      <c r="Q3469" s="70"/>
      <c r="S3469" s="69"/>
      <c r="V3469" s="70"/>
      <c r="X3469" s="69"/>
      <c r="AA3469" s="70"/>
      <c r="AC3469" s="64"/>
      <c r="AD3469" s="23"/>
      <c r="AE3469" s="23"/>
      <c r="AF3469" s="71"/>
      <c r="AH3469" s="69"/>
      <c r="AK3469" s="70"/>
      <c r="AO3469" s="111"/>
      <c r="AP3469" s="18"/>
      <c r="AQ3469" s="68"/>
      <c r="AR3469" s="68"/>
      <c r="AS3469" s="68"/>
      <c r="AT3469" s="68"/>
    </row>
    <row r="3470" spans="2:46" ht="18.600000000000001" customHeight="1" thickBot="1">
      <c r="D3470" s="265" t="s">
        <v>11</v>
      </c>
      <c r="E3470" s="266"/>
      <c r="F3470" s="267" t="s">
        <v>84</v>
      </c>
      <c r="G3470" s="268"/>
      <c r="H3470" s="263"/>
      <c r="I3470" s="265" t="s">
        <v>85</v>
      </c>
      <c r="J3470" s="266"/>
      <c r="K3470" s="267" t="s">
        <v>86</v>
      </c>
      <c r="L3470" s="268"/>
      <c r="N3470" s="269" t="s">
        <v>12</v>
      </c>
      <c r="O3470" s="270"/>
      <c r="P3470" s="271" t="s">
        <v>13</v>
      </c>
      <c r="Q3470" s="272"/>
      <c r="S3470" s="265" t="s">
        <v>87</v>
      </c>
      <c r="T3470" s="266"/>
      <c r="U3470" s="267" t="s">
        <v>88</v>
      </c>
      <c r="V3470" s="268"/>
      <c r="W3470" s="10"/>
      <c r="X3470" s="269" t="s">
        <v>89</v>
      </c>
      <c r="Y3470" s="270"/>
      <c r="Z3470" s="271" t="s">
        <v>90</v>
      </c>
      <c r="AA3470" s="272"/>
      <c r="AB3470" s="10"/>
      <c r="AC3470" s="265" t="s">
        <v>14</v>
      </c>
      <c r="AD3470" s="266"/>
      <c r="AE3470" s="267" t="s">
        <v>15</v>
      </c>
      <c r="AF3470" s="268"/>
      <c r="AG3470" s="10"/>
      <c r="AH3470" s="269" t="s">
        <v>91</v>
      </c>
      <c r="AI3470" s="270"/>
      <c r="AJ3470" s="271" t="s">
        <v>92</v>
      </c>
      <c r="AK3470" s="272"/>
      <c r="AM3470" s="76" t="s">
        <v>16</v>
      </c>
      <c r="AO3470" s="112" t="s">
        <v>38</v>
      </c>
      <c r="AP3470" s="18"/>
      <c r="AQ3470" s="68"/>
      <c r="AR3470" s="68"/>
      <c r="AS3470" s="68"/>
      <c r="AT3470" s="68"/>
    </row>
    <row r="3471" spans="2:46" ht="18.600000000000001" customHeight="1" thickTop="1" thickBot="1">
      <c r="D3471" s="59">
        <v>0</v>
      </c>
      <c r="E3471" s="63">
        <v>0</v>
      </c>
      <c r="F3471" s="61">
        <v>1</v>
      </c>
      <c r="G3471" s="62">
        <v>0</v>
      </c>
      <c r="I3471" s="59">
        <v>0</v>
      </c>
      <c r="J3471" s="63">
        <f t="shared" ref="J3471" si="15771">IF(0=(1-$J$8*$K$8*$B3468^2),10^14,$B3468*$K$8/(1-$J$8*$K$8*$B3468^2))</f>
        <v>-0.35183152744034041</v>
      </c>
      <c r="K3471" s="61">
        <v>1</v>
      </c>
      <c r="L3471" s="62">
        <v>0</v>
      </c>
      <c r="N3471" s="59">
        <f t="shared" ref="N3471" si="15772">D3471*I3468+F3471*I3471-E3471*J3468-G3471*J3471</f>
        <v>0</v>
      </c>
      <c r="O3471" s="63">
        <f t="shared" ref="O3471" si="15773">(D3471*J3468+E3471*I3468+F3471*J3471+G3471*I3471)</f>
        <v>-0.35183152744034041</v>
      </c>
      <c r="P3471" s="61">
        <f t="shared" ref="P3471" si="15774">D3471*K3468+F3471*K3471-E3471*L3468-G3471*L3471</f>
        <v>1</v>
      </c>
      <c r="Q3471" s="62">
        <f t="shared" ref="Q3471" si="15775">(D3471*L3468+E3471*K3468+F3471*L3471+G3471*K3471)</f>
        <v>0</v>
      </c>
      <c r="S3471" s="59">
        <v>0</v>
      </c>
      <c r="T3471" s="63">
        <v>0</v>
      </c>
      <c r="U3471" s="61">
        <v>1</v>
      </c>
      <c r="V3471" s="62">
        <v>0</v>
      </c>
      <c r="X3471" s="59">
        <f t="shared" ref="X3471" si="15776">N3471*S3468+P3471*S3471-O3471*T3468-Q3471*T3471</f>
        <v>0</v>
      </c>
      <c r="Y3471" s="63">
        <f t="shared" ref="Y3471" si="15777">(N3471*T3468+O3471*S3468+P3471*T3471+Q3471*S3471)</f>
        <v>-0.35183152744034041</v>
      </c>
      <c r="Z3471" s="61">
        <f t="shared" ref="Z3471" si="15778">N3471*U3468+P3471*U3471-O3471*V3468-Q3471*V3471</f>
        <v>3.3676257764354443</v>
      </c>
      <c r="AA3471" s="62">
        <f t="shared" ref="AA3471" si="15779">(N3471*V3468+O3471*U3468+P3471*V3471+Q3471*U3471)</f>
        <v>0</v>
      </c>
      <c r="AB3471" s="10"/>
      <c r="AC3471" s="46">
        <f t="shared" ref="AC3471" si="15780">1/$AD$8</f>
        <v>1</v>
      </c>
      <c r="AD3471" s="77">
        <v>0</v>
      </c>
      <c r="AE3471" s="78">
        <v>1</v>
      </c>
      <c r="AF3471" s="79">
        <v>0</v>
      </c>
      <c r="AH3471" s="59">
        <f t="shared" ref="AH3471" si="15781">X3471*AC3468+Z3471*AC3471-Y3471*AD3468-AA3471*AD3471</f>
        <v>3.3676257764354443</v>
      </c>
      <c r="AI3471" s="63">
        <f t="shared" ref="AI3471" si="15782">(X3471*AD3468+Y3471*AC3468+Z3471*AD3471+AA3471*AC3471)</f>
        <v>-0.35183152744034041</v>
      </c>
      <c r="AJ3471" s="61">
        <f t="shared" ref="AJ3471" si="15783">X3471*AE3468+Z3471*AE3471-Y3471*AF3468-AA3471*AF3471</f>
        <v>3.3676257764354443</v>
      </c>
      <c r="AK3471" s="62">
        <f t="shared" ref="AK3471" si="15784">(X3471*AF3468+Y3471*AE3468+Z3471*AF3471+AA3471*AE3471)</f>
        <v>0</v>
      </c>
      <c r="AM3471" s="80">
        <f t="shared" ref="AM3471" si="15785">(180/PI())*ATAN(-1*(AI3468+AI3471)/(AH3468+AH3471))</f>
        <v>-76.942160768173423</v>
      </c>
      <c r="AO3471" s="113">
        <f t="shared" ref="AO3471" si="15786">20*LOG(((1-(10^(AM3468/20)^2)*(1-((1-AO3468)/(1+AO3468))^2))^0.5))</f>
        <v>-7.2114833086368421E-3</v>
      </c>
      <c r="AP3471" s="18"/>
      <c r="AQ3471" s="68"/>
      <c r="AR3471" s="68"/>
      <c r="AS3471" s="68"/>
      <c r="AT3471" s="68"/>
    </row>
    <row r="3472" spans="2:46" ht="18.600000000000001" customHeight="1"/>
    <row r="3473" spans="2:46" ht="18.600000000000001" customHeight="1" thickBot="1">
      <c r="D3473" s="10" t="s">
        <v>63</v>
      </c>
      <c r="E3473" s="10"/>
      <c r="F3473" s="10"/>
      <c r="G3473" s="10"/>
      <c r="H3473" s="10"/>
      <c r="I3473" s="10" t="s">
        <v>64</v>
      </c>
      <c r="J3473" s="10"/>
      <c r="K3473" s="10"/>
      <c r="L3473" s="10"/>
      <c r="M3473" s="55"/>
      <c r="N3473" s="55"/>
      <c r="O3473" s="54" t="s">
        <v>65</v>
      </c>
      <c r="P3473" s="55"/>
      <c r="Q3473" s="55"/>
      <c r="R3473" s="55"/>
      <c r="S3473" s="10"/>
      <c r="T3473" s="10" t="s">
        <v>66</v>
      </c>
      <c r="U3473" s="55"/>
      <c r="V3473" s="55"/>
      <c r="W3473" s="55"/>
      <c r="X3473" s="55"/>
      <c r="Y3473" s="54" t="s">
        <v>67</v>
      </c>
      <c r="Z3473" s="55"/>
      <c r="AA3473" s="55"/>
      <c r="AB3473" s="55"/>
      <c r="AC3473" s="54" t="s">
        <v>68</v>
      </c>
      <c r="AD3473" s="10"/>
      <c r="AE3473" s="10"/>
      <c r="AF3473" s="10"/>
      <c r="AG3473" s="10"/>
      <c r="AH3473" s="55"/>
      <c r="AI3473" s="54" t="s">
        <v>69</v>
      </c>
      <c r="AJ3473" s="55"/>
      <c r="AK3473" s="55"/>
    </row>
    <row r="3474" spans="2:46" ht="18.600000000000001" customHeight="1" thickBot="1">
      <c r="B3474" s="52"/>
      <c r="D3474" s="273" t="s">
        <v>70</v>
      </c>
      <c r="E3474" s="274"/>
      <c r="F3474" s="275" t="s">
        <v>71</v>
      </c>
      <c r="G3474" s="276"/>
      <c r="H3474" s="263"/>
      <c r="I3474" s="273" t="s">
        <v>72</v>
      </c>
      <c r="J3474" s="274"/>
      <c r="K3474" s="275" t="s">
        <v>73</v>
      </c>
      <c r="L3474" s="276"/>
      <c r="M3474" s="55"/>
      <c r="N3474" s="269" t="s">
        <v>74</v>
      </c>
      <c r="O3474" s="270"/>
      <c r="P3474" s="271" t="s">
        <v>75</v>
      </c>
      <c r="Q3474" s="272"/>
      <c r="R3474" s="55"/>
      <c r="S3474" s="273" t="s">
        <v>76</v>
      </c>
      <c r="T3474" s="274"/>
      <c r="U3474" s="275" t="s">
        <v>77</v>
      </c>
      <c r="V3474" s="276"/>
      <c r="W3474" s="10"/>
      <c r="X3474" s="269" t="s">
        <v>78</v>
      </c>
      <c r="Y3474" s="270"/>
      <c r="Z3474" s="271" t="s">
        <v>79</v>
      </c>
      <c r="AA3474" s="272"/>
      <c r="AB3474" s="10"/>
      <c r="AC3474" s="273" t="s">
        <v>80</v>
      </c>
      <c r="AD3474" s="274"/>
      <c r="AE3474" s="275" t="s">
        <v>81</v>
      </c>
      <c r="AF3474" s="276"/>
      <c r="AG3474" s="10"/>
      <c r="AH3474" s="269" t="s">
        <v>82</v>
      </c>
      <c r="AI3474" s="270"/>
      <c r="AJ3474" s="271" t="s">
        <v>83</v>
      </c>
      <c r="AK3474" s="272"/>
      <c r="AM3474" s="57" t="s">
        <v>10</v>
      </c>
      <c r="AO3474" s="109" t="s">
        <v>37</v>
      </c>
      <c r="AP3474" s="18"/>
      <c r="AQ3474" s="68"/>
      <c r="AR3474" s="68"/>
      <c r="AS3474" s="68"/>
      <c r="AT3474" s="68"/>
    </row>
    <row r="3475" spans="2:46" ht="18.600000000000001" customHeight="1" thickTop="1" thickBot="1">
      <c r="B3475" s="81">
        <v>9.9399999999999302</v>
      </c>
      <c r="D3475" s="59">
        <v>1</v>
      </c>
      <c r="E3475" s="60">
        <v>0</v>
      </c>
      <c r="F3475" s="61">
        <v>0</v>
      </c>
      <c r="G3475" s="62">
        <f t="shared" ref="G3475" si="15787">$E$8*$B3475</f>
        <v>6.7429977999999533</v>
      </c>
      <c r="I3475" s="59">
        <v>1</v>
      </c>
      <c r="J3475" s="63">
        <v>0</v>
      </c>
      <c r="K3475" s="61">
        <v>0</v>
      </c>
      <c r="L3475" s="62">
        <v>0</v>
      </c>
      <c r="N3475" s="59">
        <f t="shared" ref="N3475" si="15788">D3475*I3475+F3475*I3478-E3475*J3475-G3475*J3478</f>
        <v>3.3672082482190042</v>
      </c>
      <c r="O3475" s="63">
        <f t="shared" ref="O3475" si="15789">(D3475*J3475+E3475*I3475+F3475*J3478+G3475*I3478)</f>
        <v>0</v>
      </c>
      <c r="P3475" s="61">
        <f t="shared" ref="P3475" si="15790">D3475*K3475+F3475*K3478-E3475*L3475-G3475*L3478</f>
        <v>0</v>
      </c>
      <c r="Q3475" s="62">
        <f t="shared" ref="Q3475" si="15791">(D3475*L3475+E3475*K3475+F3475*L3478+G3475*K3478)</f>
        <v>6.7429977999999533</v>
      </c>
      <c r="S3475" s="59">
        <v>1</v>
      </c>
      <c r="T3475" s="60">
        <v>0</v>
      </c>
      <c r="U3475" s="61">
        <v>0</v>
      </c>
      <c r="V3475" s="62">
        <f t="shared" ref="V3475" si="15792">$T$8*$B3475</f>
        <v>6.7429977999999533</v>
      </c>
      <c r="X3475" s="59">
        <f t="shared" ref="X3475" si="15793">N3475*S3475+P3475*S3478-O3475*T3475-Q3475*T3478</f>
        <v>3.3672082482190042</v>
      </c>
      <c r="Y3475" s="63">
        <f t="shared" ref="Y3475" si="15794">(N3475*T3475+O3475*S3475+P3475*T3478+Q3475*S3478)</f>
        <v>0</v>
      </c>
      <c r="Z3475" s="61">
        <f t="shared" ref="Z3475" si="15795">N3475*U3475+P3475*U3478-O3475*V3475-Q3475*V3478</f>
        <v>0</v>
      </c>
      <c r="AA3475" s="62">
        <f t="shared" ref="AA3475" si="15796">(N3475*V3475+O3475*U3475+P3475*V3478+Q3475*U3478)</f>
        <v>29.448075609882395</v>
      </c>
      <c r="AB3475" s="10"/>
      <c r="AC3475" s="64">
        <v>1</v>
      </c>
      <c r="AD3475" s="65">
        <v>0</v>
      </c>
      <c r="AE3475" s="23">
        <v>0</v>
      </c>
      <c r="AF3475" s="66">
        <v>0</v>
      </c>
      <c r="AH3475" s="59">
        <f t="shared" ref="AH3475" si="15797">X3475*AC3475+Z3475*AC3478-Y3475*AD3475-AA3475*AD3478</f>
        <v>3.3672082482190042</v>
      </c>
      <c r="AI3475" s="63">
        <f t="shared" ref="AI3475" si="15798">(X3475*AD3475+Y3475*AC3475+Z3475*AD3478+AA3475*AC3478)</f>
        <v>29.448075609882395</v>
      </c>
      <c r="AJ3475" s="61">
        <f t="shared" ref="AJ3475" si="15799">X3475*AE3475+Z3475*AE3478-Y3475*AF3475-AA3475*AF3478</f>
        <v>0</v>
      </c>
      <c r="AK3475" s="62">
        <f t="shared" ref="AK3475" si="15800">(X3475*AF3475+Y3475*AE3475+Z3475*AF3478+AA3475*AE3478)</f>
        <v>29.448075609882395</v>
      </c>
      <c r="AM3475" s="67">
        <f t="shared" ref="AM3475" si="15801">20*LOG(((1+$AD$8)/$AD$8)/((AH3475+AH3478)^2+(AI3475+AI3478)^2)^0.5)</f>
        <v>-23.482993049264003</v>
      </c>
      <c r="AO3475" s="110">
        <f t="shared" ref="AO3475" si="15802">((AH3475^2+AI3475^2)^0.5)/((AH3478^2+AI3478^2)^0.5)</f>
        <v>8.7550776348003172</v>
      </c>
      <c r="AP3475" s="18"/>
      <c r="AQ3475" s="68"/>
      <c r="AR3475" s="68"/>
      <c r="AS3475" s="68"/>
      <c r="AT3475" s="68"/>
    </row>
    <row r="3476" spans="2:46" ht="18.600000000000001" customHeight="1" thickBot="1">
      <c r="D3476" s="69"/>
      <c r="G3476" s="70"/>
      <c r="I3476" s="69"/>
      <c r="L3476" s="70"/>
      <c r="N3476" s="69"/>
      <c r="Q3476" s="70"/>
      <c r="S3476" s="69"/>
      <c r="V3476" s="70"/>
      <c r="X3476" s="69"/>
      <c r="AA3476" s="70"/>
      <c r="AC3476" s="64"/>
      <c r="AD3476" s="23"/>
      <c r="AE3476" s="23"/>
      <c r="AF3476" s="71"/>
      <c r="AH3476" s="69"/>
      <c r="AK3476" s="70"/>
      <c r="AO3476" s="111"/>
      <c r="AP3476" s="18"/>
      <c r="AQ3476" s="68"/>
      <c r="AR3476" s="68"/>
      <c r="AS3476" s="68"/>
      <c r="AT3476" s="68"/>
    </row>
    <row r="3477" spans="2:46" ht="18.600000000000001" customHeight="1" thickBot="1">
      <c r="D3477" s="265" t="s">
        <v>11</v>
      </c>
      <c r="E3477" s="266"/>
      <c r="F3477" s="267" t="s">
        <v>84</v>
      </c>
      <c r="G3477" s="268"/>
      <c r="H3477" s="263"/>
      <c r="I3477" s="265" t="s">
        <v>85</v>
      </c>
      <c r="J3477" s="266"/>
      <c r="K3477" s="267" t="s">
        <v>86</v>
      </c>
      <c r="L3477" s="268"/>
      <c r="N3477" s="269" t="s">
        <v>12</v>
      </c>
      <c r="O3477" s="270"/>
      <c r="P3477" s="271" t="s">
        <v>13</v>
      </c>
      <c r="Q3477" s="272"/>
      <c r="S3477" s="265" t="s">
        <v>87</v>
      </c>
      <c r="T3477" s="266"/>
      <c r="U3477" s="267" t="s">
        <v>88</v>
      </c>
      <c r="V3477" s="268"/>
      <c r="W3477" s="10"/>
      <c r="X3477" s="269" t="s">
        <v>89</v>
      </c>
      <c r="Y3477" s="270"/>
      <c r="Z3477" s="271" t="s">
        <v>90</v>
      </c>
      <c r="AA3477" s="272"/>
      <c r="AB3477" s="10"/>
      <c r="AC3477" s="265" t="s">
        <v>14</v>
      </c>
      <c r="AD3477" s="266"/>
      <c r="AE3477" s="267" t="s">
        <v>15</v>
      </c>
      <c r="AF3477" s="268"/>
      <c r="AG3477" s="10"/>
      <c r="AH3477" s="269" t="s">
        <v>91</v>
      </c>
      <c r="AI3477" s="270"/>
      <c r="AJ3477" s="271" t="s">
        <v>92</v>
      </c>
      <c r="AK3477" s="272"/>
      <c r="AM3477" s="76" t="s">
        <v>16</v>
      </c>
      <c r="AO3477" s="112" t="s">
        <v>38</v>
      </c>
      <c r="AP3477" s="18"/>
      <c r="AQ3477" s="68"/>
      <c r="AR3477" s="68"/>
      <c r="AS3477" s="68"/>
      <c r="AT3477" s="68"/>
    </row>
    <row r="3478" spans="2:46" ht="18.600000000000001" customHeight="1" thickTop="1" thickBot="1">
      <c r="D3478" s="59">
        <v>0</v>
      </c>
      <c r="E3478" s="63">
        <v>0</v>
      </c>
      <c r="F3478" s="61">
        <v>1</v>
      </c>
      <c r="G3478" s="62">
        <v>0</v>
      </c>
      <c r="I3478" s="59">
        <v>0</v>
      </c>
      <c r="J3478" s="63">
        <f t="shared" ref="J3478" si="15803">IF(0=(1-$J$8*$K$8*$B3475^2),10^14,$B3475*$K$8/(1-$J$8*$K$8*$B3475^2))</f>
        <v>-0.35106169665649611</v>
      </c>
      <c r="K3478" s="61">
        <v>1</v>
      </c>
      <c r="L3478" s="62">
        <v>0</v>
      </c>
      <c r="N3478" s="59">
        <f t="shared" ref="N3478" si="15804">D3478*I3475+F3478*I3478-E3478*J3475-G3478*J3478</f>
        <v>0</v>
      </c>
      <c r="O3478" s="63">
        <f t="shared" ref="O3478" si="15805">(D3478*J3475+E3478*I3475+F3478*J3478+G3478*I3478)</f>
        <v>-0.35106169665649611</v>
      </c>
      <c r="P3478" s="61">
        <f t="shared" ref="P3478" si="15806">D3478*K3475+F3478*K3478-E3478*L3475-G3478*L3478</f>
        <v>1</v>
      </c>
      <c r="Q3478" s="62">
        <f t="shared" ref="Q3478" si="15807">(D3478*L3475+E3478*K3475+F3478*L3478+G3478*K3478)</f>
        <v>0</v>
      </c>
      <c r="S3478" s="59">
        <v>0</v>
      </c>
      <c r="T3478" s="63">
        <v>0</v>
      </c>
      <c r="U3478" s="61">
        <v>1</v>
      </c>
      <c r="V3478" s="62">
        <v>0</v>
      </c>
      <c r="X3478" s="59">
        <f t="shared" ref="X3478" si="15808">N3478*S3475+P3478*S3478-O3478*T3475-Q3478*T3478</f>
        <v>0</v>
      </c>
      <c r="Y3478" s="63">
        <f t="shared" ref="Y3478" si="15809">(N3478*T3475+O3478*S3475+P3478*T3478+Q3478*S3478)</f>
        <v>-0.35106169665649611</v>
      </c>
      <c r="Z3478" s="61">
        <f t="shared" ref="Z3478" si="15810">N3478*U3475+P3478*U3478-O3478*V3475-Q3478*V3478</f>
        <v>3.3672082482190042</v>
      </c>
      <c r="AA3478" s="62">
        <f t="shared" ref="AA3478" si="15811">(N3478*V3475+O3478*U3475+P3478*V3478+Q3478*U3478)</f>
        <v>0</v>
      </c>
      <c r="AB3478" s="10"/>
      <c r="AC3478" s="46">
        <f t="shared" ref="AC3478" si="15812">1/$AD$8</f>
        <v>1</v>
      </c>
      <c r="AD3478" s="77">
        <v>0</v>
      </c>
      <c r="AE3478" s="78">
        <v>1</v>
      </c>
      <c r="AF3478" s="79">
        <v>0</v>
      </c>
      <c r="AH3478" s="59">
        <f t="shared" ref="AH3478" si="15813">X3478*AC3475+Z3478*AC3478-Y3478*AD3475-AA3478*AD3478</f>
        <v>3.3672082482190042</v>
      </c>
      <c r="AI3478" s="63">
        <f t="shared" ref="AI3478" si="15814">(X3478*AD3475+Y3478*AC3475+Z3478*AD3478+AA3478*AC3478)</f>
        <v>-0.35106169665649611</v>
      </c>
      <c r="AJ3478" s="61">
        <f t="shared" ref="AJ3478" si="15815">X3478*AE3475+Z3478*AE3478-Y3478*AF3475-AA3478*AF3478</f>
        <v>3.3672082482190042</v>
      </c>
      <c r="AK3478" s="62">
        <f t="shared" ref="AK3478" si="15816">(X3478*AF3475+Y3478*AE3475+Z3478*AF3478+AA3478*AE3478)</f>
        <v>0</v>
      </c>
      <c r="AM3478" s="80">
        <f t="shared" ref="AM3478" si="15817">(180/PI())*ATAN(-1*(AI3475+AI3478)/(AH3475+AH3478))</f>
        <v>-76.968519008046343</v>
      </c>
      <c r="AO3478" s="113">
        <f t="shared" ref="AO3478" si="15818">20*LOG(((1-(10^(AM3475/20)^2)*(1-((1-AO3475)/(1+AO3475))^2))^0.5))</f>
        <v>-7.173021636889888E-3</v>
      </c>
      <c r="AP3478" s="18"/>
      <c r="AQ3478" s="68"/>
      <c r="AR3478" s="68"/>
      <c r="AS3478" s="68"/>
      <c r="AT3478" s="68"/>
    </row>
    <row r="3479" spans="2:46" ht="18.600000000000001" customHeight="1"/>
    <row r="3480" spans="2:46" ht="18.600000000000001" customHeight="1" thickBot="1">
      <c r="D3480" s="10" t="s">
        <v>63</v>
      </c>
      <c r="E3480" s="10"/>
      <c r="F3480" s="10"/>
      <c r="G3480" s="10"/>
      <c r="H3480" s="10"/>
      <c r="I3480" s="10" t="s">
        <v>64</v>
      </c>
      <c r="J3480" s="10"/>
      <c r="K3480" s="10"/>
      <c r="L3480" s="10"/>
      <c r="M3480" s="55"/>
      <c r="N3480" s="55"/>
      <c r="O3480" s="54" t="s">
        <v>65</v>
      </c>
      <c r="P3480" s="55"/>
      <c r="Q3480" s="55"/>
      <c r="R3480" s="55"/>
      <c r="S3480" s="10"/>
      <c r="T3480" s="10" t="s">
        <v>66</v>
      </c>
      <c r="U3480" s="55"/>
      <c r="V3480" s="55"/>
      <c r="W3480" s="55"/>
      <c r="X3480" s="55"/>
      <c r="Y3480" s="54" t="s">
        <v>67</v>
      </c>
      <c r="Z3480" s="55"/>
      <c r="AA3480" s="55"/>
      <c r="AB3480" s="55"/>
      <c r="AC3480" s="54" t="s">
        <v>68</v>
      </c>
      <c r="AD3480" s="10"/>
      <c r="AE3480" s="10"/>
      <c r="AF3480" s="10"/>
      <c r="AG3480" s="10"/>
      <c r="AH3480" s="55"/>
      <c r="AI3480" s="54" t="s">
        <v>69</v>
      </c>
      <c r="AJ3480" s="55"/>
      <c r="AK3480" s="55"/>
    </row>
    <row r="3481" spans="2:46" ht="18.600000000000001" customHeight="1" thickBot="1">
      <c r="B3481" s="52"/>
      <c r="D3481" s="273" t="s">
        <v>70</v>
      </c>
      <c r="E3481" s="274"/>
      <c r="F3481" s="275" t="s">
        <v>71</v>
      </c>
      <c r="G3481" s="276"/>
      <c r="H3481" s="263"/>
      <c r="I3481" s="273" t="s">
        <v>72</v>
      </c>
      <c r="J3481" s="274"/>
      <c r="K3481" s="275" t="s">
        <v>73</v>
      </c>
      <c r="L3481" s="276"/>
      <c r="M3481" s="55"/>
      <c r="N3481" s="269" t="s">
        <v>74</v>
      </c>
      <c r="O3481" s="270"/>
      <c r="P3481" s="271" t="s">
        <v>75</v>
      </c>
      <c r="Q3481" s="272"/>
      <c r="R3481" s="55"/>
      <c r="S3481" s="273" t="s">
        <v>76</v>
      </c>
      <c r="T3481" s="274"/>
      <c r="U3481" s="275" t="s">
        <v>77</v>
      </c>
      <c r="V3481" s="276"/>
      <c r="W3481" s="10"/>
      <c r="X3481" s="269" t="s">
        <v>78</v>
      </c>
      <c r="Y3481" s="270"/>
      <c r="Z3481" s="271" t="s">
        <v>79</v>
      </c>
      <c r="AA3481" s="272"/>
      <c r="AB3481" s="10"/>
      <c r="AC3481" s="273" t="s">
        <v>80</v>
      </c>
      <c r="AD3481" s="274"/>
      <c r="AE3481" s="275" t="s">
        <v>81</v>
      </c>
      <c r="AF3481" s="276"/>
      <c r="AG3481" s="10"/>
      <c r="AH3481" s="269" t="s">
        <v>82</v>
      </c>
      <c r="AI3481" s="270"/>
      <c r="AJ3481" s="271" t="s">
        <v>83</v>
      </c>
      <c r="AK3481" s="272"/>
      <c r="AM3481" s="57" t="s">
        <v>10</v>
      </c>
      <c r="AO3481" s="109" t="s">
        <v>37</v>
      </c>
      <c r="AP3481" s="18"/>
      <c r="AQ3481" s="68"/>
      <c r="AR3481" s="68"/>
      <c r="AS3481" s="68"/>
      <c r="AT3481" s="68"/>
    </row>
    <row r="3482" spans="2:46" ht="18.600000000000001" customHeight="1" thickTop="1" thickBot="1">
      <c r="B3482" s="81">
        <v>9.9599999999999298</v>
      </c>
      <c r="D3482" s="59">
        <v>1</v>
      </c>
      <c r="E3482" s="60">
        <v>0</v>
      </c>
      <c r="F3482" s="61">
        <v>0</v>
      </c>
      <c r="G3482" s="62">
        <f t="shared" ref="G3482" si="15819">$E$8*$B3482</f>
        <v>6.7565651999999528</v>
      </c>
      <c r="I3482" s="59">
        <v>1</v>
      </c>
      <c r="J3482" s="63">
        <v>0</v>
      </c>
      <c r="K3482" s="61">
        <v>0</v>
      </c>
      <c r="L3482" s="62">
        <v>0</v>
      </c>
      <c r="N3482" s="59">
        <f t="shared" ref="N3482" si="15820">D3482*I3482+F3482*I3485-E3482*J3482-G3482*J3485</f>
        <v>3.3667933786156463</v>
      </c>
      <c r="O3482" s="63">
        <f t="shared" ref="O3482" si="15821">(D3482*J3482+E3482*I3482+F3482*J3485+G3482*I3485)</f>
        <v>0</v>
      </c>
      <c r="P3482" s="61">
        <f t="shared" ref="P3482" si="15822">D3482*K3482+F3482*K3485-E3482*L3482-G3482*L3485</f>
        <v>0</v>
      </c>
      <c r="Q3482" s="62">
        <f t="shared" ref="Q3482" si="15823">(D3482*L3482+E3482*K3482+F3482*L3485+G3482*K3485)</f>
        <v>6.7565651999999528</v>
      </c>
      <c r="S3482" s="59">
        <v>1</v>
      </c>
      <c r="T3482" s="60">
        <v>0</v>
      </c>
      <c r="U3482" s="61">
        <v>0</v>
      </c>
      <c r="V3482" s="62">
        <f t="shared" ref="V3482" si="15824">$T$8*$B3482</f>
        <v>6.7565651999999528</v>
      </c>
      <c r="X3482" s="59">
        <f t="shared" ref="X3482" si="15825">N3482*S3482+P3482*S3485-O3482*T3482-Q3482*T3485</f>
        <v>3.3667933786156463</v>
      </c>
      <c r="Y3482" s="63">
        <f t="shared" ref="Y3482" si="15826">(N3482*T3482+O3482*S3482+P3482*T3485+Q3482*S3485)</f>
        <v>0</v>
      </c>
      <c r="Z3482" s="61">
        <f t="shared" ref="Z3482" si="15827">N3482*U3482+P3482*U3485-O3482*V3482-Q3482*V3485</f>
        <v>0</v>
      </c>
      <c r="AA3482" s="62">
        <f t="shared" ref="AA3482" si="15828">(N3482*V3482+O3482*U3482+P3482*V3485+Q3482*U3485)</f>
        <v>29.504524177544695</v>
      </c>
      <c r="AB3482" s="10"/>
      <c r="AC3482" s="64">
        <v>1</v>
      </c>
      <c r="AD3482" s="65">
        <v>0</v>
      </c>
      <c r="AE3482" s="23">
        <v>0</v>
      </c>
      <c r="AF3482" s="66">
        <v>0</v>
      </c>
      <c r="AH3482" s="59">
        <f t="shared" ref="AH3482" si="15829">X3482*AC3482+Z3482*AC3485-Y3482*AD3482-AA3482*AD3485</f>
        <v>3.3667933786156463</v>
      </c>
      <c r="AI3482" s="63">
        <f t="shared" ref="AI3482" si="15830">(X3482*AD3482+Y3482*AC3482+Z3482*AD3485+AA3482*AC3485)</f>
        <v>29.504524177544695</v>
      </c>
      <c r="AJ3482" s="61">
        <f t="shared" ref="AJ3482" si="15831">X3482*AE3482+Z3482*AE3485-Y3482*AF3482-AA3482*AF3485</f>
        <v>0</v>
      </c>
      <c r="AK3482" s="62">
        <f t="shared" ref="AK3482" si="15832">(X3482*AF3482+Y3482*AE3482+Z3482*AF3485+AA3482*AE3485)</f>
        <v>29.504524177544695</v>
      </c>
      <c r="AM3482" s="67">
        <f t="shared" ref="AM3482" si="15833">20*LOG(((1+$AD$8)/$AD$8)/((AH3482+AH3485)^2+(AI3482+AI3485)^2)^0.5)</f>
        <v>-23.499135647895709</v>
      </c>
      <c r="AO3482" s="110">
        <f t="shared" ref="AO3482" si="15834">((AH3482^2+AI3482^2)^0.5)/((AH3485^2+AI3485^2)^0.5)</f>
        <v>8.772904835117787</v>
      </c>
      <c r="AP3482" s="18"/>
      <c r="AQ3482" s="68"/>
      <c r="AR3482" s="68"/>
      <c r="AS3482" s="68"/>
      <c r="AT3482" s="68"/>
    </row>
    <row r="3483" spans="2:46" ht="18.600000000000001" customHeight="1" thickBot="1">
      <c r="D3483" s="69"/>
      <c r="G3483" s="70"/>
      <c r="I3483" s="69"/>
      <c r="L3483" s="70"/>
      <c r="N3483" s="69"/>
      <c r="Q3483" s="70"/>
      <c r="S3483" s="69"/>
      <c r="V3483" s="70"/>
      <c r="X3483" s="69"/>
      <c r="AA3483" s="70"/>
      <c r="AC3483" s="64"/>
      <c r="AD3483" s="23"/>
      <c r="AE3483" s="23"/>
      <c r="AF3483" s="71"/>
      <c r="AH3483" s="69"/>
      <c r="AK3483" s="70"/>
      <c r="AO3483" s="111"/>
      <c r="AP3483" s="18"/>
      <c r="AQ3483" s="68"/>
      <c r="AR3483" s="68"/>
      <c r="AS3483" s="68"/>
      <c r="AT3483" s="68"/>
    </row>
    <row r="3484" spans="2:46" ht="18.600000000000001" customHeight="1" thickBot="1">
      <c r="D3484" s="265" t="s">
        <v>11</v>
      </c>
      <c r="E3484" s="266"/>
      <c r="F3484" s="267" t="s">
        <v>84</v>
      </c>
      <c r="G3484" s="268"/>
      <c r="H3484" s="263"/>
      <c r="I3484" s="265" t="s">
        <v>85</v>
      </c>
      <c r="J3484" s="266"/>
      <c r="K3484" s="267" t="s">
        <v>86</v>
      </c>
      <c r="L3484" s="268"/>
      <c r="N3484" s="269" t="s">
        <v>12</v>
      </c>
      <c r="O3484" s="270"/>
      <c r="P3484" s="271" t="s">
        <v>13</v>
      </c>
      <c r="Q3484" s="272"/>
      <c r="S3484" s="265" t="s">
        <v>87</v>
      </c>
      <c r="T3484" s="266"/>
      <c r="U3484" s="267" t="s">
        <v>88</v>
      </c>
      <c r="V3484" s="268"/>
      <c r="W3484" s="10"/>
      <c r="X3484" s="269" t="s">
        <v>89</v>
      </c>
      <c r="Y3484" s="270"/>
      <c r="Z3484" s="271" t="s">
        <v>90</v>
      </c>
      <c r="AA3484" s="272"/>
      <c r="AB3484" s="10"/>
      <c r="AC3484" s="265" t="s">
        <v>14</v>
      </c>
      <c r="AD3484" s="266"/>
      <c r="AE3484" s="267" t="s">
        <v>15</v>
      </c>
      <c r="AF3484" s="268"/>
      <c r="AG3484" s="10"/>
      <c r="AH3484" s="269" t="s">
        <v>91</v>
      </c>
      <c r="AI3484" s="270"/>
      <c r="AJ3484" s="271" t="s">
        <v>92</v>
      </c>
      <c r="AK3484" s="272"/>
      <c r="AM3484" s="76" t="s">
        <v>16</v>
      </c>
      <c r="AO3484" s="112" t="s">
        <v>38</v>
      </c>
      <c r="AP3484" s="18"/>
      <c r="AQ3484" s="68"/>
      <c r="AR3484" s="68"/>
      <c r="AS3484" s="68"/>
      <c r="AT3484" s="68"/>
    </row>
    <row r="3485" spans="2:46" ht="18.600000000000001" customHeight="1" thickTop="1" thickBot="1">
      <c r="D3485" s="59">
        <v>0</v>
      </c>
      <c r="E3485" s="63">
        <v>0</v>
      </c>
      <c r="F3485" s="61">
        <v>1</v>
      </c>
      <c r="G3485" s="62">
        <v>0</v>
      </c>
      <c r="I3485" s="59">
        <v>0</v>
      </c>
      <c r="J3485" s="63">
        <f t="shared" ref="J3485" si="15835">IF(0=(1-$J$8*$K$8*$B3482^2),10^14,$B3482*$K$8/(1-$J$8*$K$8*$B3482^2))</f>
        <v>-0.35029535104843845</v>
      </c>
      <c r="K3485" s="61">
        <v>1</v>
      </c>
      <c r="L3485" s="62">
        <v>0</v>
      </c>
      <c r="N3485" s="59">
        <f t="shared" ref="N3485" si="15836">D3485*I3482+F3485*I3485-E3485*J3482-G3485*J3485</f>
        <v>0</v>
      </c>
      <c r="O3485" s="63">
        <f t="shared" ref="O3485" si="15837">(D3485*J3482+E3485*I3482+F3485*J3485+G3485*I3485)</f>
        <v>-0.35029535104843845</v>
      </c>
      <c r="P3485" s="61">
        <f t="shared" ref="P3485" si="15838">D3485*K3482+F3485*K3485-E3485*L3482-G3485*L3485</f>
        <v>1</v>
      </c>
      <c r="Q3485" s="62">
        <f t="shared" ref="Q3485" si="15839">(D3485*L3482+E3485*K3482+F3485*L3485+G3485*K3485)</f>
        <v>0</v>
      </c>
      <c r="S3485" s="59">
        <v>0</v>
      </c>
      <c r="T3485" s="63">
        <v>0</v>
      </c>
      <c r="U3485" s="61">
        <v>1</v>
      </c>
      <c r="V3485" s="62">
        <v>0</v>
      </c>
      <c r="X3485" s="59">
        <f t="shared" ref="X3485" si="15840">N3485*S3482+P3485*S3485-O3485*T3482-Q3485*T3485</f>
        <v>0</v>
      </c>
      <c r="Y3485" s="63">
        <f t="shared" ref="Y3485" si="15841">(N3485*T3482+O3485*S3482+P3485*T3485+Q3485*S3485)</f>
        <v>-0.35029535104843845</v>
      </c>
      <c r="Z3485" s="61">
        <f t="shared" ref="Z3485" si="15842">N3485*U3482+P3485*U3485-O3485*V3482-Q3485*V3485</f>
        <v>3.3667933786156463</v>
      </c>
      <c r="AA3485" s="62">
        <f t="shared" ref="AA3485" si="15843">(N3485*V3482+O3485*U3482+P3485*V3485+Q3485*U3485)</f>
        <v>0</v>
      </c>
      <c r="AB3485" s="10"/>
      <c r="AC3485" s="46">
        <f t="shared" ref="AC3485" si="15844">1/$AD$8</f>
        <v>1</v>
      </c>
      <c r="AD3485" s="77">
        <v>0</v>
      </c>
      <c r="AE3485" s="78">
        <v>1</v>
      </c>
      <c r="AF3485" s="79">
        <v>0</v>
      </c>
      <c r="AH3485" s="59">
        <f t="shared" ref="AH3485" si="15845">X3485*AC3482+Z3485*AC3485-Y3485*AD3482-AA3485*AD3485</f>
        <v>3.3667933786156463</v>
      </c>
      <c r="AI3485" s="63">
        <f t="shared" ref="AI3485" si="15846">(X3485*AD3482+Y3485*AC3482+Z3485*AD3485+AA3485*AC3485)</f>
        <v>-0.35029535104843845</v>
      </c>
      <c r="AJ3485" s="61">
        <f t="shared" ref="AJ3485" si="15847">X3485*AE3482+Z3485*AE3485-Y3485*AF3482-AA3485*AF3485</f>
        <v>3.3667933786156463</v>
      </c>
      <c r="AK3485" s="62">
        <f t="shared" ref="AK3485" si="15848">(X3485*AF3482+Y3485*AE3482+Z3485*AF3485+AA3485*AE3485)</f>
        <v>0</v>
      </c>
      <c r="AM3485" s="80">
        <f t="shared" ref="AM3485" si="15849">(180/PI())*ATAN(-1*(AI3482+AI3485)/(AH3482+AH3485))</f>
        <v>-76.994770815278812</v>
      </c>
      <c r="AO3485" s="113">
        <f t="shared" ref="AO3485" si="15850">20*LOG(((1-(10^(AM3482/20)^2)*(1-((1-AO3482)/(1+AO3482))^2))^0.5))</f>
        <v>-7.1348280188987048E-3</v>
      </c>
      <c r="AP3485" s="18"/>
      <c r="AQ3485" s="68"/>
      <c r="AR3485" s="68"/>
      <c r="AS3485" s="68"/>
      <c r="AT3485" s="68"/>
    </row>
    <row r="3486" spans="2:46" ht="18.600000000000001" customHeight="1"/>
    <row r="3487" spans="2:46" ht="18.600000000000001" customHeight="1" thickBot="1">
      <c r="D3487" s="10" t="s">
        <v>63</v>
      </c>
      <c r="E3487" s="10"/>
      <c r="F3487" s="10"/>
      <c r="G3487" s="10"/>
      <c r="H3487" s="10"/>
      <c r="I3487" s="10" t="s">
        <v>64</v>
      </c>
      <c r="J3487" s="10"/>
      <c r="K3487" s="10"/>
      <c r="L3487" s="10"/>
      <c r="M3487" s="55"/>
      <c r="N3487" s="55"/>
      <c r="O3487" s="54" t="s">
        <v>65</v>
      </c>
      <c r="P3487" s="55"/>
      <c r="Q3487" s="55"/>
      <c r="R3487" s="55"/>
      <c r="S3487" s="10"/>
      <c r="T3487" s="10" t="s">
        <v>66</v>
      </c>
      <c r="U3487" s="55"/>
      <c r="V3487" s="55"/>
      <c r="W3487" s="55"/>
      <c r="X3487" s="55"/>
      <c r="Y3487" s="54" t="s">
        <v>67</v>
      </c>
      <c r="Z3487" s="55"/>
      <c r="AA3487" s="55"/>
      <c r="AB3487" s="55"/>
      <c r="AC3487" s="54" t="s">
        <v>68</v>
      </c>
      <c r="AD3487" s="10"/>
      <c r="AE3487" s="10"/>
      <c r="AF3487" s="10"/>
      <c r="AG3487" s="10"/>
      <c r="AH3487" s="55"/>
      <c r="AI3487" s="54" t="s">
        <v>69</v>
      </c>
      <c r="AJ3487" s="55"/>
      <c r="AK3487" s="55"/>
    </row>
    <row r="3488" spans="2:46" ht="18.600000000000001" customHeight="1" thickBot="1">
      <c r="B3488" s="52"/>
      <c r="D3488" s="273" t="s">
        <v>70</v>
      </c>
      <c r="E3488" s="274"/>
      <c r="F3488" s="275" t="s">
        <v>71</v>
      </c>
      <c r="G3488" s="276"/>
      <c r="H3488" s="263"/>
      <c r="I3488" s="273" t="s">
        <v>72</v>
      </c>
      <c r="J3488" s="274"/>
      <c r="K3488" s="275" t="s">
        <v>73</v>
      </c>
      <c r="L3488" s="276"/>
      <c r="M3488" s="55"/>
      <c r="N3488" s="269" t="s">
        <v>74</v>
      </c>
      <c r="O3488" s="270"/>
      <c r="P3488" s="271" t="s">
        <v>75</v>
      </c>
      <c r="Q3488" s="272"/>
      <c r="R3488" s="55"/>
      <c r="S3488" s="273" t="s">
        <v>76</v>
      </c>
      <c r="T3488" s="274"/>
      <c r="U3488" s="275" t="s">
        <v>77</v>
      </c>
      <c r="V3488" s="276"/>
      <c r="W3488" s="10"/>
      <c r="X3488" s="269" t="s">
        <v>78</v>
      </c>
      <c r="Y3488" s="270"/>
      <c r="Z3488" s="271" t="s">
        <v>79</v>
      </c>
      <c r="AA3488" s="272"/>
      <c r="AB3488" s="10"/>
      <c r="AC3488" s="273" t="s">
        <v>80</v>
      </c>
      <c r="AD3488" s="274"/>
      <c r="AE3488" s="275" t="s">
        <v>81</v>
      </c>
      <c r="AF3488" s="276"/>
      <c r="AG3488" s="10"/>
      <c r="AH3488" s="269" t="s">
        <v>82</v>
      </c>
      <c r="AI3488" s="270"/>
      <c r="AJ3488" s="271" t="s">
        <v>83</v>
      </c>
      <c r="AK3488" s="272"/>
      <c r="AM3488" s="57" t="s">
        <v>10</v>
      </c>
      <c r="AO3488" s="109" t="s">
        <v>37</v>
      </c>
      <c r="AP3488" s="18"/>
      <c r="AQ3488" s="68"/>
      <c r="AR3488" s="68"/>
      <c r="AS3488" s="68"/>
      <c r="AT3488" s="68"/>
    </row>
    <row r="3489" spans="2:46" ht="18.600000000000001" customHeight="1" thickTop="1" thickBot="1">
      <c r="B3489" s="81">
        <v>9.9799999999999294</v>
      </c>
      <c r="D3489" s="59">
        <v>1</v>
      </c>
      <c r="E3489" s="60">
        <v>0</v>
      </c>
      <c r="F3489" s="61">
        <v>0</v>
      </c>
      <c r="G3489" s="62">
        <f t="shared" ref="G3489" si="15851">$E$8*$B3489</f>
        <v>6.7701325999999522</v>
      </c>
      <c r="I3489" s="59">
        <v>1</v>
      </c>
      <c r="J3489" s="63">
        <v>0</v>
      </c>
      <c r="K3489" s="61">
        <v>0</v>
      </c>
      <c r="L3489" s="62">
        <v>0</v>
      </c>
      <c r="N3489" s="59">
        <f t="shared" ref="N3489" si="15852">D3489*I3489+F3489*I3492-E3489*J3489-G3489*J3492</f>
        <v>3.3663811448032646</v>
      </c>
      <c r="O3489" s="63">
        <f t="shared" ref="O3489" si="15853">(D3489*J3489+E3489*I3489+F3489*J3492+G3489*I3492)</f>
        <v>0</v>
      </c>
      <c r="P3489" s="61">
        <f t="shared" ref="P3489" si="15854">D3489*K3489+F3489*K3492-E3489*L3489-G3489*L3492</f>
        <v>0</v>
      </c>
      <c r="Q3489" s="62">
        <f t="shared" ref="Q3489" si="15855">(D3489*L3489+E3489*K3489+F3489*L3492+G3489*K3492)</f>
        <v>6.7701325999999522</v>
      </c>
      <c r="S3489" s="59">
        <v>1</v>
      </c>
      <c r="T3489" s="60">
        <v>0</v>
      </c>
      <c r="U3489" s="61">
        <v>0</v>
      </c>
      <c r="V3489" s="62">
        <f t="shared" ref="V3489" si="15856">$T$8*$B3489</f>
        <v>6.7701325999999522</v>
      </c>
      <c r="X3489" s="59">
        <f t="shared" ref="X3489" si="15857">N3489*S3489+P3489*S3492-O3489*T3489-Q3489*T3492</f>
        <v>3.3663811448032646</v>
      </c>
      <c r="Y3489" s="63">
        <f t="shared" ref="Y3489" si="15858">(N3489*T3489+O3489*S3489+P3489*T3492+Q3489*S3492)</f>
        <v>0</v>
      </c>
      <c r="Z3489" s="61">
        <f t="shared" ref="Z3489" si="15859">N3489*U3489+P3489*U3492-O3489*V3489-Q3489*V3492</f>
        <v>0</v>
      </c>
      <c r="AA3489" s="62">
        <f t="shared" ref="AA3489" si="15860">(N3489*V3489+O3489*U3489+P3489*V3492+Q3489*U3492)</f>
        <v>29.560979332457691</v>
      </c>
      <c r="AB3489" s="10"/>
      <c r="AC3489" s="64">
        <v>1</v>
      </c>
      <c r="AD3489" s="65">
        <v>0</v>
      </c>
      <c r="AE3489" s="23">
        <v>0</v>
      </c>
      <c r="AF3489" s="66">
        <v>0</v>
      </c>
      <c r="AH3489" s="59">
        <f t="shared" ref="AH3489" si="15861">X3489*AC3489+Z3489*AC3492-Y3489*AD3489-AA3489*AD3492</f>
        <v>3.3663811448032646</v>
      </c>
      <c r="AI3489" s="63">
        <f t="shared" ref="AI3489" si="15862">(X3489*AD3489+Y3489*AC3489+Z3489*AD3492+AA3489*AC3492)</f>
        <v>29.560979332457691</v>
      </c>
      <c r="AJ3489" s="61">
        <f t="shared" ref="AJ3489" si="15863">X3489*AE3489+Z3489*AE3492-Y3489*AF3489-AA3489*AF3492</f>
        <v>0</v>
      </c>
      <c r="AK3489" s="62">
        <f t="shared" ref="AK3489" si="15864">(X3489*AF3489+Y3489*AE3489+Z3489*AF3492+AA3489*AE3492)</f>
        <v>29.560979332457691</v>
      </c>
      <c r="AM3489" s="67">
        <f t="shared" ref="AM3489" si="15865">20*LOG(((1+$AD$8)/$AD$8)/((AH3489+AH3492)^2+(AI3489+AI3492)^2)^0.5)</f>
        <v>-23.515251340467632</v>
      </c>
      <c r="AO3489" s="110">
        <f t="shared" ref="AO3489" si="15866">((AH3489^2+AI3489^2)^0.5)/((AH3492^2+AI3492^2)^0.5)</f>
        <v>8.7907315675351505</v>
      </c>
      <c r="AP3489" s="18"/>
      <c r="AQ3489" s="68"/>
      <c r="AR3489" s="68"/>
      <c r="AS3489" s="68"/>
      <c r="AT3489" s="68"/>
    </row>
    <row r="3490" spans="2:46" ht="18.600000000000001" customHeight="1" thickBot="1">
      <c r="D3490" s="69"/>
      <c r="G3490" s="70"/>
      <c r="I3490" s="69"/>
      <c r="L3490" s="70"/>
      <c r="N3490" s="69"/>
      <c r="Q3490" s="70"/>
      <c r="S3490" s="69"/>
      <c r="V3490" s="70"/>
      <c r="X3490" s="69"/>
      <c r="AA3490" s="70"/>
      <c r="AC3490" s="64"/>
      <c r="AD3490" s="23"/>
      <c r="AE3490" s="23"/>
      <c r="AF3490" s="71"/>
      <c r="AH3490" s="69"/>
      <c r="AK3490" s="70"/>
      <c r="AO3490" s="111"/>
      <c r="AP3490" s="18"/>
      <c r="AQ3490" s="68"/>
      <c r="AR3490" s="68"/>
      <c r="AS3490" s="68"/>
      <c r="AT3490" s="68"/>
    </row>
    <row r="3491" spans="2:46" ht="18.600000000000001" customHeight="1" thickBot="1">
      <c r="D3491" s="265" t="s">
        <v>11</v>
      </c>
      <c r="E3491" s="266"/>
      <c r="F3491" s="267" t="s">
        <v>84</v>
      </c>
      <c r="G3491" s="268"/>
      <c r="H3491" s="263"/>
      <c r="I3491" s="265" t="s">
        <v>85</v>
      </c>
      <c r="J3491" s="266"/>
      <c r="K3491" s="267" t="s">
        <v>86</v>
      </c>
      <c r="L3491" s="268"/>
      <c r="N3491" s="269" t="s">
        <v>12</v>
      </c>
      <c r="O3491" s="270"/>
      <c r="P3491" s="271" t="s">
        <v>13</v>
      </c>
      <c r="Q3491" s="272"/>
      <c r="S3491" s="265" t="s">
        <v>87</v>
      </c>
      <c r="T3491" s="266"/>
      <c r="U3491" s="267" t="s">
        <v>88</v>
      </c>
      <c r="V3491" s="268"/>
      <c r="W3491" s="10"/>
      <c r="X3491" s="269" t="s">
        <v>89</v>
      </c>
      <c r="Y3491" s="270"/>
      <c r="Z3491" s="271" t="s">
        <v>90</v>
      </c>
      <c r="AA3491" s="272"/>
      <c r="AB3491" s="10"/>
      <c r="AC3491" s="265" t="s">
        <v>14</v>
      </c>
      <c r="AD3491" s="266"/>
      <c r="AE3491" s="267" t="s">
        <v>15</v>
      </c>
      <c r="AF3491" s="268"/>
      <c r="AG3491" s="10"/>
      <c r="AH3491" s="269" t="s">
        <v>91</v>
      </c>
      <c r="AI3491" s="270"/>
      <c r="AJ3491" s="271" t="s">
        <v>92</v>
      </c>
      <c r="AK3491" s="272"/>
      <c r="AM3491" s="76" t="s">
        <v>16</v>
      </c>
      <c r="AO3491" s="112" t="s">
        <v>38</v>
      </c>
      <c r="AP3491" s="18"/>
      <c r="AQ3491" s="68"/>
      <c r="AR3491" s="68"/>
      <c r="AS3491" s="68"/>
      <c r="AT3491" s="68"/>
    </row>
    <row r="3492" spans="2:46" ht="18.600000000000001" customHeight="1" thickTop="1" thickBot="1">
      <c r="D3492" s="59">
        <v>0</v>
      </c>
      <c r="E3492" s="63">
        <v>0</v>
      </c>
      <c r="F3492" s="61">
        <v>1</v>
      </c>
      <c r="G3492" s="62">
        <v>0</v>
      </c>
      <c r="I3492" s="59">
        <v>0</v>
      </c>
      <c r="J3492" s="63">
        <f t="shared" ref="J3492" si="15867">IF(0=(1-$J$8*$K$8*$B3489^2),10^14,$B3489*$K$8/(1-$J$8*$K$8*$B3489^2))</f>
        <v>-0.34953246629220841</v>
      </c>
      <c r="K3492" s="61">
        <v>1</v>
      </c>
      <c r="L3492" s="62">
        <v>0</v>
      </c>
      <c r="N3492" s="59">
        <f t="shared" ref="N3492" si="15868">D3492*I3489+F3492*I3492-E3492*J3489-G3492*J3492</f>
        <v>0</v>
      </c>
      <c r="O3492" s="63">
        <f t="shared" ref="O3492" si="15869">(D3492*J3489+E3492*I3489+F3492*J3492+G3492*I3492)</f>
        <v>-0.34953246629220841</v>
      </c>
      <c r="P3492" s="61">
        <f t="shared" ref="P3492" si="15870">D3492*K3489+F3492*K3492-E3492*L3489-G3492*L3492</f>
        <v>1</v>
      </c>
      <c r="Q3492" s="62">
        <f t="shared" ref="Q3492" si="15871">(D3492*L3489+E3492*K3489+F3492*L3492+G3492*K3492)</f>
        <v>0</v>
      </c>
      <c r="S3492" s="59">
        <v>0</v>
      </c>
      <c r="T3492" s="63">
        <v>0</v>
      </c>
      <c r="U3492" s="61">
        <v>1</v>
      </c>
      <c r="V3492" s="62">
        <v>0</v>
      </c>
      <c r="X3492" s="59">
        <f t="shared" ref="X3492" si="15872">N3492*S3489+P3492*S3492-O3492*T3489-Q3492*T3492</f>
        <v>0</v>
      </c>
      <c r="Y3492" s="63">
        <f t="shared" ref="Y3492" si="15873">(N3492*T3489+O3492*S3489+P3492*T3492+Q3492*S3492)</f>
        <v>-0.34953246629220841</v>
      </c>
      <c r="Z3492" s="61">
        <f t="shared" ref="Z3492" si="15874">N3492*U3489+P3492*U3492-O3492*V3489-Q3492*V3492</f>
        <v>3.3663811448032646</v>
      </c>
      <c r="AA3492" s="62">
        <f t="shared" ref="AA3492" si="15875">(N3492*V3489+O3492*U3489+P3492*V3492+Q3492*U3492)</f>
        <v>0</v>
      </c>
      <c r="AB3492" s="10"/>
      <c r="AC3492" s="46">
        <f t="shared" ref="AC3492" si="15876">1/$AD$8</f>
        <v>1</v>
      </c>
      <c r="AD3492" s="77">
        <v>0</v>
      </c>
      <c r="AE3492" s="78">
        <v>1</v>
      </c>
      <c r="AF3492" s="79">
        <v>0</v>
      </c>
      <c r="AH3492" s="59">
        <f t="shared" ref="AH3492" si="15877">X3492*AC3489+Z3492*AC3492-Y3492*AD3489-AA3492*AD3492</f>
        <v>3.3663811448032646</v>
      </c>
      <c r="AI3492" s="63">
        <f t="shared" ref="AI3492" si="15878">(X3492*AD3489+Y3492*AC3489+Z3492*AD3492+AA3492*AC3492)</f>
        <v>-0.34953246629220841</v>
      </c>
      <c r="AJ3492" s="61">
        <f t="shared" ref="AJ3492" si="15879">X3492*AE3489+Z3492*AE3492-Y3492*AF3489-AA3492*AF3492</f>
        <v>3.3663811448032646</v>
      </c>
      <c r="AK3492" s="62">
        <f t="shared" ref="AK3492" si="15880">(X3492*AF3489+Y3492*AE3489+Z3492*AF3492+AA3492*AE3492)</f>
        <v>0</v>
      </c>
      <c r="AM3492" s="80">
        <f t="shared" ref="AM3492" si="15881">(180/PI())*ATAN(-1*(AI3489+AI3492)/(AH3489+AH3492))</f>
        <v>-77.020916835013026</v>
      </c>
      <c r="AO3492" s="113">
        <f t="shared" ref="AO3492" si="15882">20*LOG(((1-(10^(AM3489/20)^2)*(1-((1-AO3489)/(1+AO3489))^2))^0.5))</f>
        <v>-7.09690017710983E-3</v>
      </c>
      <c r="AP3492" s="18"/>
      <c r="AQ3492" s="68"/>
      <c r="AR3492" s="68"/>
      <c r="AS3492" s="68"/>
      <c r="AT3492" s="68"/>
    </row>
    <row r="3493" spans="2:46" ht="18.600000000000001" customHeight="1"/>
    <row r="3494" spans="2:46" ht="18.600000000000001" customHeight="1" thickBot="1">
      <c r="D3494" s="10" t="s">
        <v>63</v>
      </c>
      <c r="E3494" s="10"/>
      <c r="F3494" s="10"/>
      <c r="G3494" s="10"/>
      <c r="H3494" s="10"/>
      <c r="I3494" s="10" t="s">
        <v>64</v>
      </c>
      <c r="J3494" s="10"/>
      <c r="K3494" s="10"/>
      <c r="L3494" s="10"/>
      <c r="M3494" s="55"/>
      <c r="N3494" s="55"/>
      <c r="O3494" s="54" t="s">
        <v>65</v>
      </c>
      <c r="P3494" s="55"/>
      <c r="Q3494" s="55"/>
      <c r="R3494" s="55"/>
      <c r="S3494" s="10"/>
      <c r="T3494" s="10" t="s">
        <v>66</v>
      </c>
      <c r="U3494" s="55"/>
      <c r="V3494" s="55"/>
      <c r="W3494" s="55"/>
      <c r="X3494" s="55"/>
      <c r="Y3494" s="54" t="s">
        <v>67</v>
      </c>
      <c r="Z3494" s="55"/>
      <c r="AA3494" s="55"/>
      <c r="AB3494" s="55"/>
      <c r="AC3494" s="54" t="s">
        <v>68</v>
      </c>
      <c r="AD3494" s="10"/>
      <c r="AE3494" s="10"/>
      <c r="AF3494" s="10"/>
      <c r="AG3494" s="10"/>
      <c r="AH3494" s="55"/>
      <c r="AI3494" s="54" t="s">
        <v>69</v>
      </c>
      <c r="AJ3494" s="55"/>
      <c r="AK3494" s="55"/>
    </row>
    <row r="3495" spans="2:46" ht="18.600000000000001" customHeight="1" thickBot="1">
      <c r="B3495" s="52"/>
      <c r="D3495" s="273" t="s">
        <v>70</v>
      </c>
      <c r="E3495" s="274"/>
      <c r="F3495" s="275" t="s">
        <v>71</v>
      </c>
      <c r="G3495" s="276"/>
      <c r="H3495" s="263"/>
      <c r="I3495" s="273" t="s">
        <v>72</v>
      </c>
      <c r="J3495" s="274"/>
      <c r="K3495" s="275" t="s">
        <v>73</v>
      </c>
      <c r="L3495" s="276"/>
      <c r="M3495" s="55"/>
      <c r="N3495" s="269" t="s">
        <v>74</v>
      </c>
      <c r="O3495" s="270"/>
      <c r="P3495" s="271" t="s">
        <v>75</v>
      </c>
      <c r="Q3495" s="272"/>
      <c r="R3495" s="55"/>
      <c r="S3495" s="273" t="s">
        <v>76</v>
      </c>
      <c r="T3495" s="274"/>
      <c r="U3495" s="275" t="s">
        <v>77</v>
      </c>
      <c r="V3495" s="276"/>
      <c r="W3495" s="10"/>
      <c r="X3495" s="269" t="s">
        <v>78</v>
      </c>
      <c r="Y3495" s="270"/>
      <c r="Z3495" s="271" t="s">
        <v>79</v>
      </c>
      <c r="AA3495" s="272"/>
      <c r="AB3495" s="10"/>
      <c r="AC3495" s="273" t="s">
        <v>80</v>
      </c>
      <c r="AD3495" s="274"/>
      <c r="AE3495" s="275" t="s">
        <v>81</v>
      </c>
      <c r="AF3495" s="276"/>
      <c r="AG3495" s="10"/>
      <c r="AH3495" s="269" t="s">
        <v>82</v>
      </c>
      <c r="AI3495" s="270"/>
      <c r="AJ3495" s="271" t="s">
        <v>83</v>
      </c>
      <c r="AK3495" s="272"/>
      <c r="AM3495" s="57" t="s">
        <v>10</v>
      </c>
      <c r="AO3495" s="109" t="s">
        <v>37</v>
      </c>
      <c r="AP3495" s="18"/>
      <c r="AQ3495" s="68"/>
      <c r="AR3495" s="68"/>
      <c r="AS3495" s="68"/>
      <c r="AT3495" s="68"/>
    </row>
    <row r="3496" spans="2:46" ht="18.600000000000001" customHeight="1" thickTop="1" thickBot="1">
      <c r="B3496" s="81">
        <v>9.9999999999999307</v>
      </c>
      <c r="D3496" s="59">
        <v>1</v>
      </c>
      <c r="E3496" s="60">
        <v>0</v>
      </c>
      <c r="F3496" s="61">
        <v>0</v>
      </c>
      <c r="G3496" s="62">
        <f t="shared" ref="G3496" si="15883">$E$8*$B3496</f>
        <v>6.7836999999999534</v>
      </c>
      <c r="I3496" s="59">
        <v>1</v>
      </c>
      <c r="J3496" s="63">
        <v>0</v>
      </c>
      <c r="K3496" s="61">
        <v>0</v>
      </c>
      <c r="L3496" s="62">
        <v>0</v>
      </c>
      <c r="N3496" s="59">
        <f t="shared" ref="N3496" si="15884">D3496*I3496+F3496*I3499-E3496*J3496-G3496*J3499</f>
        <v>3.3659715242071622</v>
      </c>
      <c r="O3496" s="63">
        <f t="shared" ref="O3496" si="15885">(D3496*J3496+E3496*I3496+F3496*J3499+G3496*I3499)</f>
        <v>0</v>
      </c>
      <c r="P3496" s="61">
        <f t="shared" ref="P3496" si="15886">D3496*K3496+F3496*K3499-E3496*L3496-G3496*L3499</f>
        <v>0</v>
      </c>
      <c r="Q3496" s="62">
        <f t="shared" ref="Q3496" si="15887">(D3496*L3496+E3496*K3496+F3496*L3499+G3496*K3499)</f>
        <v>6.7836999999999534</v>
      </c>
      <c r="S3496" s="59">
        <v>1</v>
      </c>
      <c r="T3496" s="60">
        <v>0</v>
      </c>
      <c r="U3496" s="61">
        <v>0</v>
      </c>
      <c r="V3496" s="62">
        <f t="shared" ref="V3496" si="15888">$T$8*$B3496</f>
        <v>6.7836999999999534</v>
      </c>
      <c r="X3496" s="59">
        <f t="shared" ref="X3496" si="15889">N3496*S3496+P3496*S3499-O3496*T3496-Q3496*T3499</f>
        <v>3.3659715242071622</v>
      </c>
      <c r="Y3496" s="63">
        <f t="shared" ref="Y3496" si="15890">(N3496*T3496+O3496*S3496+P3496*T3499+Q3496*S3499)</f>
        <v>0</v>
      </c>
      <c r="Z3496" s="61">
        <f t="shared" ref="Z3496" si="15891">N3496*U3496+P3496*U3499-O3496*V3496-Q3496*V3499</f>
        <v>0</v>
      </c>
      <c r="AA3496" s="62">
        <f t="shared" ref="AA3496" si="15892">(N3496*V3496+O3496*U3496+P3496*V3499+Q3496*U3499)</f>
        <v>29.617441028763924</v>
      </c>
      <c r="AB3496" s="10"/>
      <c r="AC3496" s="64">
        <v>1</v>
      </c>
      <c r="AD3496" s="65">
        <v>0</v>
      </c>
      <c r="AE3496" s="23">
        <v>0</v>
      </c>
      <c r="AF3496" s="66">
        <v>0</v>
      </c>
      <c r="AH3496" s="59">
        <f t="shared" ref="AH3496" si="15893">X3496*AC3496+Z3496*AC3499-Y3496*AD3496-AA3496*AD3499</f>
        <v>3.3659715242071622</v>
      </c>
      <c r="AI3496" s="63">
        <f t="shared" ref="AI3496" si="15894">(X3496*AD3496+Y3496*AC3496+Z3496*AD3499+AA3496*AC3499)</f>
        <v>29.617441028763924</v>
      </c>
      <c r="AJ3496" s="61">
        <f t="shared" ref="AJ3496" si="15895">X3496*AE3496+Z3496*AE3499-Y3496*AF3496-AA3496*AF3499</f>
        <v>0</v>
      </c>
      <c r="AK3496" s="62">
        <f t="shared" ref="AK3496" si="15896">(X3496*AF3496+Y3496*AE3496+Z3496*AF3499+AA3496*AE3499)</f>
        <v>29.617441028763924</v>
      </c>
      <c r="AM3496" s="67">
        <f t="shared" ref="AM3496" si="15897">20*LOG(((1+$AD$8)/$AD$8)/((AH3496+AH3499)^2+(AI3496+AI3499)^2)^0.5)</f>
        <v>-23.531340200147014</v>
      </c>
      <c r="AO3496" s="110">
        <f t="shared" ref="AO3496" si="15898">((AH3496^2+AI3496^2)^0.5)/((AH3499^2+AI3499^2)^0.5)</f>
        <v>8.8085578351306832</v>
      </c>
      <c r="AP3496" s="18"/>
      <c r="AQ3496" s="68"/>
      <c r="AR3496" s="68"/>
      <c r="AS3496" s="68"/>
      <c r="AT3496" s="68"/>
    </row>
    <row r="3497" spans="2:46" ht="18.600000000000001" customHeight="1" thickBot="1">
      <c r="D3497" s="69"/>
      <c r="G3497" s="70"/>
      <c r="I3497" s="69"/>
      <c r="L3497" s="70"/>
      <c r="N3497" s="69"/>
      <c r="Q3497" s="70"/>
      <c r="S3497" s="69"/>
      <c r="V3497" s="70"/>
      <c r="X3497" s="69"/>
      <c r="AA3497" s="70"/>
      <c r="AC3497" s="64"/>
      <c r="AD3497" s="23"/>
      <c r="AE3497" s="23"/>
      <c r="AF3497" s="71"/>
      <c r="AH3497" s="69"/>
      <c r="AK3497" s="70"/>
      <c r="AO3497" s="111"/>
      <c r="AP3497" s="18"/>
      <c r="AQ3497" s="68"/>
      <c r="AR3497" s="68"/>
      <c r="AS3497" s="68"/>
      <c r="AT3497" s="68"/>
    </row>
    <row r="3498" spans="2:46" ht="18.600000000000001" customHeight="1" thickBot="1">
      <c r="D3498" s="265" t="s">
        <v>11</v>
      </c>
      <c r="E3498" s="266"/>
      <c r="F3498" s="267" t="s">
        <v>84</v>
      </c>
      <c r="G3498" s="268"/>
      <c r="H3498" s="263"/>
      <c r="I3498" s="265" t="s">
        <v>85</v>
      </c>
      <c r="J3498" s="266"/>
      <c r="K3498" s="267" t="s">
        <v>86</v>
      </c>
      <c r="L3498" s="268"/>
      <c r="N3498" s="269" t="s">
        <v>12</v>
      </c>
      <c r="O3498" s="270"/>
      <c r="P3498" s="271" t="s">
        <v>13</v>
      </c>
      <c r="Q3498" s="272"/>
      <c r="S3498" s="265" t="s">
        <v>87</v>
      </c>
      <c r="T3498" s="266"/>
      <c r="U3498" s="267" t="s">
        <v>88</v>
      </c>
      <c r="V3498" s="268"/>
      <c r="W3498" s="10"/>
      <c r="X3498" s="269" t="s">
        <v>89</v>
      </c>
      <c r="Y3498" s="270"/>
      <c r="Z3498" s="271" t="s">
        <v>90</v>
      </c>
      <c r="AA3498" s="272"/>
      <c r="AB3498" s="10"/>
      <c r="AC3498" s="265" t="s">
        <v>14</v>
      </c>
      <c r="AD3498" s="266"/>
      <c r="AE3498" s="267" t="s">
        <v>15</v>
      </c>
      <c r="AF3498" s="268"/>
      <c r="AG3498" s="10"/>
      <c r="AH3498" s="269" t="s">
        <v>91</v>
      </c>
      <c r="AI3498" s="270"/>
      <c r="AJ3498" s="271" t="s">
        <v>92</v>
      </c>
      <c r="AK3498" s="272"/>
      <c r="AM3498" s="76" t="s">
        <v>16</v>
      </c>
      <c r="AO3498" s="112" t="s">
        <v>38</v>
      </c>
      <c r="AP3498" s="18"/>
      <c r="AQ3498" s="68"/>
      <c r="AR3498" s="68"/>
      <c r="AS3498" s="68"/>
      <c r="AT3498" s="68"/>
    </row>
    <row r="3499" spans="2:46" ht="18.600000000000001" customHeight="1" thickTop="1" thickBot="1">
      <c r="D3499" s="59">
        <v>0</v>
      </c>
      <c r="E3499" s="63">
        <v>0</v>
      </c>
      <c r="F3499" s="61">
        <v>1</v>
      </c>
      <c r="G3499" s="62">
        <v>0</v>
      </c>
      <c r="I3499" s="59">
        <v>0</v>
      </c>
      <c r="J3499" s="63">
        <f t="shared" ref="J3499" si="15899">IF(0=(1-$J$8*$K$8*$B3496^2),10^14,$B3496*$K$8/(1-$J$8*$K$8*$B3496^2))</f>
        <v>-0.34877301829490964</v>
      </c>
      <c r="K3499" s="61">
        <v>1</v>
      </c>
      <c r="L3499" s="62">
        <v>0</v>
      </c>
      <c r="N3499" s="59">
        <f t="shared" ref="N3499" si="15900">D3499*I3496+F3499*I3499-E3499*J3496-G3499*J3499</f>
        <v>0</v>
      </c>
      <c r="O3499" s="63">
        <f t="shared" ref="O3499" si="15901">(D3499*J3496+E3499*I3496+F3499*J3499+G3499*I3499)</f>
        <v>-0.34877301829490964</v>
      </c>
      <c r="P3499" s="61">
        <f t="shared" ref="P3499" si="15902">D3499*K3496+F3499*K3499-E3499*L3496-G3499*L3499</f>
        <v>1</v>
      </c>
      <c r="Q3499" s="62">
        <f t="shared" ref="Q3499" si="15903">(D3499*L3496+E3499*K3496+F3499*L3499+G3499*K3499)</f>
        <v>0</v>
      </c>
      <c r="S3499" s="59">
        <v>0</v>
      </c>
      <c r="T3499" s="63">
        <v>0</v>
      </c>
      <c r="U3499" s="61">
        <v>1</v>
      </c>
      <c r="V3499" s="62">
        <v>0</v>
      </c>
      <c r="X3499" s="59">
        <f t="shared" ref="X3499" si="15904">N3499*S3496+P3499*S3499-O3499*T3496-Q3499*T3499</f>
        <v>0</v>
      </c>
      <c r="Y3499" s="63">
        <f t="shared" ref="Y3499" si="15905">(N3499*T3496+O3499*S3496+P3499*T3499+Q3499*S3499)</f>
        <v>-0.34877301829490964</v>
      </c>
      <c r="Z3499" s="61">
        <f t="shared" ref="Z3499" si="15906">N3499*U3496+P3499*U3499-O3499*V3496-Q3499*V3499</f>
        <v>3.3659715242071622</v>
      </c>
      <c r="AA3499" s="62">
        <f t="shared" ref="AA3499" si="15907">(N3499*V3496+O3499*U3496+P3499*V3499+Q3499*U3499)</f>
        <v>0</v>
      </c>
      <c r="AB3499" s="10"/>
      <c r="AC3499" s="46">
        <f t="shared" ref="AC3499" si="15908">1/$AD$8</f>
        <v>1</v>
      </c>
      <c r="AD3499" s="77">
        <v>0</v>
      </c>
      <c r="AE3499" s="78">
        <v>1</v>
      </c>
      <c r="AF3499" s="79">
        <v>0</v>
      </c>
      <c r="AH3499" s="59">
        <f t="shared" ref="AH3499" si="15909">X3499*AC3496+Z3499*AC3499-Y3499*AD3496-AA3499*AD3499</f>
        <v>3.3659715242071622</v>
      </c>
      <c r="AI3499" s="63">
        <f t="shared" ref="AI3499" si="15910">(X3499*AD3496+Y3499*AC3496+Z3499*AD3499+AA3499*AC3499)</f>
        <v>-0.34877301829490964</v>
      </c>
      <c r="AJ3499" s="61">
        <f t="shared" ref="AJ3499" si="15911">X3499*AE3496+Z3499*AE3499-Y3499*AF3496-AA3499*AF3499</f>
        <v>3.3659715242071622</v>
      </c>
      <c r="AK3499" s="62">
        <f t="shared" ref="AK3499" si="15912">(X3499*AF3496+Y3499*AE3496+Z3499*AF3499+AA3499*AE3499)</f>
        <v>0</v>
      </c>
      <c r="AM3499" s="80">
        <f t="shared" ref="AM3499" si="15913">(180/PI())*ATAN(-1*(AI3496+AI3499)/(AH3496+AH3499))</f>
        <v>-77.046957707169597</v>
      </c>
      <c r="AO3499" s="113">
        <f t="shared" ref="AO3499" si="15914">20*LOG(((1-(10^(AM3496/20)^2)*(1-((1-AO3496)/(1+AO3496))^2))^0.5))</f>
        <v>-7.0592358564507303E-3</v>
      </c>
      <c r="AP3499" s="18"/>
      <c r="AQ3499" s="68"/>
      <c r="AR3499" s="68"/>
      <c r="AS3499" s="68"/>
      <c r="AT3499" s="68"/>
    </row>
    <row r="3500" spans="2:46" ht="18.600000000000001" customHeight="1"/>
    <row r="3501" spans="2:46" ht="18.600000000000001" customHeight="1" thickBot="1">
      <c r="D3501" s="10" t="s">
        <v>63</v>
      </c>
      <c r="E3501" s="10"/>
      <c r="F3501" s="10"/>
      <c r="G3501" s="10"/>
      <c r="H3501" s="10"/>
      <c r="I3501" s="10" t="s">
        <v>64</v>
      </c>
      <c r="J3501" s="10"/>
      <c r="K3501" s="10"/>
      <c r="L3501" s="10"/>
      <c r="M3501" s="55"/>
      <c r="N3501" s="55"/>
      <c r="O3501" s="54" t="s">
        <v>65</v>
      </c>
      <c r="P3501" s="55"/>
      <c r="Q3501" s="55"/>
      <c r="R3501" s="55"/>
      <c r="S3501" s="10"/>
      <c r="T3501" s="10" t="s">
        <v>66</v>
      </c>
      <c r="U3501" s="55"/>
      <c r="V3501" s="55"/>
      <c r="W3501" s="55"/>
      <c r="X3501" s="55"/>
      <c r="Y3501" s="54" t="s">
        <v>67</v>
      </c>
      <c r="Z3501" s="55"/>
      <c r="AA3501" s="55"/>
      <c r="AB3501" s="55"/>
      <c r="AC3501" s="54" t="s">
        <v>68</v>
      </c>
      <c r="AD3501" s="10"/>
      <c r="AE3501" s="10"/>
      <c r="AF3501" s="10"/>
      <c r="AG3501" s="10"/>
      <c r="AH3501" s="55"/>
      <c r="AI3501" s="54" t="s">
        <v>69</v>
      </c>
      <c r="AJ3501" s="55"/>
      <c r="AK3501" s="55"/>
    </row>
    <row r="3502" spans="2:46" ht="18.600000000000001" customHeight="1" thickBot="1">
      <c r="B3502" s="52"/>
      <c r="D3502" s="273" t="s">
        <v>70</v>
      </c>
      <c r="E3502" s="274"/>
      <c r="F3502" s="275" t="s">
        <v>71</v>
      </c>
      <c r="G3502" s="276"/>
      <c r="H3502" s="263"/>
      <c r="I3502" s="273" t="s">
        <v>72</v>
      </c>
      <c r="J3502" s="274"/>
      <c r="K3502" s="275" t="s">
        <v>73</v>
      </c>
      <c r="L3502" s="276"/>
      <c r="M3502" s="55"/>
      <c r="N3502" s="269" t="s">
        <v>74</v>
      </c>
      <c r="O3502" s="270"/>
      <c r="P3502" s="271" t="s">
        <v>75</v>
      </c>
      <c r="Q3502" s="272"/>
      <c r="R3502" s="55"/>
      <c r="S3502" s="273" t="s">
        <v>76</v>
      </c>
      <c r="T3502" s="274"/>
      <c r="U3502" s="275" t="s">
        <v>77</v>
      </c>
      <c r="V3502" s="276"/>
      <c r="W3502" s="10"/>
      <c r="X3502" s="269" t="s">
        <v>78</v>
      </c>
      <c r="Y3502" s="270"/>
      <c r="Z3502" s="271" t="s">
        <v>79</v>
      </c>
      <c r="AA3502" s="272"/>
      <c r="AB3502" s="10"/>
      <c r="AC3502" s="273" t="s">
        <v>80</v>
      </c>
      <c r="AD3502" s="274"/>
      <c r="AE3502" s="275" t="s">
        <v>81</v>
      </c>
      <c r="AF3502" s="276"/>
      <c r="AG3502" s="10"/>
      <c r="AH3502" s="269" t="s">
        <v>82</v>
      </c>
      <c r="AI3502" s="270"/>
      <c r="AJ3502" s="271" t="s">
        <v>83</v>
      </c>
      <c r="AK3502" s="272"/>
      <c r="AM3502" s="57" t="s">
        <v>10</v>
      </c>
      <c r="AO3502" s="109" t="s">
        <v>37</v>
      </c>
      <c r="AP3502" s="18"/>
      <c r="AQ3502" s="68"/>
      <c r="AR3502" s="68"/>
      <c r="AS3502" s="68"/>
      <c r="AT3502" s="68"/>
    </row>
    <row r="3503" spans="2:46" ht="18.600000000000001" customHeight="1" thickTop="1" thickBot="1">
      <c r="B3503" s="81">
        <v>10.0199999999999</v>
      </c>
      <c r="D3503" s="59">
        <v>1</v>
      </c>
      <c r="E3503" s="60">
        <v>0</v>
      </c>
      <c r="F3503" s="61">
        <v>0</v>
      </c>
      <c r="G3503" s="62">
        <f t="shared" ref="G3503" si="15915">$E$8*$B3503</f>
        <v>6.7972673999999325</v>
      </c>
      <c r="I3503" s="59">
        <v>1</v>
      </c>
      <c r="J3503" s="63">
        <v>0</v>
      </c>
      <c r="K3503" s="61">
        <v>0</v>
      </c>
      <c r="L3503" s="62">
        <v>0</v>
      </c>
      <c r="N3503" s="59">
        <f t="shared" ref="N3503" si="15916">D3503*I3503+F3503*I3506-E3503*J3503-G3503*J3506</f>
        <v>3.3655644944968026</v>
      </c>
      <c r="O3503" s="63">
        <f t="shared" ref="O3503" si="15917">(D3503*J3503+E3503*I3503+F3503*J3506+G3503*I3506)</f>
        <v>0</v>
      </c>
      <c r="P3503" s="61">
        <f t="shared" ref="P3503" si="15918">D3503*K3503+F3503*K3506-E3503*L3503-G3503*L3506</f>
        <v>0</v>
      </c>
      <c r="Q3503" s="62">
        <f t="shared" ref="Q3503" si="15919">(D3503*L3503+E3503*K3503+F3503*L3506+G3503*K3506)</f>
        <v>6.7972673999999325</v>
      </c>
      <c r="S3503" s="59">
        <v>1</v>
      </c>
      <c r="T3503" s="60">
        <v>0</v>
      </c>
      <c r="U3503" s="61">
        <v>0</v>
      </c>
      <c r="V3503" s="62">
        <f t="shared" ref="V3503" si="15920">$T$8*$B3503</f>
        <v>6.7972673999999325</v>
      </c>
      <c r="X3503" s="59">
        <f t="shared" ref="X3503" si="15921">N3503*S3503+P3503*S3506-O3503*T3503-Q3503*T3506</f>
        <v>3.3655644944968026</v>
      </c>
      <c r="Y3503" s="63">
        <f t="shared" ref="Y3503" si="15922">(N3503*T3503+O3503*S3503+P3503*T3506+Q3503*S3506)</f>
        <v>0</v>
      </c>
      <c r="Z3503" s="61">
        <f t="shared" ref="Z3503" si="15923">N3503*U3503+P3503*U3506-O3503*V3503-Q3503*V3506</f>
        <v>0</v>
      </c>
      <c r="AA3503" s="62">
        <f t="shared" ref="AA3503" si="15924">(N3503*V3503+O3503*U3503+P3503*V3506+Q3503*U3506)</f>
        <v>29.673909221040301</v>
      </c>
      <c r="AB3503" s="10"/>
      <c r="AC3503" s="64">
        <v>1</v>
      </c>
      <c r="AD3503" s="65">
        <v>0</v>
      </c>
      <c r="AE3503" s="23">
        <v>0</v>
      </c>
      <c r="AF3503" s="66">
        <v>0</v>
      </c>
      <c r="AH3503" s="59">
        <f t="shared" ref="AH3503" si="15925">X3503*AC3503+Z3503*AC3506-Y3503*AD3503-AA3503*AD3506</f>
        <v>3.3655644944968026</v>
      </c>
      <c r="AI3503" s="63">
        <f t="shared" ref="AI3503" si="15926">(X3503*AD3503+Y3503*AC3503+Z3503*AD3506+AA3503*AC3506)</f>
        <v>29.673909221040301</v>
      </c>
      <c r="AJ3503" s="61">
        <f t="shared" ref="AJ3503" si="15927">X3503*AE3503+Z3503*AE3506-Y3503*AF3503-AA3503*AF3506</f>
        <v>0</v>
      </c>
      <c r="AK3503" s="62">
        <f t="shared" ref="AK3503" si="15928">(X3503*AF3503+Y3503*AE3503+Z3503*AF3506+AA3503*AE3506)</f>
        <v>29.673909221040301</v>
      </c>
      <c r="AM3503" s="67">
        <f t="shared" ref="AM3503" si="15929">20*LOG(((1+$AD$8)/$AD$8)/((AH3503+AH3506)^2+(AI3503+AI3506)^2)^0.5)</f>
        <v>-23.547402299956715</v>
      </c>
      <c r="AO3503" s="110">
        <f t="shared" ref="AO3503" si="15930">((AH3503^2+AI3503^2)^0.5)/((AH3506^2+AI3506^2)^0.5)</f>
        <v>8.8263836409553207</v>
      </c>
      <c r="AP3503" s="18"/>
      <c r="AQ3503" s="68"/>
      <c r="AR3503" s="68"/>
      <c r="AS3503" s="68"/>
      <c r="AT3503" s="68"/>
    </row>
    <row r="3504" spans="2:46" ht="18.600000000000001" customHeight="1" thickBot="1">
      <c r="D3504" s="69"/>
      <c r="G3504" s="70"/>
      <c r="I3504" s="69"/>
      <c r="L3504" s="70"/>
      <c r="N3504" s="69"/>
      <c r="Q3504" s="70"/>
      <c r="S3504" s="69"/>
      <c r="V3504" s="70"/>
      <c r="X3504" s="69"/>
      <c r="AA3504" s="70"/>
      <c r="AC3504" s="64"/>
      <c r="AD3504" s="23"/>
      <c r="AE3504" s="23"/>
      <c r="AF3504" s="71"/>
      <c r="AH3504" s="69"/>
      <c r="AK3504" s="70"/>
      <c r="AO3504" s="111"/>
      <c r="AP3504" s="18"/>
      <c r="AQ3504" s="68"/>
      <c r="AR3504" s="68"/>
      <c r="AS3504" s="68"/>
      <c r="AT3504" s="68"/>
    </row>
    <row r="3505" spans="2:46" ht="18.600000000000001" customHeight="1" thickBot="1">
      <c r="D3505" s="265" t="s">
        <v>11</v>
      </c>
      <c r="E3505" s="266"/>
      <c r="F3505" s="267" t="s">
        <v>84</v>
      </c>
      <c r="G3505" s="268"/>
      <c r="H3505" s="263"/>
      <c r="I3505" s="265" t="s">
        <v>85</v>
      </c>
      <c r="J3505" s="266"/>
      <c r="K3505" s="267" t="s">
        <v>86</v>
      </c>
      <c r="L3505" s="268"/>
      <c r="N3505" s="269" t="s">
        <v>12</v>
      </c>
      <c r="O3505" s="270"/>
      <c r="P3505" s="271" t="s">
        <v>13</v>
      </c>
      <c r="Q3505" s="272"/>
      <c r="S3505" s="265" t="s">
        <v>87</v>
      </c>
      <c r="T3505" s="266"/>
      <c r="U3505" s="267" t="s">
        <v>88</v>
      </c>
      <c r="V3505" s="268"/>
      <c r="W3505" s="10"/>
      <c r="X3505" s="269" t="s">
        <v>89</v>
      </c>
      <c r="Y3505" s="270"/>
      <c r="Z3505" s="271" t="s">
        <v>90</v>
      </c>
      <c r="AA3505" s="272"/>
      <c r="AB3505" s="10"/>
      <c r="AC3505" s="265" t="s">
        <v>14</v>
      </c>
      <c r="AD3505" s="266"/>
      <c r="AE3505" s="267" t="s">
        <v>15</v>
      </c>
      <c r="AF3505" s="268"/>
      <c r="AG3505" s="10"/>
      <c r="AH3505" s="269" t="s">
        <v>91</v>
      </c>
      <c r="AI3505" s="270"/>
      <c r="AJ3505" s="271" t="s">
        <v>92</v>
      </c>
      <c r="AK3505" s="272"/>
      <c r="AM3505" s="76" t="s">
        <v>16</v>
      </c>
      <c r="AO3505" s="112" t="s">
        <v>38</v>
      </c>
      <c r="AP3505" s="18"/>
      <c r="AQ3505" s="68"/>
      <c r="AR3505" s="68"/>
      <c r="AS3505" s="68"/>
      <c r="AT3505" s="68"/>
    </row>
    <row r="3506" spans="2:46" ht="18.600000000000001" customHeight="1" thickTop="1" thickBot="1">
      <c r="D3506" s="59">
        <v>0</v>
      </c>
      <c r="E3506" s="63">
        <v>0</v>
      </c>
      <c r="F3506" s="61">
        <v>1</v>
      </c>
      <c r="G3506" s="62">
        <v>0</v>
      </c>
      <c r="I3506" s="59">
        <v>0</v>
      </c>
      <c r="J3506" s="63">
        <f t="shared" ref="J3506" si="15931">IF(0=(1-$J$8*$K$8*$B3503^2),10^14,$B3503*$K$8/(1-$J$8*$K$8*$B3503^2))</f>
        <v>-0.34801698319192592</v>
      </c>
      <c r="K3506" s="61">
        <v>1</v>
      </c>
      <c r="L3506" s="62">
        <v>0</v>
      </c>
      <c r="N3506" s="59">
        <f t="shared" ref="N3506" si="15932">D3506*I3503+F3506*I3506-E3506*J3503-G3506*J3506</f>
        <v>0</v>
      </c>
      <c r="O3506" s="63">
        <f t="shared" ref="O3506" si="15933">(D3506*J3503+E3506*I3503+F3506*J3506+G3506*I3506)</f>
        <v>-0.34801698319192592</v>
      </c>
      <c r="P3506" s="61">
        <f t="shared" ref="P3506" si="15934">D3506*K3503+F3506*K3506-E3506*L3503-G3506*L3506</f>
        <v>1</v>
      </c>
      <c r="Q3506" s="62">
        <f t="shared" ref="Q3506" si="15935">(D3506*L3503+E3506*K3503+F3506*L3506+G3506*K3506)</f>
        <v>0</v>
      </c>
      <c r="S3506" s="59">
        <v>0</v>
      </c>
      <c r="T3506" s="63">
        <v>0</v>
      </c>
      <c r="U3506" s="61">
        <v>1</v>
      </c>
      <c r="V3506" s="62">
        <v>0</v>
      </c>
      <c r="X3506" s="59">
        <f t="shared" ref="X3506" si="15936">N3506*S3503+P3506*S3506-O3506*T3503-Q3506*T3506</f>
        <v>0</v>
      </c>
      <c r="Y3506" s="63">
        <f t="shared" ref="Y3506" si="15937">(N3506*T3503+O3506*S3503+P3506*T3506+Q3506*S3506)</f>
        <v>-0.34801698319192592</v>
      </c>
      <c r="Z3506" s="61">
        <f t="shared" ref="Z3506" si="15938">N3506*U3503+P3506*U3506-O3506*V3503-Q3506*V3506</f>
        <v>3.3655644944968026</v>
      </c>
      <c r="AA3506" s="62">
        <f t="shared" ref="AA3506" si="15939">(N3506*V3503+O3506*U3503+P3506*V3506+Q3506*U3506)</f>
        <v>0</v>
      </c>
      <c r="AB3506" s="10"/>
      <c r="AC3506" s="46">
        <f t="shared" ref="AC3506" si="15940">1/$AD$8</f>
        <v>1</v>
      </c>
      <c r="AD3506" s="77">
        <v>0</v>
      </c>
      <c r="AE3506" s="78">
        <v>1</v>
      </c>
      <c r="AF3506" s="79">
        <v>0</v>
      </c>
      <c r="AH3506" s="59">
        <f t="shared" ref="AH3506" si="15941">X3506*AC3503+Z3506*AC3506-Y3506*AD3503-AA3506*AD3506</f>
        <v>3.3655644944968026</v>
      </c>
      <c r="AI3506" s="63">
        <f t="shared" ref="AI3506" si="15942">(X3506*AD3503+Y3506*AC3503+Z3506*AD3506+AA3506*AC3506)</f>
        <v>-0.34801698319192592</v>
      </c>
      <c r="AJ3506" s="61">
        <f t="shared" ref="AJ3506" si="15943">X3506*AE3503+Z3506*AE3506-Y3506*AF3503-AA3506*AF3506</f>
        <v>3.3655644944968026</v>
      </c>
      <c r="AK3506" s="62">
        <f t="shared" ref="AK3506" si="15944">(X3506*AF3503+Y3506*AE3503+Z3506*AF3506+AA3506*AE3506)</f>
        <v>0</v>
      </c>
      <c r="AM3506" s="80">
        <f t="shared" ref="AM3506" si="15945">(180/PI())*ATAN(-1*(AI3503+AI3506)/(AH3503+AH3506))</f>
        <v>-77.072894066500481</v>
      </c>
      <c r="AO3506" s="113">
        <f t="shared" ref="AO3506" si="15946">20*LOG(((1-(10^(AM3503/20)^2)*(1-((1-AO3503)/(1+AO3503))^2))^0.5))</f>
        <v>-7.0218328240738426E-3</v>
      </c>
      <c r="AP3506" s="18"/>
      <c r="AQ3506" s="68"/>
      <c r="AR3506" s="68"/>
      <c r="AS3506" s="68"/>
      <c r="AT3506" s="68"/>
    </row>
    <row r="3509" spans="2:46">
      <c r="B3509" s="105"/>
    </row>
  </sheetData>
  <sheetProtection algorithmName="SHA-512" hashValue="vKpJh1FkZK7gk6ggorj85vYYFWLe5dkv1PFBF2jdvRGBcz2mbbiiUw/SPKDyLkifXhEOZop4/pX1bQFmUGMBCA==" saltValue="c0K/OfMYpbG4MZvWhK83bg==" spinCount="100000" sheet="1" objects="1" scenarios="1"/>
  <mergeCells count="13976">
    <mergeCell ref="S16:T16"/>
    <mergeCell ref="U16:V16"/>
    <mergeCell ref="X16:Y16"/>
    <mergeCell ref="Z16:AA16"/>
    <mergeCell ref="AH16:AI16"/>
    <mergeCell ref="AJ16:AK16"/>
    <mergeCell ref="N1:O1"/>
    <mergeCell ref="P1:Q1"/>
    <mergeCell ref="N5:O5"/>
    <mergeCell ref="P5:Q5"/>
    <mergeCell ref="D16:E16"/>
    <mergeCell ref="F16:G16"/>
    <mergeCell ref="I16:J16"/>
    <mergeCell ref="K16:L16"/>
    <mergeCell ref="N16:O16"/>
    <mergeCell ref="P16:Q16"/>
    <mergeCell ref="S30:T30"/>
    <mergeCell ref="U30:V30"/>
    <mergeCell ref="X30:Y30"/>
    <mergeCell ref="Z30:AA30"/>
    <mergeCell ref="AH30:AI30"/>
    <mergeCell ref="AJ30:AK30"/>
    <mergeCell ref="D30:E30"/>
    <mergeCell ref="F30:G30"/>
    <mergeCell ref="I30:J30"/>
    <mergeCell ref="K30:L30"/>
    <mergeCell ref="N30:O30"/>
    <mergeCell ref="P30:Q30"/>
    <mergeCell ref="S23:T23"/>
    <mergeCell ref="U23:V23"/>
    <mergeCell ref="X23:Y23"/>
    <mergeCell ref="Z23:AA23"/>
    <mergeCell ref="AH51:AI51"/>
    <mergeCell ref="AJ51:AK51"/>
    <mergeCell ref="D51:E51"/>
    <mergeCell ref="F51:G51"/>
    <mergeCell ref="I51:J51"/>
    <mergeCell ref="K51:L51"/>
    <mergeCell ref="N51:O51"/>
    <mergeCell ref="P51:Q51"/>
    <mergeCell ref="AC58:AD58"/>
    <mergeCell ref="AE58:AF58"/>
    <mergeCell ref="AH23:AI23"/>
    <mergeCell ref="AJ23:AK23"/>
    <mergeCell ref="D23:E23"/>
    <mergeCell ref="F23:G23"/>
    <mergeCell ref="I23:J23"/>
    <mergeCell ref="K23:L23"/>
    <mergeCell ref="N23:O23"/>
    <mergeCell ref="P23:Q23"/>
    <mergeCell ref="S44:T44"/>
    <mergeCell ref="U44:V44"/>
    <mergeCell ref="X44:Y44"/>
    <mergeCell ref="Z44:AA44"/>
    <mergeCell ref="AH44:AI44"/>
    <mergeCell ref="AJ44:AK44"/>
    <mergeCell ref="D44:E44"/>
    <mergeCell ref="F44:G44"/>
    <mergeCell ref="I44:J44"/>
    <mergeCell ref="K44:L44"/>
    <mergeCell ref="N44:O44"/>
    <mergeCell ref="P44:Q44"/>
    <mergeCell ref="S37:T37"/>
    <mergeCell ref="U37:V37"/>
    <mergeCell ref="X37:Y37"/>
    <mergeCell ref="Z37:AA37"/>
    <mergeCell ref="AH37:AI37"/>
    <mergeCell ref="AJ37:AK37"/>
    <mergeCell ref="D37:E37"/>
    <mergeCell ref="F37:G37"/>
    <mergeCell ref="I37:J37"/>
    <mergeCell ref="K37:L37"/>
    <mergeCell ref="N37:O37"/>
    <mergeCell ref="P37:Q37"/>
    <mergeCell ref="S72:T72"/>
    <mergeCell ref="U72:V72"/>
    <mergeCell ref="X72:Y72"/>
    <mergeCell ref="Z72:AA72"/>
    <mergeCell ref="AH72:AI72"/>
    <mergeCell ref="AJ72:AK72"/>
    <mergeCell ref="D72:E72"/>
    <mergeCell ref="F72:G72"/>
    <mergeCell ref="I72:J72"/>
    <mergeCell ref="K72:L72"/>
    <mergeCell ref="N72:O72"/>
    <mergeCell ref="P72:Q72"/>
    <mergeCell ref="S65:T65"/>
    <mergeCell ref="U65:V65"/>
    <mergeCell ref="X65:Y65"/>
    <mergeCell ref="Z65:AA65"/>
    <mergeCell ref="AH65:AI65"/>
    <mergeCell ref="AJ65:AK65"/>
    <mergeCell ref="D65:E65"/>
    <mergeCell ref="F65:G65"/>
    <mergeCell ref="I65:J65"/>
    <mergeCell ref="K65:L65"/>
    <mergeCell ref="N65:O65"/>
    <mergeCell ref="P65:Q65"/>
    <mergeCell ref="AC72:AD72"/>
    <mergeCell ref="AE72:AF72"/>
    <mergeCell ref="S58:T58"/>
    <mergeCell ref="U58:V58"/>
    <mergeCell ref="X58:Y58"/>
    <mergeCell ref="Z58:AA58"/>
    <mergeCell ref="AH58:AI58"/>
    <mergeCell ref="AJ58:AK58"/>
    <mergeCell ref="D58:E58"/>
    <mergeCell ref="F58:G58"/>
    <mergeCell ref="I58:J58"/>
    <mergeCell ref="K58:L58"/>
    <mergeCell ref="N58:O58"/>
    <mergeCell ref="P58:Q58"/>
    <mergeCell ref="AH93:AI93"/>
    <mergeCell ref="AJ93:AK93"/>
    <mergeCell ref="D93:E93"/>
    <mergeCell ref="F93:G93"/>
    <mergeCell ref="I93:J93"/>
    <mergeCell ref="K93:L93"/>
    <mergeCell ref="N93:O93"/>
    <mergeCell ref="P93:Q93"/>
    <mergeCell ref="AC100:AD100"/>
    <mergeCell ref="AE100:AF100"/>
    <mergeCell ref="S86:T86"/>
    <mergeCell ref="U86:V86"/>
    <mergeCell ref="X86:Y86"/>
    <mergeCell ref="Z86:AA86"/>
    <mergeCell ref="AH86:AI86"/>
    <mergeCell ref="AJ86:AK86"/>
    <mergeCell ref="D86:E86"/>
    <mergeCell ref="F86:G86"/>
    <mergeCell ref="I86:J86"/>
    <mergeCell ref="K86:L86"/>
    <mergeCell ref="N86:O86"/>
    <mergeCell ref="P86:Q86"/>
    <mergeCell ref="S79:T79"/>
    <mergeCell ref="U79:V79"/>
    <mergeCell ref="X79:Y79"/>
    <mergeCell ref="Z79:AA79"/>
    <mergeCell ref="AH79:AI79"/>
    <mergeCell ref="AJ79:AK79"/>
    <mergeCell ref="D79:E79"/>
    <mergeCell ref="F79:G79"/>
    <mergeCell ref="I79:J79"/>
    <mergeCell ref="K79:L79"/>
    <mergeCell ref="N79:O79"/>
    <mergeCell ref="P79:Q79"/>
    <mergeCell ref="AC86:AD86"/>
    <mergeCell ref="AE86:AF86"/>
    <mergeCell ref="AH114:AI114"/>
    <mergeCell ref="AJ114:AK114"/>
    <mergeCell ref="D114:E114"/>
    <mergeCell ref="F114:G114"/>
    <mergeCell ref="I114:J114"/>
    <mergeCell ref="K114:L114"/>
    <mergeCell ref="N114:O114"/>
    <mergeCell ref="P114:Q114"/>
    <mergeCell ref="S107:T107"/>
    <mergeCell ref="U107:V107"/>
    <mergeCell ref="X107:Y107"/>
    <mergeCell ref="Z107:AA107"/>
    <mergeCell ref="AH107:AI107"/>
    <mergeCell ref="AJ107:AK107"/>
    <mergeCell ref="D107:E107"/>
    <mergeCell ref="F107:G107"/>
    <mergeCell ref="I107:J107"/>
    <mergeCell ref="K107:L107"/>
    <mergeCell ref="N107:O107"/>
    <mergeCell ref="P107:Q107"/>
    <mergeCell ref="AC114:AD114"/>
    <mergeCell ref="AE114:AF114"/>
    <mergeCell ref="S100:T100"/>
    <mergeCell ref="U100:V100"/>
    <mergeCell ref="X100:Y100"/>
    <mergeCell ref="Z100:AA100"/>
    <mergeCell ref="AH100:AI100"/>
    <mergeCell ref="AJ100:AK100"/>
    <mergeCell ref="D100:E100"/>
    <mergeCell ref="F100:G100"/>
    <mergeCell ref="I100:J100"/>
    <mergeCell ref="K100:L100"/>
    <mergeCell ref="N100:O100"/>
    <mergeCell ref="P100:Q100"/>
    <mergeCell ref="AH135:AI135"/>
    <mergeCell ref="AJ135:AK135"/>
    <mergeCell ref="D135:E135"/>
    <mergeCell ref="F135:G135"/>
    <mergeCell ref="I135:J135"/>
    <mergeCell ref="K135:L135"/>
    <mergeCell ref="N135:O135"/>
    <mergeCell ref="P135:Q135"/>
    <mergeCell ref="AC142:AD142"/>
    <mergeCell ref="AE142:AF142"/>
    <mergeCell ref="S128:T128"/>
    <mergeCell ref="U128:V128"/>
    <mergeCell ref="X128:Y128"/>
    <mergeCell ref="Z128:AA128"/>
    <mergeCell ref="AH128:AI128"/>
    <mergeCell ref="AJ128:AK128"/>
    <mergeCell ref="D128:E128"/>
    <mergeCell ref="F128:G128"/>
    <mergeCell ref="I128:J128"/>
    <mergeCell ref="K128:L128"/>
    <mergeCell ref="N128:O128"/>
    <mergeCell ref="P128:Q128"/>
    <mergeCell ref="S121:T121"/>
    <mergeCell ref="U121:V121"/>
    <mergeCell ref="X121:Y121"/>
    <mergeCell ref="Z121:AA121"/>
    <mergeCell ref="AH121:AI121"/>
    <mergeCell ref="AJ121:AK121"/>
    <mergeCell ref="D121:E121"/>
    <mergeCell ref="F121:G121"/>
    <mergeCell ref="I121:J121"/>
    <mergeCell ref="K121:L121"/>
    <mergeCell ref="N121:O121"/>
    <mergeCell ref="P121:Q121"/>
    <mergeCell ref="AC128:AD128"/>
    <mergeCell ref="AE128:AF128"/>
    <mergeCell ref="S156:T156"/>
    <mergeCell ref="U156:V156"/>
    <mergeCell ref="X156:Y156"/>
    <mergeCell ref="Z156:AA156"/>
    <mergeCell ref="AH156:AI156"/>
    <mergeCell ref="AJ156:AK156"/>
    <mergeCell ref="D156:E156"/>
    <mergeCell ref="F156:G156"/>
    <mergeCell ref="I156:J156"/>
    <mergeCell ref="K156:L156"/>
    <mergeCell ref="N156:O156"/>
    <mergeCell ref="P156:Q156"/>
    <mergeCell ref="S149:T149"/>
    <mergeCell ref="U149:V149"/>
    <mergeCell ref="X149:Y149"/>
    <mergeCell ref="Z149:AA149"/>
    <mergeCell ref="AH149:AI149"/>
    <mergeCell ref="AJ149:AK149"/>
    <mergeCell ref="D149:E149"/>
    <mergeCell ref="F149:G149"/>
    <mergeCell ref="I149:J149"/>
    <mergeCell ref="K149:L149"/>
    <mergeCell ref="N149:O149"/>
    <mergeCell ref="P149:Q149"/>
    <mergeCell ref="AC156:AD156"/>
    <mergeCell ref="AE156:AF156"/>
    <mergeCell ref="S142:T142"/>
    <mergeCell ref="U142:V142"/>
    <mergeCell ref="X142:Y142"/>
    <mergeCell ref="Z142:AA142"/>
    <mergeCell ref="AH142:AI142"/>
    <mergeCell ref="AJ142:AK142"/>
    <mergeCell ref="D142:E142"/>
    <mergeCell ref="F142:G142"/>
    <mergeCell ref="I142:J142"/>
    <mergeCell ref="K142:L142"/>
    <mergeCell ref="N142:O142"/>
    <mergeCell ref="P142:Q142"/>
    <mergeCell ref="AH177:AI177"/>
    <mergeCell ref="AJ177:AK177"/>
    <mergeCell ref="D177:E177"/>
    <mergeCell ref="F177:G177"/>
    <mergeCell ref="I177:J177"/>
    <mergeCell ref="K177:L177"/>
    <mergeCell ref="N177:O177"/>
    <mergeCell ref="P177:Q177"/>
    <mergeCell ref="AC184:AD184"/>
    <mergeCell ref="AE184:AF184"/>
    <mergeCell ref="S170:T170"/>
    <mergeCell ref="U170:V170"/>
    <mergeCell ref="X170:Y170"/>
    <mergeCell ref="Z170:AA170"/>
    <mergeCell ref="AH170:AI170"/>
    <mergeCell ref="AJ170:AK170"/>
    <mergeCell ref="D170:E170"/>
    <mergeCell ref="F170:G170"/>
    <mergeCell ref="I170:J170"/>
    <mergeCell ref="K170:L170"/>
    <mergeCell ref="N170:O170"/>
    <mergeCell ref="P170:Q170"/>
    <mergeCell ref="S163:T163"/>
    <mergeCell ref="U163:V163"/>
    <mergeCell ref="X163:Y163"/>
    <mergeCell ref="Z163:AA163"/>
    <mergeCell ref="AH163:AI163"/>
    <mergeCell ref="AJ163:AK163"/>
    <mergeCell ref="D163:E163"/>
    <mergeCell ref="F163:G163"/>
    <mergeCell ref="I163:J163"/>
    <mergeCell ref="K163:L163"/>
    <mergeCell ref="N163:O163"/>
    <mergeCell ref="P163:Q163"/>
    <mergeCell ref="AC170:AD170"/>
    <mergeCell ref="AE170:AF170"/>
    <mergeCell ref="AH198:AI198"/>
    <mergeCell ref="AJ198:AK198"/>
    <mergeCell ref="D198:E198"/>
    <mergeCell ref="F198:G198"/>
    <mergeCell ref="I198:J198"/>
    <mergeCell ref="K198:L198"/>
    <mergeCell ref="N198:O198"/>
    <mergeCell ref="P198:Q198"/>
    <mergeCell ref="S191:T191"/>
    <mergeCell ref="U191:V191"/>
    <mergeCell ref="X191:Y191"/>
    <mergeCell ref="Z191:AA191"/>
    <mergeCell ref="AH191:AI191"/>
    <mergeCell ref="AJ191:AK191"/>
    <mergeCell ref="D191:E191"/>
    <mergeCell ref="F191:G191"/>
    <mergeCell ref="I191:J191"/>
    <mergeCell ref="K191:L191"/>
    <mergeCell ref="N191:O191"/>
    <mergeCell ref="P191:Q191"/>
    <mergeCell ref="AC198:AD198"/>
    <mergeCell ref="AE198:AF198"/>
    <mergeCell ref="S184:T184"/>
    <mergeCell ref="U184:V184"/>
    <mergeCell ref="X184:Y184"/>
    <mergeCell ref="Z184:AA184"/>
    <mergeCell ref="AH184:AI184"/>
    <mergeCell ref="AJ184:AK184"/>
    <mergeCell ref="D184:E184"/>
    <mergeCell ref="F184:G184"/>
    <mergeCell ref="I184:J184"/>
    <mergeCell ref="K184:L184"/>
    <mergeCell ref="N184:O184"/>
    <mergeCell ref="P184:Q184"/>
    <mergeCell ref="AH219:AI219"/>
    <mergeCell ref="AJ219:AK219"/>
    <mergeCell ref="D219:E219"/>
    <mergeCell ref="F219:G219"/>
    <mergeCell ref="I219:J219"/>
    <mergeCell ref="K219:L219"/>
    <mergeCell ref="N219:O219"/>
    <mergeCell ref="P219:Q219"/>
    <mergeCell ref="AC226:AD226"/>
    <mergeCell ref="AE226:AF226"/>
    <mergeCell ref="S212:T212"/>
    <mergeCell ref="U212:V212"/>
    <mergeCell ref="X212:Y212"/>
    <mergeCell ref="Z212:AA212"/>
    <mergeCell ref="AH212:AI212"/>
    <mergeCell ref="AJ212:AK212"/>
    <mergeCell ref="D212:E212"/>
    <mergeCell ref="F212:G212"/>
    <mergeCell ref="I212:J212"/>
    <mergeCell ref="K212:L212"/>
    <mergeCell ref="N212:O212"/>
    <mergeCell ref="P212:Q212"/>
    <mergeCell ref="S205:T205"/>
    <mergeCell ref="U205:V205"/>
    <mergeCell ref="X205:Y205"/>
    <mergeCell ref="Z205:AA205"/>
    <mergeCell ref="AH205:AI205"/>
    <mergeCell ref="AJ205:AK205"/>
    <mergeCell ref="D205:E205"/>
    <mergeCell ref="F205:G205"/>
    <mergeCell ref="I205:J205"/>
    <mergeCell ref="K205:L205"/>
    <mergeCell ref="N205:O205"/>
    <mergeCell ref="P205:Q205"/>
    <mergeCell ref="AC212:AD212"/>
    <mergeCell ref="AE212:AF212"/>
    <mergeCell ref="S240:T240"/>
    <mergeCell ref="U240:V240"/>
    <mergeCell ref="X240:Y240"/>
    <mergeCell ref="Z240:AA240"/>
    <mergeCell ref="AH240:AI240"/>
    <mergeCell ref="AJ240:AK240"/>
    <mergeCell ref="D240:E240"/>
    <mergeCell ref="F240:G240"/>
    <mergeCell ref="I240:J240"/>
    <mergeCell ref="K240:L240"/>
    <mergeCell ref="N240:O240"/>
    <mergeCell ref="P240:Q240"/>
    <mergeCell ref="S233:T233"/>
    <mergeCell ref="U233:V233"/>
    <mergeCell ref="X233:Y233"/>
    <mergeCell ref="Z233:AA233"/>
    <mergeCell ref="AH233:AI233"/>
    <mergeCell ref="AJ233:AK233"/>
    <mergeCell ref="D233:E233"/>
    <mergeCell ref="F233:G233"/>
    <mergeCell ref="I233:J233"/>
    <mergeCell ref="K233:L233"/>
    <mergeCell ref="N233:O233"/>
    <mergeCell ref="P233:Q233"/>
    <mergeCell ref="AC240:AD240"/>
    <mergeCell ref="AE240:AF240"/>
    <mergeCell ref="S226:T226"/>
    <mergeCell ref="U226:V226"/>
    <mergeCell ref="X226:Y226"/>
    <mergeCell ref="Z226:AA226"/>
    <mergeCell ref="AH226:AI226"/>
    <mergeCell ref="AJ226:AK226"/>
    <mergeCell ref="D226:E226"/>
    <mergeCell ref="F226:G226"/>
    <mergeCell ref="I226:J226"/>
    <mergeCell ref="K226:L226"/>
    <mergeCell ref="N226:O226"/>
    <mergeCell ref="P226:Q226"/>
    <mergeCell ref="AH261:AI261"/>
    <mergeCell ref="AJ261:AK261"/>
    <mergeCell ref="D261:E261"/>
    <mergeCell ref="F261:G261"/>
    <mergeCell ref="I261:J261"/>
    <mergeCell ref="K261:L261"/>
    <mergeCell ref="N261:O261"/>
    <mergeCell ref="P261:Q261"/>
    <mergeCell ref="AC268:AD268"/>
    <mergeCell ref="AE268:AF268"/>
    <mergeCell ref="S254:T254"/>
    <mergeCell ref="U254:V254"/>
    <mergeCell ref="X254:Y254"/>
    <mergeCell ref="Z254:AA254"/>
    <mergeCell ref="AH254:AI254"/>
    <mergeCell ref="AJ254:AK254"/>
    <mergeCell ref="D254:E254"/>
    <mergeCell ref="F254:G254"/>
    <mergeCell ref="I254:J254"/>
    <mergeCell ref="K254:L254"/>
    <mergeCell ref="N254:O254"/>
    <mergeCell ref="P254:Q254"/>
    <mergeCell ref="S247:T247"/>
    <mergeCell ref="U247:V247"/>
    <mergeCell ref="X247:Y247"/>
    <mergeCell ref="Z247:AA247"/>
    <mergeCell ref="AH247:AI247"/>
    <mergeCell ref="AJ247:AK247"/>
    <mergeCell ref="D247:E247"/>
    <mergeCell ref="F247:G247"/>
    <mergeCell ref="I247:J247"/>
    <mergeCell ref="K247:L247"/>
    <mergeCell ref="N247:O247"/>
    <mergeCell ref="P247:Q247"/>
    <mergeCell ref="AC254:AD254"/>
    <mergeCell ref="AE254:AF254"/>
    <mergeCell ref="AH282:AI282"/>
    <mergeCell ref="AJ282:AK282"/>
    <mergeCell ref="D282:E282"/>
    <mergeCell ref="F282:G282"/>
    <mergeCell ref="I282:J282"/>
    <mergeCell ref="K282:L282"/>
    <mergeCell ref="N282:O282"/>
    <mergeCell ref="P282:Q282"/>
    <mergeCell ref="S275:T275"/>
    <mergeCell ref="U275:V275"/>
    <mergeCell ref="X275:Y275"/>
    <mergeCell ref="Z275:AA275"/>
    <mergeCell ref="AH275:AI275"/>
    <mergeCell ref="AJ275:AK275"/>
    <mergeCell ref="D275:E275"/>
    <mergeCell ref="F275:G275"/>
    <mergeCell ref="I275:J275"/>
    <mergeCell ref="K275:L275"/>
    <mergeCell ref="N275:O275"/>
    <mergeCell ref="P275:Q275"/>
    <mergeCell ref="AC282:AD282"/>
    <mergeCell ref="AE282:AF282"/>
    <mergeCell ref="S268:T268"/>
    <mergeCell ref="U268:V268"/>
    <mergeCell ref="X268:Y268"/>
    <mergeCell ref="Z268:AA268"/>
    <mergeCell ref="AH268:AI268"/>
    <mergeCell ref="AJ268:AK268"/>
    <mergeCell ref="D268:E268"/>
    <mergeCell ref="F268:G268"/>
    <mergeCell ref="I268:J268"/>
    <mergeCell ref="K268:L268"/>
    <mergeCell ref="N268:O268"/>
    <mergeCell ref="P268:Q268"/>
    <mergeCell ref="AH303:AI303"/>
    <mergeCell ref="AJ303:AK303"/>
    <mergeCell ref="D303:E303"/>
    <mergeCell ref="F303:G303"/>
    <mergeCell ref="I303:J303"/>
    <mergeCell ref="K303:L303"/>
    <mergeCell ref="N303:O303"/>
    <mergeCell ref="P303:Q303"/>
    <mergeCell ref="AC310:AD310"/>
    <mergeCell ref="AE310:AF310"/>
    <mergeCell ref="S296:T296"/>
    <mergeCell ref="U296:V296"/>
    <mergeCell ref="X296:Y296"/>
    <mergeCell ref="Z296:AA296"/>
    <mergeCell ref="AH296:AI296"/>
    <mergeCell ref="AJ296:AK296"/>
    <mergeCell ref="D296:E296"/>
    <mergeCell ref="F296:G296"/>
    <mergeCell ref="I296:J296"/>
    <mergeCell ref="K296:L296"/>
    <mergeCell ref="N296:O296"/>
    <mergeCell ref="P296:Q296"/>
    <mergeCell ref="S289:T289"/>
    <mergeCell ref="U289:V289"/>
    <mergeCell ref="X289:Y289"/>
    <mergeCell ref="Z289:AA289"/>
    <mergeCell ref="AH289:AI289"/>
    <mergeCell ref="AJ289:AK289"/>
    <mergeCell ref="D289:E289"/>
    <mergeCell ref="F289:G289"/>
    <mergeCell ref="I289:J289"/>
    <mergeCell ref="K289:L289"/>
    <mergeCell ref="N289:O289"/>
    <mergeCell ref="P289:Q289"/>
    <mergeCell ref="AC296:AD296"/>
    <mergeCell ref="AE296:AF296"/>
    <mergeCell ref="S324:T324"/>
    <mergeCell ref="U324:V324"/>
    <mergeCell ref="X324:Y324"/>
    <mergeCell ref="Z324:AA324"/>
    <mergeCell ref="AH324:AI324"/>
    <mergeCell ref="AJ324:AK324"/>
    <mergeCell ref="D324:E324"/>
    <mergeCell ref="F324:G324"/>
    <mergeCell ref="I324:J324"/>
    <mergeCell ref="K324:L324"/>
    <mergeCell ref="N324:O324"/>
    <mergeCell ref="P324:Q324"/>
    <mergeCell ref="S317:T317"/>
    <mergeCell ref="U317:V317"/>
    <mergeCell ref="X317:Y317"/>
    <mergeCell ref="Z317:AA317"/>
    <mergeCell ref="AH317:AI317"/>
    <mergeCell ref="AJ317:AK317"/>
    <mergeCell ref="D317:E317"/>
    <mergeCell ref="F317:G317"/>
    <mergeCell ref="I317:J317"/>
    <mergeCell ref="K317:L317"/>
    <mergeCell ref="N317:O317"/>
    <mergeCell ref="P317:Q317"/>
    <mergeCell ref="AC324:AD324"/>
    <mergeCell ref="AE324:AF324"/>
    <mergeCell ref="S310:T310"/>
    <mergeCell ref="U310:V310"/>
    <mergeCell ref="X310:Y310"/>
    <mergeCell ref="Z310:AA310"/>
    <mergeCell ref="AH310:AI310"/>
    <mergeCell ref="AJ310:AK310"/>
    <mergeCell ref="D310:E310"/>
    <mergeCell ref="F310:G310"/>
    <mergeCell ref="I310:J310"/>
    <mergeCell ref="K310:L310"/>
    <mergeCell ref="N310:O310"/>
    <mergeCell ref="P310:Q310"/>
    <mergeCell ref="AH345:AI345"/>
    <mergeCell ref="AJ345:AK345"/>
    <mergeCell ref="D345:E345"/>
    <mergeCell ref="F345:G345"/>
    <mergeCell ref="I345:J345"/>
    <mergeCell ref="K345:L345"/>
    <mergeCell ref="N345:O345"/>
    <mergeCell ref="P345:Q345"/>
    <mergeCell ref="AC352:AD352"/>
    <mergeCell ref="AE352:AF352"/>
    <mergeCell ref="S338:T338"/>
    <mergeCell ref="U338:V338"/>
    <mergeCell ref="X338:Y338"/>
    <mergeCell ref="Z338:AA338"/>
    <mergeCell ref="AH338:AI338"/>
    <mergeCell ref="AJ338:AK338"/>
    <mergeCell ref="D338:E338"/>
    <mergeCell ref="F338:G338"/>
    <mergeCell ref="I338:J338"/>
    <mergeCell ref="K338:L338"/>
    <mergeCell ref="N338:O338"/>
    <mergeCell ref="P338:Q338"/>
    <mergeCell ref="S331:T331"/>
    <mergeCell ref="U331:V331"/>
    <mergeCell ref="X331:Y331"/>
    <mergeCell ref="Z331:AA331"/>
    <mergeCell ref="AH331:AI331"/>
    <mergeCell ref="AJ331:AK331"/>
    <mergeCell ref="D331:E331"/>
    <mergeCell ref="F331:G331"/>
    <mergeCell ref="I331:J331"/>
    <mergeCell ref="K331:L331"/>
    <mergeCell ref="N331:O331"/>
    <mergeCell ref="P331:Q331"/>
    <mergeCell ref="AC338:AD338"/>
    <mergeCell ref="AE338:AF338"/>
    <mergeCell ref="AH366:AI366"/>
    <mergeCell ref="AJ366:AK366"/>
    <mergeCell ref="D366:E366"/>
    <mergeCell ref="F366:G366"/>
    <mergeCell ref="I366:J366"/>
    <mergeCell ref="K366:L366"/>
    <mergeCell ref="N366:O366"/>
    <mergeCell ref="P366:Q366"/>
    <mergeCell ref="S359:T359"/>
    <mergeCell ref="U359:V359"/>
    <mergeCell ref="X359:Y359"/>
    <mergeCell ref="Z359:AA359"/>
    <mergeCell ref="AH359:AI359"/>
    <mergeCell ref="AJ359:AK359"/>
    <mergeCell ref="D359:E359"/>
    <mergeCell ref="F359:G359"/>
    <mergeCell ref="I359:J359"/>
    <mergeCell ref="K359:L359"/>
    <mergeCell ref="N359:O359"/>
    <mergeCell ref="P359:Q359"/>
    <mergeCell ref="AC366:AD366"/>
    <mergeCell ref="AE366:AF366"/>
    <mergeCell ref="S352:T352"/>
    <mergeCell ref="U352:V352"/>
    <mergeCell ref="X352:Y352"/>
    <mergeCell ref="Z352:AA352"/>
    <mergeCell ref="AH352:AI352"/>
    <mergeCell ref="AJ352:AK352"/>
    <mergeCell ref="D352:E352"/>
    <mergeCell ref="F352:G352"/>
    <mergeCell ref="I352:J352"/>
    <mergeCell ref="K352:L352"/>
    <mergeCell ref="N352:O352"/>
    <mergeCell ref="P352:Q352"/>
    <mergeCell ref="AH387:AI387"/>
    <mergeCell ref="AJ387:AK387"/>
    <mergeCell ref="D387:E387"/>
    <mergeCell ref="F387:G387"/>
    <mergeCell ref="I387:J387"/>
    <mergeCell ref="K387:L387"/>
    <mergeCell ref="N387:O387"/>
    <mergeCell ref="P387:Q387"/>
    <mergeCell ref="AC394:AD394"/>
    <mergeCell ref="AE394:AF394"/>
    <mergeCell ref="S380:T380"/>
    <mergeCell ref="U380:V380"/>
    <mergeCell ref="X380:Y380"/>
    <mergeCell ref="Z380:AA380"/>
    <mergeCell ref="AH380:AI380"/>
    <mergeCell ref="AJ380:AK380"/>
    <mergeCell ref="D380:E380"/>
    <mergeCell ref="F380:G380"/>
    <mergeCell ref="I380:J380"/>
    <mergeCell ref="K380:L380"/>
    <mergeCell ref="N380:O380"/>
    <mergeCell ref="P380:Q380"/>
    <mergeCell ref="S373:T373"/>
    <mergeCell ref="U373:V373"/>
    <mergeCell ref="X373:Y373"/>
    <mergeCell ref="Z373:AA373"/>
    <mergeCell ref="AH373:AI373"/>
    <mergeCell ref="AJ373:AK373"/>
    <mergeCell ref="D373:E373"/>
    <mergeCell ref="F373:G373"/>
    <mergeCell ref="I373:J373"/>
    <mergeCell ref="K373:L373"/>
    <mergeCell ref="N373:O373"/>
    <mergeCell ref="P373:Q373"/>
    <mergeCell ref="AC380:AD380"/>
    <mergeCell ref="AE380:AF380"/>
    <mergeCell ref="S408:T408"/>
    <mergeCell ref="U408:V408"/>
    <mergeCell ref="X408:Y408"/>
    <mergeCell ref="Z408:AA408"/>
    <mergeCell ref="AH408:AI408"/>
    <mergeCell ref="AJ408:AK408"/>
    <mergeCell ref="D408:E408"/>
    <mergeCell ref="F408:G408"/>
    <mergeCell ref="I408:J408"/>
    <mergeCell ref="K408:L408"/>
    <mergeCell ref="N408:O408"/>
    <mergeCell ref="P408:Q408"/>
    <mergeCell ref="S401:T401"/>
    <mergeCell ref="U401:V401"/>
    <mergeCell ref="X401:Y401"/>
    <mergeCell ref="Z401:AA401"/>
    <mergeCell ref="AH401:AI401"/>
    <mergeCell ref="AJ401:AK401"/>
    <mergeCell ref="D401:E401"/>
    <mergeCell ref="F401:G401"/>
    <mergeCell ref="I401:J401"/>
    <mergeCell ref="K401:L401"/>
    <mergeCell ref="N401:O401"/>
    <mergeCell ref="P401:Q401"/>
    <mergeCell ref="AC408:AD408"/>
    <mergeCell ref="AE408:AF408"/>
    <mergeCell ref="S394:T394"/>
    <mergeCell ref="U394:V394"/>
    <mergeCell ref="X394:Y394"/>
    <mergeCell ref="Z394:AA394"/>
    <mergeCell ref="AH394:AI394"/>
    <mergeCell ref="AJ394:AK394"/>
    <mergeCell ref="D394:E394"/>
    <mergeCell ref="F394:G394"/>
    <mergeCell ref="I394:J394"/>
    <mergeCell ref="K394:L394"/>
    <mergeCell ref="N394:O394"/>
    <mergeCell ref="P394:Q394"/>
    <mergeCell ref="AH429:AI429"/>
    <mergeCell ref="AJ429:AK429"/>
    <mergeCell ref="D429:E429"/>
    <mergeCell ref="F429:G429"/>
    <mergeCell ref="I429:J429"/>
    <mergeCell ref="K429:L429"/>
    <mergeCell ref="N429:O429"/>
    <mergeCell ref="P429:Q429"/>
    <mergeCell ref="AC436:AD436"/>
    <mergeCell ref="AE436:AF436"/>
    <mergeCell ref="S422:T422"/>
    <mergeCell ref="U422:V422"/>
    <mergeCell ref="X422:Y422"/>
    <mergeCell ref="Z422:AA422"/>
    <mergeCell ref="AH422:AI422"/>
    <mergeCell ref="AJ422:AK422"/>
    <mergeCell ref="D422:E422"/>
    <mergeCell ref="F422:G422"/>
    <mergeCell ref="I422:J422"/>
    <mergeCell ref="K422:L422"/>
    <mergeCell ref="N422:O422"/>
    <mergeCell ref="P422:Q422"/>
    <mergeCell ref="S415:T415"/>
    <mergeCell ref="U415:V415"/>
    <mergeCell ref="X415:Y415"/>
    <mergeCell ref="Z415:AA415"/>
    <mergeCell ref="AH415:AI415"/>
    <mergeCell ref="AJ415:AK415"/>
    <mergeCell ref="D415:E415"/>
    <mergeCell ref="F415:G415"/>
    <mergeCell ref="I415:J415"/>
    <mergeCell ref="K415:L415"/>
    <mergeCell ref="N415:O415"/>
    <mergeCell ref="P415:Q415"/>
    <mergeCell ref="AC422:AD422"/>
    <mergeCell ref="AE422:AF422"/>
    <mergeCell ref="AH450:AI450"/>
    <mergeCell ref="AJ450:AK450"/>
    <mergeCell ref="D450:E450"/>
    <mergeCell ref="F450:G450"/>
    <mergeCell ref="I450:J450"/>
    <mergeCell ref="K450:L450"/>
    <mergeCell ref="N450:O450"/>
    <mergeCell ref="P450:Q450"/>
    <mergeCell ref="S443:T443"/>
    <mergeCell ref="U443:V443"/>
    <mergeCell ref="X443:Y443"/>
    <mergeCell ref="Z443:AA443"/>
    <mergeCell ref="AH443:AI443"/>
    <mergeCell ref="AJ443:AK443"/>
    <mergeCell ref="D443:E443"/>
    <mergeCell ref="F443:G443"/>
    <mergeCell ref="I443:J443"/>
    <mergeCell ref="K443:L443"/>
    <mergeCell ref="N443:O443"/>
    <mergeCell ref="P443:Q443"/>
    <mergeCell ref="AC450:AD450"/>
    <mergeCell ref="AE450:AF450"/>
    <mergeCell ref="S436:T436"/>
    <mergeCell ref="U436:V436"/>
    <mergeCell ref="X436:Y436"/>
    <mergeCell ref="Z436:AA436"/>
    <mergeCell ref="AH436:AI436"/>
    <mergeCell ref="AJ436:AK436"/>
    <mergeCell ref="D436:E436"/>
    <mergeCell ref="F436:G436"/>
    <mergeCell ref="I436:J436"/>
    <mergeCell ref="K436:L436"/>
    <mergeCell ref="N436:O436"/>
    <mergeCell ref="P436:Q436"/>
    <mergeCell ref="AH471:AI471"/>
    <mergeCell ref="AJ471:AK471"/>
    <mergeCell ref="D471:E471"/>
    <mergeCell ref="F471:G471"/>
    <mergeCell ref="I471:J471"/>
    <mergeCell ref="K471:L471"/>
    <mergeCell ref="N471:O471"/>
    <mergeCell ref="P471:Q471"/>
    <mergeCell ref="AC478:AD478"/>
    <mergeCell ref="AE478:AF478"/>
    <mergeCell ref="S464:T464"/>
    <mergeCell ref="U464:V464"/>
    <mergeCell ref="X464:Y464"/>
    <mergeCell ref="Z464:AA464"/>
    <mergeCell ref="AH464:AI464"/>
    <mergeCell ref="AJ464:AK464"/>
    <mergeCell ref="D464:E464"/>
    <mergeCell ref="F464:G464"/>
    <mergeCell ref="I464:J464"/>
    <mergeCell ref="K464:L464"/>
    <mergeCell ref="N464:O464"/>
    <mergeCell ref="P464:Q464"/>
    <mergeCell ref="S457:T457"/>
    <mergeCell ref="U457:V457"/>
    <mergeCell ref="X457:Y457"/>
    <mergeCell ref="Z457:AA457"/>
    <mergeCell ref="AH457:AI457"/>
    <mergeCell ref="AJ457:AK457"/>
    <mergeCell ref="D457:E457"/>
    <mergeCell ref="F457:G457"/>
    <mergeCell ref="I457:J457"/>
    <mergeCell ref="K457:L457"/>
    <mergeCell ref="N457:O457"/>
    <mergeCell ref="P457:Q457"/>
    <mergeCell ref="AC464:AD464"/>
    <mergeCell ref="AE464:AF464"/>
    <mergeCell ref="S492:T492"/>
    <mergeCell ref="U492:V492"/>
    <mergeCell ref="X492:Y492"/>
    <mergeCell ref="Z492:AA492"/>
    <mergeCell ref="AH492:AI492"/>
    <mergeCell ref="AJ492:AK492"/>
    <mergeCell ref="D492:E492"/>
    <mergeCell ref="F492:G492"/>
    <mergeCell ref="I492:J492"/>
    <mergeCell ref="K492:L492"/>
    <mergeCell ref="N492:O492"/>
    <mergeCell ref="P492:Q492"/>
    <mergeCell ref="S485:T485"/>
    <mergeCell ref="U485:V485"/>
    <mergeCell ref="X485:Y485"/>
    <mergeCell ref="Z485:AA485"/>
    <mergeCell ref="AH485:AI485"/>
    <mergeCell ref="AJ485:AK485"/>
    <mergeCell ref="D485:E485"/>
    <mergeCell ref="F485:G485"/>
    <mergeCell ref="I485:J485"/>
    <mergeCell ref="K485:L485"/>
    <mergeCell ref="N485:O485"/>
    <mergeCell ref="P485:Q485"/>
    <mergeCell ref="AC492:AD492"/>
    <mergeCell ref="AE492:AF492"/>
    <mergeCell ref="S478:T478"/>
    <mergeCell ref="U478:V478"/>
    <mergeCell ref="X478:Y478"/>
    <mergeCell ref="Z478:AA478"/>
    <mergeCell ref="AH478:AI478"/>
    <mergeCell ref="AJ478:AK478"/>
    <mergeCell ref="D478:E478"/>
    <mergeCell ref="F478:G478"/>
    <mergeCell ref="I478:J478"/>
    <mergeCell ref="K478:L478"/>
    <mergeCell ref="N478:O478"/>
    <mergeCell ref="P478:Q478"/>
    <mergeCell ref="AH513:AI513"/>
    <mergeCell ref="AJ513:AK513"/>
    <mergeCell ref="D513:E513"/>
    <mergeCell ref="F513:G513"/>
    <mergeCell ref="I513:J513"/>
    <mergeCell ref="K513:L513"/>
    <mergeCell ref="N513:O513"/>
    <mergeCell ref="P513:Q513"/>
    <mergeCell ref="AC520:AD520"/>
    <mergeCell ref="AE520:AF520"/>
    <mergeCell ref="S506:T506"/>
    <mergeCell ref="U506:V506"/>
    <mergeCell ref="X506:Y506"/>
    <mergeCell ref="Z506:AA506"/>
    <mergeCell ref="AH506:AI506"/>
    <mergeCell ref="AJ506:AK506"/>
    <mergeCell ref="D506:E506"/>
    <mergeCell ref="F506:G506"/>
    <mergeCell ref="I506:J506"/>
    <mergeCell ref="K506:L506"/>
    <mergeCell ref="N506:O506"/>
    <mergeCell ref="P506:Q506"/>
    <mergeCell ref="S499:T499"/>
    <mergeCell ref="U499:V499"/>
    <mergeCell ref="X499:Y499"/>
    <mergeCell ref="Z499:AA499"/>
    <mergeCell ref="AH499:AI499"/>
    <mergeCell ref="AJ499:AK499"/>
    <mergeCell ref="D499:E499"/>
    <mergeCell ref="F499:G499"/>
    <mergeCell ref="I499:J499"/>
    <mergeCell ref="K499:L499"/>
    <mergeCell ref="N499:O499"/>
    <mergeCell ref="P499:Q499"/>
    <mergeCell ref="AC506:AD506"/>
    <mergeCell ref="AE506:AF506"/>
    <mergeCell ref="AH534:AI534"/>
    <mergeCell ref="AJ534:AK534"/>
    <mergeCell ref="D534:E534"/>
    <mergeCell ref="F534:G534"/>
    <mergeCell ref="I534:J534"/>
    <mergeCell ref="K534:L534"/>
    <mergeCell ref="N534:O534"/>
    <mergeCell ref="P534:Q534"/>
    <mergeCell ref="S527:T527"/>
    <mergeCell ref="U527:V527"/>
    <mergeCell ref="X527:Y527"/>
    <mergeCell ref="Z527:AA527"/>
    <mergeCell ref="AH527:AI527"/>
    <mergeCell ref="AJ527:AK527"/>
    <mergeCell ref="D527:E527"/>
    <mergeCell ref="F527:G527"/>
    <mergeCell ref="I527:J527"/>
    <mergeCell ref="K527:L527"/>
    <mergeCell ref="N527:O527"/>
    <mergeCell ref="P527:Q527"/>
    <mergeCell ref="AC534:AD534"/>
    <mergeCell ref="AE534:AF534"/>
    <mergeCell ref="S520:T520"/>
    <mergeCell ref="U520:V520"/>
    <mergeCell ref="X520:Y520"/>
    <mergeCell ref="Z520:AA520"/>
    <mergeCell ref="AH520:AI520"/>
    <mergeCell ref="AJ520:AK520"/>
    <mergeCell ref="D520:E520"/>
    <mergeCell ref="F520:G520"/>
    <mergeCell ref="I520:J520"/>
    <mergeCell ref="K520:L520"/>
    <mergeCell ref="N520:O520"/>
    <mergeCell ref="P520:Q520"/>
    <mergeCell ref="AH555:AI555"/>
    <mergeCell ref="AJ555:AK555"/>
    <mergeCell ref="D555:E555"/>
    <mergeCell ref="F555:G555"/>
    <mergeCell ref="I555:J555"/>
    <mergeCell ref="K555:L555"/>
    <mergeCell ref="N555:O555"/>
    <mergeCell ref="P555:Q555"/>
    <mergeCell ref="AC562:AD562"/>
    <mergeCell ref="AE562:AF562"/>
    <mergeCell ref="S548:T548"/>
    <mergeCell ref="U548:V548"/>
    <mergeCell ref="X548:Y548"/>
    <mergeCell ref="Z548:AA548"/>
    <mergeCell ref="AH548:AI548"/>
    <mergeCell ref="AJ548:AK548"/>
    <mergeCell ref="D548:E548"/>
    <mergeCell ref="F548:G548"/>
    <mergeCell ref="I548:J548"/>
    <mergeCell ref="K548:L548"/>
    <mergeCell ref="N548:O548"/>
    <mergeCell ref="P548:Q548"/>
    <mergeCell ref="S541:T541"/>
    <mergeCell ref="U541:V541"/>
    <mergeCell ref="X541:Y541"/>
    <mergeCell ref="Z541:AA541"/>
    <mergeCell ref="AH541:AI541"/>
    <mergeCell ref="AJ541:AK541"/>
    <mergeCell ref="D541:E541"/>
    <mergeCell ref="F541:G541"/>
    <mergeCell ref="I541:J541"/>
    <mergeCell ref="K541:L541"/>
    <mergeCell ref="N541:O541"/>
    <mergeCell ref="P541:Q541"/>
    <mergeCell ref="AC548:AD548"/>
    <mergeCell ref="AE548:AF548"/>
    <mergeCell ref="S576:T576"/>
    <mergeCell ref="U576:V576"/>
    <mergeCell ref="X576:Y576"/>
    <mergeCell ref="Z576:AA576"/>
    <mergeCell ref="AH576:AI576"/>
    <mergeCell ref="AJ576:AK576"/>
    <mergeCell ref="D576:E576"/>
    <mergeCell ref="F576:G576"/>
    <mergeCell ref="I576:J576"/>
    <mergeCell ref="K576:L576"/>
    <mergeCell ref="N576:O576"/>
    <mergeCell ref="P576:Q576"/>
    <mergeCell ref="S569:T569"/>
    <mergeCell ref="U569:V569"/>
    <mergeCell ref="X569:Y569"/>
    <mergeCell ref="Z569:AA569"/>
    <mergeCell ref="AH569:AI569"/>
    <mergeCell ref="AJ569:AK569"/>
    <mergeCell ref="D569:E569"/>
    <mergeCell ref="F569:G569"/>
    <mergeCell ref="I569:J569"/>
    <mergeCell ref="K569:L569"/>
    <mergeCell ref="N569:O569"/>
    <mergeCell ref="P569:Q569"/>
    <mergeCell ref="AC576:AD576"/>
    <mergeCell ref="AE576:AF576"/>
    <mergeCell ref="S562:T562"/>
    <mergeCell ref="U562:V562"/>
    <mergeCell ref="X562:Y562"/>
    <mergeCell ref="Z562:AA562"/>
    <mergeCell ref="AH562:AI562"/>
    <mergeCell ref="AJ562:AK562"/>
    <mergeCell ref="D562:E562"/>
    <mergeCell ref="F562:G562"/>
    <mergeCell ref="I562:J562"/>
    <mergeCell ref="K562:L562"/>
    <mergeCell ref="N562:O562"/>
    <mergeCell ref="P562:Q562"/>
    <mergeCell ref="AH597:AI597"/>
    <mergeCell ref="AJ597:AK597"/>
    <mergeCell ref="D597:E597"/>
    <mergeCell ref="F597:G597"/>
    <mergeCell ref="I597:J597"/>
    <mergeCell ref="K597:L597"/>
    <mergeCell ref="N597:O597"/>
    <mergeCell ref="P597:Q597"/>
    <mergeCell ref="AC604:AD604"/>
    <mergeCell ref="AE604:AF604"/>
    <mergeCell ref="S590:T590"/>
    <mergeCell ref="U590:V590"/>
    <mergeCell ref="X590:Y590"/>
    <mergeCell ref="Z590:AA590"/>
    <mergeCell ref="AH590:AI590"/>
    <mergeCell ref="AJ590:AK590"/>
    <mergeCell ref="D590:E590"/>
    <mergeCell ref="F590:G590"/>
    <mergeCell ref="I590:J590"/>
    <mergeCell ref="K590:L590"/>
    <mergeCell ref="N590:O590"/>
    <mergeCell ref="P590:Q590"/>
    <mergeCell ref="S583:T583"/>
    <mergeCell ref="U583:V583"/>
    <mergeCell ref="X583:Y583"/>
    <mergeCell ref="Z583:AA583"/>
    <mergeCell ref="AH583:AI583"/>
    <mergeCell ref="AJ583:AK583"/>
    <mergeCell ref="D583:E583"/>
    <mergeCell ref="F583:G583"/>
    <mergeCell ref="I583:J583"/>
    <mergeCell ref="K583:L583"/>
    <mergeCell ref="N583:O583"/>
    <mergeCell ref="P583:Q583"/>
    <mergeCell ref="AC590:AD590"/>
    <mergeCell ref="AE590:AF590"/>
    <mergeCell ref="AH618:AI618"/>
    <mergeCell ref="AJ618:AK618"/>
    <mergeCell ref="D618:E618"/>
    <mergeCell ref="F618:G618"/>
    <mergeCell ref="I618:J618"/>
    <mergeCell ref="K618:L618"/>
    <mergeCell ref="N618:O618"/>
    <mergeCell ref="P618:Q618"/>
    <mergeCell ref="S611:T611"/>
    <mergeCell ref="U611:V611"/>
    <mergeCell ref="X611:Y611"/>
    <mergeCell ref="Z611:AA611"/>
    <mergeCell ref="AH611:AI611"/>
    <mergeCell ref="AJ611:AK611"/>
    <mergeCell ref="D611:E611"/>
    <mergeCell ref="F611:G611"/>
    <mergeCell ref="I611:J611"/>
    <mergeCell ref="K611:L611"/>
    <mergeCell ref="N611:O611"/>
    <mergeCell ref="P611:Q611"/>
    <mergeCell ref="AC618:AD618"/>
    <mergeCell ref="AE618:AF618"/>
    <mergeCell ref="S604:T604"/>
    <mergeCell ref="U604:V604"/>
    <mergeCell ref="X604:Y604"/>
    <mergeCell ref="Z604:AA604"/>
    <mergeCell ref="AH604:AI604"/>
    <mergeCell ref="AJ604:AK604"/>
    <mergeCell ref="D604:E604"/>
    <mergeCell ref="F604:G604"/>
    <mergeCell ref="I604:J604"/>
    <mergeCell ref="K604:L604"/>
    <mergeCell ref="N604:O604"/>
    <mergeCell ref="P604:Q604"/>
    <mergeCell ref="AH639:AI639"/>
    <mergeCell ref="AJ639:AK639"/>
    <mergeCell ref="D639:E639"/>
    <mergeCell ref="F639:G639"/>
    <mergeCell ref="I639:J639"/>
    <mergeCell ref="K639:L639"/>
    <mergeCell ref="N639:O639"/>
    <mergeCell ref="P639:Q639"/>
    <mergeCell ref="AC646:AD646"/>
    <mergeCell ref="AE646:AF646"/>
    <mergeCell ref="S632:T632"/>
    <mergeCell ref="U632:V632"/>
    <mergeCell ref="X632:Y632"/>
    <mergeCell ref="Z632:AA632"/>
    <mergeCell ref="AH632:AI632"/>
    <mergeCell ref="AJ632:AK632"/>
    <mergeCell ref="D632:E632"/>
    <mergeCell ref="F632:G632"/>
    <mergeCell ref="I632:J632"/>
    <mergeCell ref="K632:L632"/>
    <mergeCell ref="N632:O632"/>
    <mergeCell ref="P632:Q632"/>
    <mergeCell ref="S625:T625"/>
    <mergeCell ref="U625:V625"/>
    <mergeCell ref="X625:Y625"/>
    <mergeCell ref="Z625:AA625"/>
    <mergeCell ref="AH625:AI625"/>
    <mergeCell ref="AJ625:AK625"/>
    <mergeCell ref="D625:E625"/>
    <mergeCell ref="F625:G625"/>
    <mergeCell ref="I625:J625"/>
    <mergeCell ref="K625:L625"/>
    <mergeCell ref="N625:O625"/>
    <mergeCell ref="P625:Q625"/>
    <mergeCell ref="AC632:AD632"/>
    <mergeCell ref="AE632:AF632"/>
    <mergeCell ref="S660:T660"/>
    <mergeCell ref="U660:V660"/>
    <mergeCell ref="X660:Y660"/>
    <mergeCell ref="Z660:AA660"/>
    <mergeCell ref="AH660:AI660"/>
    <mergeCell ref="AJ660:AK660"/>
    <mergeCell ref="D660:E660"/>
    <mergeCell ref="F660:G660"/>
    <mergeCell ref="I660:J660"/>
    <mergeCell ref="K660:L660"/>
    <mergeCell ref="N660:O660"/>
    <mergeCell ref="P660:Q660"/>
    <mergeCell ref="S653:T653"/>
    <mergeCell ref="U653:V653"/>
    <mergeCell ref="X653:Y653"/>
    <mergeCell ref="Z653:AA653"/>
    <mergeCell ref="AH653:AI653"/>
    <mergeCell ref="AJ653:AK653"/>
    <mergeCell ref="D653:E653"/>
    <mergeCell ref="F653:G653"/>
    <mergeCell ref="I653:J653"/>
    <mergeCell ref="K653:L653"/>
    <mergeCell ref="N653:O653"/>
    <mergeCell ref="P653:Q653"/>
    <mergeCell ref="AC660:AD660"/>
    <mergeCell ref="AE660:AF660"/>
    <mergeCell ref="S646:T646"/>
    <mergeCell ref="U646:V646"/>
    <mergeCell ref="X646:Y646"/>
    <mergeCell ref="Z646:AA646"/>
    <mergeCell ref="AH646:AI646"/>
    <mergeCell ref="AJ646:AK646"/>
    <mergeCell ref="D646:E646"/>
    <mergeCell ref="F646:G646"/>
    <mergeCell ref="I646:J646"/>
    <mergeCell ref="K646:L646"/>
    <mergeCell ref="N646:O646"/>
    <mergeCell ref="P646:Q646"/>
    <mergeCell ref="AH681:AI681"/>
    <mergeCell ref="AJ681:AK681"/>
    <mergeCell ref="D681:E681"/>
    <mergeCell ref="F681:G681"/>
    <mergeCell ref="I681:J681"/>
    <mergeCell ref="K681:L681"/>
    <mergeCell ref="N681:O681"/>
    <mergeCell ref="P681:Q681"/>
    <mergeCell ref="AC688:AD688"/>
    <mergeCell ref="AE688:AF688"/>
    <mergeCell ref="S674:T674"/>
    <mergeCell ref="U674:V674"/>
    <mergeCell ref="X674:Y674"/>
    <mergeCell ref="Z674:AA674"/>
    <mergeCell ref="AH674:AI674"/>
    <mergeCell ref="AJ674:AK674"/>
    <mergeCell ref="D674:E674"/>
    <mergeCell ref="F674:G674"/>
    <mergeCell ref="I674:J674"/>
    <mergeCell ref="K674:L674"/>
    <mergeCell ref="N674:O674"/>
    <mergeCell ref="P674:Q674"/>
    <mergeCell ref="S667:T667"/>
    <mergeCell ref="U667:V667"/>
    <mergeCell ref="X667:Y667"/>
    <mergeCell ref="Z667:AA667"/>
    <mergeCell ref="AH667:AI667"/>
    <mergeCell ref="AJ667:AK667"/>
    <mergeCell ref="D667:E667"/>
    <mergeCell ref="F667:G667"/>
    <mergeCell ref="I667:J667"/>
    <mergeCell ref="K667:L667"/>
    <mergeCell ref="N667:O667"/>
    <mergeCell ref="P667:Q667"/>
    <mergeCell ref="AC674:AD674"/>
    <mergeCell ref="AE674:AF674"/>
    <mergeCell ref="AH702:AI702"/>
    <mergeCell ref="AJ702:AK702"/>
    <mergeCell ref="D702:E702"/>
    <mergeCell ref="F702:G702"/>
    <mergeCell ref="I702:J702"/>
    <mergeCell ref="K702:L702"/>
    <mergeCell ref="N702:O702"/>
    <mergeCell ref="P702:Q702"/>
    <mergeCell ref="S695:T695"/>
    <mergeCell ref="U695:V695"/>
    <mergeCell ref="X695:Y695"/>
    <mergeCell ref="Z695:AA695"/>
    <mergeCell ref="AH695:AI695"/>
    <mergeCell ref="AJ695:AK695"/>
    <mergeCell ref="D695:E695"/>
    <mergeCell ref="F695:G695"/>
    <mergeCell ref="I695:J695"/>
    <mergeCell ref="K695:L695"/>
    <mergeCell ref="N695:O695"/>
    <mergeCell ref="P695:Q695"/>
    <mergeCell ref="AC702:AD702"/>
    <mergeCell ref="AE702:AF702"/>
    <mergeCell ref="S688:T688"/>
    <mergeCell ref="U688:V688"/>
    <mergeCell ref="X688:Y688"/>
    <mergeCell ref="Z688:AA688"/>
    <mergeCell ref="AH688:AI688"/>
    <mergeCell ref="AJ688:AK688"/>
    <mergeCell ref="D688:E688"/>
    <mergeCell ref="F688:G688"/>
    <mergeCell ref="I688:J688"/>
    <mergeCell ref="K688:L688"/>
    <mergeCell ref="N688:O688"/>
    <mergeCell ref="P688:Q688"/>
    <mergeCell ref="AH723:AI723"/>
    <mergeCell ref="AJ723:AK723"/>
    <mergeCell ref="D723:E723"/>
    <mergeCell ref="F723:G723"/>
    <mergeCell ref="I723:J723"/>
    <mergeCell ref="K723:L723"/>
    <mergeCell ref="N723:O723"/>
    <mergeCell ref="P723:Q723"/>
    <mergeCell ref="AC730:AD730"/>
    <mergeCell ref="AE730:AF730"/>
    <mergeCell ref="S716:T716"/>
    <mergeCell ref="U716:V716"/>
    <mergeCell ref="X716:Y716"/>
    <mergeCell ref="Z716:AA716"/>
    <mergeCell ref="AH716:AI716"/>
    <mergeCell ref="AJ716:AK716"/>
    <mergeCell ref="D716:E716"/>
    <mergeCell ref="F716:G716"/>
    <mergeCell ref="I716:J716"/>
    <mergeCell ref="K716:L716"/>
    <mergeCell ref="N716:O716"/>
    <mergeCell ref="P716:Q716"/>
    <mergeCell ref="S709:T709"/>
    <mergeCell ref="U709:V709"/>
    <mergeCell ref="X709:Y709"/>
    <mergeCell ref="Z709:AA709"/>
    <mergeCell ref="AH709:AI709"/>
    <mergeCell ref="AJ709:AK709"/>
    <mergeCell ref="D709:E709"/>
    <mergeCell ref="F709:G709"/>
    <mergeCell ref="I709:J709"/>
    <mergeCell ref="K709:L709"/>
    <mergeCell ref="N709:O709"/>
    <mergeCell ref="P709:Q709"/>
    <mergeCell ref="AC716:AD716"/>
    <mergeCell ref="AE716:AF716"/>
    <mergeCell ref="S744:T744"/>
    <mergeCell ref="U744:V744"/>
    <mergeCell ref="X744:Y744"/>
    <mergeCell ref="Z744:AA744"/>
    <mergeCell ref="AH744:AI744"/>
    <mergeCell ref="AJ744:AK744"/>
    <mergeCell ref="D744:E744"/>
    <mergeCell ref="F744:G744"/>
    <mergeCell ref="I744:J744"/>
    <mergeCell ref="K744:L744"/>
    <mergeCell ref="N744:O744"/>
    <mergeCell ref="P744:Q744"/>
    <mergeCell ref="S737:T737"/>
    <mergeCell ref="U737:V737"/>
    <mergeCell ref="X737:Y737"/>
    <mergeCell ref="Z737:AA737"/>
    <mergeCell ref="AH737:AI737"/>
    <mergeCell ref="AJ737:AK737"/>
    <mergeCell ref="D737:E737"/>
    <mergeCell ref="F737:G737"/>
    <mergeCell ref="I737:J737"/>
    <mergeCell ref="K737:L737"/>
    <mergeCell ref="N737:O737"/>
    <mergeCell ref="P737:Q737"/>
    <mergeCell ref="AC744:AD744"/>
    <mergeCell ref="AE744:AF744"/>
    <mergeCell ref="S730:T730"/>
    <mergeCell ref="U730:V730"/>
    <mergeCell ref="X730:Y730"/>
    <mergeCell ref="Z730:AA730"/>
    <mergeCell ref="AH730:AI730"/>
    <mergeCell ref="AJ730:AK730"/>
    <mergeCell ref="D730:E730"/>
    <mergeCell ref="F730:G730"/>
    <mergeCell ref="I730:J730"/>
    <mergeCell ref="K730:L730"/>
    <mergeCell ref="N730:O730"/>
    <mergeCell ref="P730:Q730"/>
    <mergeCell ref="AH765:AI765"/>
    <mergeCell ref="AJ765:AK765"/>
    <mergeCell ref="D765:E765"/>
    <mergeCell ref="F765:G765"/>
    <mergeCell ref="I765:J765"/>
    <mergeCell ref="K765:L765"/>
    <mergeCell ref="N765:O765"/>
    <mergeCell ref="P765:Q765"/>
    <mergeCell ref="AC772:AD772"/>
    <mergeCell ref="AE772:AF772"/>
    <mergeCell ref="S758:T758"/>
    <mergeCell ref="U758:V758"/>
    <mergeCell ref="X758:Y758"/>
    <mergeCell ref="Z758:AA758"/>
    <mergeCell ref="AH758:AI758"/>
    <mergeCell ref="AJ758:AK758"/>
    <mergeCell ref="D758:E758"/>
    <mergeCell ref="F758:G758"/>
    <mergeCell ref="I758:J758"/>
    <mergeCell ref="K758:L758"/>
    <mergeCell ref="N758:O758"/>
    <mergeCell ref="P758:Q758"/>
    <mergeCell ref="S751:T751"/>
    <mergeCell ref="U751:V751"/>
    <mergeCell ref="X751:Y751"/>
    <mergeCell ref="Z751:AA751"/>
    <mergeCell ref="AH751:AI751"/>
    <mergeCell ref="AJ751:AK751"/>
    <mergeCell ref="D751:E751"/>
    <mergeCell ref="F751:G751"/>
    <mergeCell ref="I751:J751"/>
    <mergeCell ref="K751:L751"/>
    <mergeCell ref="N751:O751"/>
    <mergeCell ref="P751:Q751"/>
    <mergeCell ref="AC758:AD758"/>
    <mergeCell ref="AE758:AF758"/>
    <mergeCell ref="AH786:AI786"/>
    <mergeCell ref="AJ786:AK786"/>
    <mergeCell ref="D786:E786"/>
    <mergeCell ref="F786:G786"/>
    <mergeCell ref="I786:J786"/>
    <mergeCell ref="K786:L786"/>
    <mergeCell ref="N786:O786"/>
    <mergeCell ref="P786:Q786"/>
    <mergeCell ref="S779:T779"/>
    <mergeCell ref="U779:V779"/>
    <mergeCell ref="X779:Y779"/>
    <mergeCell ref="Z779:AA779"/>
    <mergeCell ref="AH779:AI779"/>
    <mergeCell ref="AJ779:AK779"/>
    <mergeCell ref="D779:E779"/>
    <mergeCell ref="F779:G779"/>
    <mergeCell ref="I779:J779"/>
    <mergeCell ref="K779:L779"/>
    <mergeCell ref="N779:O779"/>
    <mergeCell ref="P779:Q779"/>
    <mergeCell ref="AC786:AD786"/>
    <mergeCell ref="AE786:AF786"/>
    <mergeCell ref="S772:T772"/>
    <mergeCell ref="U772:V772"/>
    <mergeCell ref="X772:Y772"/>
    <mergeCell ref="Z772:AA772"/>
    <mergeCell ref="AH772:AI772"/>
    <mergeCell ref="AJ772:AK772"/>
    <mergeCell ref="D772:E772"/>
    <mergeCell ref="F772:G772"/>
    <mergeCell ref="I772:J772"/>
    <mergeCell ref="K772:L772"/>
    <mergeCell ref="N772:O772"/>
    <mergeCell ref="P772:Q772"/>
    <mergeCell ref="AH807:AI807"/>
    <mergeCell ref="AJ807:AK807"/>
    <mergeCell ref="D807:E807"/>
    <mergeCell ref="F807:G807"/>
    <mergeCell ref="I807:J807"/>
    <mergeCell ref="K807:L807"/>
    <mergeCell ref="N807:O807"/>
    <mergeCell ref="P807:Q807"/>
    <mergeCell ref="AC814:AD814"/>
    <mergeCell ref="AE814:AF814"/>
    <mergeCell ref="S800:T800"/>
    <mergeCell ref="U800:V800"/>
    <mergeCell ref="X800:Y800"/>
    <mergeCell ref="Z800:AA800"/>
    <mergeCell ref="AH800:AI800"/>
    <mergeCell ref="AJ800:AK800"/>
    <mergeCell ref="D800:E800"/>
    <mergeCell ref="F800:G800"/>
    <mergeCell ref="I800:J800"/>
    <mergeCell ref="K800:L800"/>
    <mergeCell ref="N800:O800"/>
    <mergeCell ref="P800:Q800"/>
    <mergeCell ref="S793:T793"/>
    <mergeCell ref="U793:V793"/>
    <mergeCell ref="X793:Y793"/>
    <mergeCell ref="Z793:AA793"/>
    <mergeCell ref="AH793:AI793"/>
    <mergeCell ref="AJ793:AK793"/>
    <mergeCell ref="D793:E793"/>
    <mergeCell ref="F793:G793"/>
    <mergeCell ref="I793:J793"/>
    <mergeCell ref="K793:L793"/>
    <mergeCell ref="N793:O793"/>
    <mergeCell ref="P793:Q793"/>
    <mergeCell ref="AC800:AD800"/>
    <mergeCell ref="AE800:AF800"/>
    <mergeCell ref="S828:T828"/>
    <mergeCell ref="U828:V828"/>
    <mergeCell ref="X828:Y828"/>
    <mergeCell ref="Z828:AA828"/>
    <mergeCell ref="AH828:AI828"/>
    <mergeCell ref="AJ828:AK828"/>
    <mergeCell ref="D828:E828"/>
    <mergeCell ref="F828:G828"/>
    <mergeCell ref="I828:J828"/>
    <mergeCell ref="K828:L828"/>
    <mergeCell ref="N828:O828"/>
    <mergeCell ref="P828:Q828"/>
    <mergeCell ref="S821:T821"/>
    <mergeCell ref="U821:V821"/>
    <mergeCell ref="X821:Y821"/>
    <mergeCell ref="Z821:AA821"/>
    <mergeCell ref="AH821:AI821"/>
    <mergeCell ref="AJ821:AK821"/>
    <mergeCell ref="D821:E821"/>
    <mergeCell ref="F821:G821"/>
    <mergeCell ref="I821:J821"/>
    <mergeCell ref="K821:L821"/>
    <mergeCell ref="N821:O821"/>
    <mergeCell ref="P821:Q821"/>
    <mergeCell ref="AC828:AD828"/>
    <mergeCell ref="AE828:AF828"/>
    <mergeCell ref="S814:T814"/>
    <mergeCell ref="U814:V814"/>
    <mergeCell ref="X814:Y814"/>
    <mergeCell ref="Z814:AA814"/>
    <mergeCell ref="AH814:AI814"/>
    <mergeCell ref="AJ814:AK814"/>
    <mergeCell ref="D814:E814"/>
    <mergeCell ref="F814:G814"/>
    <mergeCell ref="I814:J814"/>
    <mergeCell ref="K814:L814"/>
    <mergeCell ref="N814:O814"/>
    <mergeCell ref="P814:Q814"/>
    <mergeCell ref="AH849:AI849"/>
    <mergeCell ref="AJ849:AK849"/>
    <mergeCell ref="D849:E849"/>
    <mergeCell ref="F849:G849"/>
    <mergeCell ref="I849:J849"/>
    <mergeCell ref="K849:L849"/>
    <mergeCell ref="N849:O849"/>
    <mergeCell ref="P849:Q849"/>
    <mergeCell ref="AC856:AD856"/>
    <mergeCell ref="AE856:AF856"/>
    <mergeCell ref="S842:T842"/>
    <mergeCell ref="U842:V842"/>
    <mergeCell ref="X842:Y842"/>
    <mergeCell ref="Z842:AA842"/>
    <mergeCell ref="AH842:AI842"/>
    <mergeCell ref="AJ842:AK842"/>
    <mergeCell ref="D842:E842"/>
    <mergeCell ref="F842:G842"/>
    <mergeCell ref="I842:J842"/>
    <mergeCell ref="K842:L842"/>
    <mergeCell ref="N842:O842"/>
    <mergeCell ref="P842:Q842"/>
    <mergeCell ref="S835:T835"/>
    <mergeCell ref="U835:V835"/>
    <mergeCell ref="X835:Y835"/>
    <mergeCell ref="Z835:AA835"/>
    <mergeCell ref="AH835:AI835"/>
    <mergeCell ref="AJ835:AK835"/>
    <mergeCell ref="D835:E835"/>
    <mergeCell ref="F835:G835"/>
    <mergeCell ref="I835:J835"/>
    <mergeCell ref="K835:L835"/>
    <mergeCell ref="N835:O835"/>
    <mergeCell ref="P835:Q835"/>
    <mergeCell ref="AC842:AD842"/>
    <mergeCell ref="AE842:AF842"/>
    <mergeCell ref="AH870:AI870"/>
    <mergeCell ref="AJ870:AK870"/>
    <mergeCell ref="D870:E870"/>
    <mergeCell ref="F870:G870"/>
    <mergeCell ref="I870:J870"/>
    <mergeCell ref="K870:L870"/>
    <mergeCell ref="N870:O870"/>
    <mergeCell ref="P870:Q870"/>
    <mergeCell ref="S863:T863"/>
    <mergeCell ref="U863:V863"/>
    <mergeCell ref="X863:Y863"/>
    <mergeCell ref="Z863:AA863"/>
    <mergeCell ref="AH863:AI863"/>
    <mergeCell ref="AJ863:AK863"/>
    <mergeCell ref="D863:E863"/>
    <mergeCell ref="F863:G863"/>
    <mergeCell ref="I863:J863"/>
    <mergeCell ref="K863:L863"/>
    <mergeCell ref="N863:O863"/>
    <mergeCell ref="P863:Q863"/>
    <mergeCell ref="AC870:AD870"/>
    <mergeCell ref="AE870:AF870"/>
    <mergeCell ref="S856:T856"/>
    <mergeCell ref="U856:V856"/>
    <mergeCell ref="X856:Y856"/>
    <mergeCell ref="Z856:AA856"/>
    <mergeCell ref="AH856:AI856"/>
    <mergeCell ref="AJ856:AK856"/>
    <mergeCell ref="D856:E856"/>
    <mergeCell ref="F856:G856"/>
    <mergeCell ref="I856:J856"/>
    <mergeCell ref="K856:L856"/>
    <mergeCell ref="N856:O856"/>
    <mergeCell ref="P856:Q856"/>
    <mergeCell ref="AH891:AI891"/>
    <mergeCell ref="AJ891:AK891"/>
    <mergeCell ref="D891:E891"/>
    <mergeCell ref="F891:G891"/>
    <mergeCell ref="I891:J891"/>
    <mergeCell ref="K891:L891"/>
    <mergeCell ref="N891:O891"/>
    <mergeCell ref="P891:Q891"/>
    <mergeCell ref="AC898:AD898"/>
    <mergeCell ref="AE898:AF898"/>
    <mergeCell ref="S884:T884"/>
    <mergeCell ref="U884:V884"/>
    <mergeCell ref="X884:Y884"/>
    <mergeCell ref="Z884:AA884"/>
    <mergeCell ref="AH884:AI884"/>
    <mergeCell ref="AJ884:AK884"/>
    <mergeCell ref="D884:E884"/>
    <mergeCell ref="F884:G884"/>
    <mergeCell ref="I884:J884"/>
    <mergeCell ref="K884:L884"/>
    <mergeCell ref="N884:O884"/>
    <mergeCell ref="P884:Q884"/>
    <mergeCell ref="S877:T877"/>
    <mergeCell ref="U877:V877"/>
    <mergeCell ref="X877:Y877"/>
    <mergeCell ref="Z877:AA877"/>
    <mergeCell ref="AH877:AI877"/>
    <mergeCell ref="AJ877:AK877"/>
    <mergeCell ref="D877:E877"/>
    <mergeCell ref="F877:G877"/>
    <mergeCell ref="I877:J877"/>
    <mergeCell ref="K877:L877"/>
    <mergeCell ref="N877:O877"/>
    <mergeCell ref="P877:Q877"/>
    <mergeCell ref="AC884:AD884"/>
    <mergeCell ref="AE884:AF884"/>
    <mergeCell ref="S912:T912"/>
    <mergeCell ref="U912:V912"/>
    <mergeCell ref="X912:Y912"/>
    <mergeCell ref="Z912:AA912"/>
    <mergeCell ref="AH912:AI912"/>
    <mergeCell ref="AJ912:AK912"/>
    <mergeCell ref="D912:E912"/>
    <mergeCell ref="F912:G912"/>
    <mergeCell ref="I912:J912"/>
    <mergeCell ref="K912:L912"/>
    <mergeCell ref="N912:O912"/>
    <mergeCell ref="P912:Q912"/>
    <mergeCell ref="S905:T905"/>
    <mergeCell ref="U905:V905"/>
    <mergeCell ref="X905:Y905"/>
    <mergeCell ref="Z905:AA905"/>
    <mergeCell ref="AH905:AI905"/>
    <mergeCell ref="AJ905:AK905"/>
    <mergeCell ref="D905:E905"/>
    <mergeCell ref="F905:G905"/>
    <mergeCell ref="I905:J905"/>
    <mergeCell ref="K905:L905"/>
    <mergeCell ref="N905:O905"/>
    <mergeCell ref="P905:Q905"/>
    <mergeCell ref="AC912:AD912"/>
    <mergeCell ref="AE912:AF912"/>
    <mergeCell ref="S898:T898"/>
    <mergeCell ref="U898:V898"/>
    <mergeCell ref="X898:Y898"/>
    <mergeCell ref="Z898:AA898"/>
    <mergeCell ref="AH898:AI898"/>
    <mergeCell ref="AJ898:AK898"/>
    <mergeCell ref="D898:E898"/>
    <mergeCell ref="F898:G898"/>
    <mergeCell ref="I898:J898"/>
    <mergeCell ref="K898:L898"/>
    <mergeCell ref="N898:O898"/>
    <mergeCell ref="P898:Q898"/>
    <mergeCell ref="AH933:AI933"/>
    <mergeCell ref="AJ933:AK933"/>
    <mergeCell ref="D933:E933"/>
    <mergeCell ref="F933:G933"/>
    <mergeCell ref="I933:J933"/>
    <mergeCell ref="K933:L933"/>
    <mergeCell ref="N933:O933"/>
    <mergeCell ref="P933:Q933"/>
    <mergeCell ref="AC940:AD940"/>
    <mergeCell ref="AE940:AF940"/>
    <mergeCell ref="S926:T926"/>
    <mergeCell ref="U926:V926"/>
    <mergeCell ref="X926:Y926"/>
    <mergeCell ref="Z926:AA926"/>
    <mergeCell ref="AH926:AI926"/>
    <mergeCell ref="AJ926:AK926"/>
    <mergeCell ref="D926:E926"/>
    <mergeCell ref="F926:G926"/>
    <mergeCell ref="I926:J926"/>
    <mergeCell ref="K926:L926"/>
    <mergeCell ref="N926:O926"/>
    <mergeCell ref="P926:Q926"/>
    <mergeCell ref="S919:T919"/>
    <mergeCell ref="U919:V919"/>
    <mergeCell ref="X919:Y919"/>
    <mergeCell ref="Z919:AA919"/>
    <mergeCell ref="AH919:AI919"/>
    <mergeCell ref="AJ919:AK919"/>
    <mergeCell ref="D919:E919"/>
    <mergeCell ref="F919:G919"/>
    <mergeCell ref="I919:J919"/>
    <mergeCell ref="K919:L919"/>
    <mergeCell ref="N919:O919"/>
    <mergeCell ref="P919:Q919"/>
    <mergeCell ref="AC926:AD926"/>
    <mergeCell ref="AE926:AF926"/>
    <mergeCell ref="AH954:AI954"/>
    <mergeCell ref="AJ954:AK954"/>
    <mergeCell ref="D954:E954"/>
    <mergeCell ref="F954:G954"/>
    <mergeCell ref="I954:J954"/>
    <mergeCell ref="K954:L954"/>
    <mergeCell ref="N954:O954"/>
    <mergeCell ref="P954:Q954"/>
    <mergeCell ref="S947:T947"/>
    <mergeCell ref="U947:V947"/>
    <mergeCell ref="X947:Y947"/>
    <mergeCell ref="Z947:AA947"/>
    <mergeCell ref="AH947:AI947"/>
    <mergeCell ref="AJ947:AK947"/>
    <mergeCell ref="D947:E947"/>
    <mergeCell ref="F947:G947"/>
    <mergeCell ref="I947:J947"/>
    <mergeCell ref="K947:L947"/>
    <mergeCell ref="N947:O947"/>
    <mergeCell ref="P947:Q947"/>
    <mergeCell ref="AC954:AD954"/>
    <mergeCell ref="AE954:AF954"/>
    <mergeCell ref="S940:T940"/>
    <mergeCell ref="U940:V940"/>
    <mergeCell ref="X940:Y940"/>
    <mergeCell ref="Z940:AA940"/>
    <mergeCell ref="AH940:AI940"/>
    <mergeCell ref="AJ940:AK940"/>
    <mergeCell ref="D940:E940"/>
    <mergeCell ref="F940:G940"/>
    <mergeCell ref="I940:J940"/>
    <mergeCell ref="K940:L940"/>
    <mergeCell ref="N940:O940"/>
    <mergeCell ref="P940:Q940"/>
    <mergeCell ref="AH975:AI975"/>
    <mergeCell ref="AJ975:AK975"/>
    <mergeCell ref="D975:E975"/>
    <mergeCell ref="F975:G975"/>
    <mergeCell ref="I975:J975"/>
    <mergeCell ref="K975:L975"/>
    <mergeCell ref="N975:O975"/>
    <mergeCell ref="P975:Q975"/>
    <mergeCell ref="AC982:AD982"/>
    <mergeCell ref="AE982:AF982"/>
    <mergeCell ref="S968:T968"/>
    <mergeCell ref="U968:V968"/>
    <mergeCell ref="X968:Y968"/>
    <mergeCell ref="Z968:AA968"/>
    <mergeCell ref="AH968:AI968"/>
    <mergeCell ref="AJ968:AK968"/>
    <mergeCell ref="D968:E968"/>
    <mergeCell ref="F968:G968"/>
    <mergeCell ref="I968:J968"/>
    <mergeCell ref="K968:L968"/>
    <mergeCell ref="N968:O968"/>
    <mergeCell ref="P968:Q968"/>
    <mergeCell ref="S961:T961"/>
    <mergeCell ref="U961:V961"/>
    <mergeCell ref="X961:Y961"/>
    <mergeCell ref="Z961:AA961"/>
    <mergeCell ref="AH961:AI961"/>
    <mergeCell ref="AJ961:AK961"/>
    <mergeCell ref="D961:E961"/>
    <mergeCell ref="F961:G961"/>
    <mergeCell ref="I961:J961"/>
    <mergeCell ref="K961:L961"/>
    <mergeCell ref="N961:O961"/>
    <mergeCell ref="P961:Q961"/>
    <mergeCell ref="AC968:AD968"/>
    <mergeCell ref="AE968:AF968"/>
    <mergeCell ref="S996:T996"/>
    <mergeCell ref="U996:V996"/>
    <mergeCell ref="X996:Y996"/>
    <mergeCell ref="Z996:AA996"/>
    <mergeCell ref="AH996:AI996"/>
    <mergeCell ref="AJ996:AK996"/>
    <mergeCell ref="D996:E996"/>
    <mergeCell ref="F996:G996"/>
    <mergeCell ref="I996:J996"/>
    <mergeCell ref="K996:L996"/>
    <mergeCell ref="N996:O996"/>
    <mergeCell ref="P996:Q996"/>
    <mergeCell ref="S989:T989"/>
    <mergeCell ref="U989:V989"/>
    <mergeCell ref="X989:Y989"/>
    <mergeCell ref="Z989:AA989"/>
    <mergeCell ref="AH989:AI989"/>
    <mergeCell ref="AJ989:AK989"/>
    <mergeCell ref="D989:E989"/>
    <mergeCell ref="F989:G989"/>
    <mergeCell ref="I989:J989"/>
    <mergeCell ref="K989:L989"/>
    <mergeCell ref="N989:O989"/>
    <mergeCell ref="P989:Q989"/>
    <mergeCell ref="AC996:AD996"/>
    <mergeCell ref="AE996:AF996"/>
    <mergeCell ref="S982:T982"/>
    <mergeCell ref="U982:V982"/>
    <mergeCell ref="X982:Y982"/>
    <mergeCell ref="Z982:AA982"/>
    <mergeCell ref="AH982:AI982"/>
    <mergeCell ref="AJ982:AK982"/>
    <mergeCell ref="D982:E982"/>
    <mergeCell ref="F982:G982"/>
    <mergeCell ref="I982:J982"/>
    <mergeCell ref="K982:L982"/>
    <mergeCell ref="N982:O982"/>
    <mergeCell ref="P982:Q982"/>
    <mergeCell ref="AH1017:AI1017"/>
    <mergeCell ref="AJ1017:AK1017"/>
    <mergeCell ref="D1017:E1017"/>
    <mergeCell ref="F1017:G1017"/>
    <mergeCell ref="I1017:J1017"/>
    <mergeCell ref="K1017:L1017"/>
    <mergeCell ref="N1017:O1017"/>
    <mergeCell ref="P1017:Q1017"/>
    <mergeCell ref="AC1024:AD1024"/>
    <mergeCell ref="AE1024:AF1024"/>
    <mergeCell ref="S1010:T1010"/>
    <mergeCell ref="U1010:V1010"/>
    <mergeCell ref="X1010:Y1010"/>
    <mergeCell ref="Z1010:AA1010"/>
    <mergeCell ref="AH1010:AI1010"/>
    <mergeCell ref="AJ1010:AK1010"/>
    <mergeCell ref="D1010:E1010"/>
    <mergeCell ref="F1010:G1010"/>
    <mergeCell ref="I1010:J1010"/>
    <mergeCell ref="K1010:L1010"/>
    <mergeCell ref="N1010:O1010"/>
    <mergeCell ref="P1010:Q1010"/>
    <mergeCell ref="S1003:T1003"/>
    <mergeCell ref="U1003:V1003"/>
    <mergeCell ref="X1003:Y1003"/>
    <mergeCell ref="Z1003:AA1003"/>
    <mergeCell ref="AH1003:AI1003"/>
    <mergeCell ref="AJ1003:AK1003"/>
    <mergeCell ref="D1003:E1003"/>
    <mergeCell ref="F1003:G1003"/>
    <mergeCell ref="I1003:J1003"/>
    <mergeCell ref="K1003:L1003"/>
    <mergeCell ref="N1003:O1003"/>
    <mergeCell ref="P1003:Q1003"/>
    <mergeCell ref="AC1010:AD1010"/>
    <mergeCell ref="AE1010:AF1010"/>
    <mergeCell ref="AH1038:AI1038"/>
    <mergeCell ref="AJ1038:AK1038"/>
    <mergeCell ref="D1038:E1038"/>
    <mergeCell ref="F1038:G1038"/>
    <mergeCell ref="I1038:J1038"/>
    <mergeCell ref="K1038:L1038"/>
    <mergeCell ref="N1038:O1038"/>
    <mergeCell ref="P1038:Q1038"/>
    <mergeCell ref="S1031:T1031"/>
    <mergeCell ref="U1031:V1031"/>
    <mergeCell ref="X1031:Y1031"/>
    <mergeCell ref="Z1031:AA1031"/>
    <mergeCell ref="AH1031:AI1031"/>
    <mergeCell ref="AJ1031:AK1031"/>
    <mergeCell ref="D1031:E1031"/>
    <mergeCell ref="F1031:G1031"/>
    <mergeCell ref="I1031:J1031"/>
    <mergeCell ref="K1031:L1031"/>
    <mergeCell ref="N1031:O1031"/>
    <mergeCell ref="P1031:Q1031"/>
    <mergeCell ref="AC1038:AD1038"/>
    <mergeCell ref="AE1038:AF1038"/>
    <mergeCell ref="S1024:T1024"/>
    <mergeCell ref="U1024:V1024"/>
    <mergeCell ref="X1024:Y1024"/>
    <mergeCell ref="Z1024:AA1024"/>
    <mergeCell ref="AH1024:AI1024"/>
    <mergeCell ref="AJ1024:AK1024"/>
    <mergeCell ref="D1024:E1024"/>
    <mergeCell ref="F1024:G1024"/>
    <mergeCell ref="I1024:J1024"/>
    <mergeCell ref="K1024:L1024"/>
    <mergeCell ref="N1024:O1024"/>
    <mergeCell ref="P1024:Q1024"/>
    <mergeCell ref="AH1059:AI1059"/>
    <mergeCell ref="AJ1059:AK1059"/>
    <mergeCell ref="D1059:E1059"/>
    <mergeCell ref="F1059:G1059"/>
    <mergeCell ref="I1059:J1059"/>
    <mergeCell ref="K1059:L1059"/>
    <mergeCell ref="N1059:O1059"/>
    <mergeCell ref="P1059:Q1059"/>
    <mergeCell ref="AC1066:AD1066"/>
    <mergeCell ref="AE1066:AF1066"/>
    <mergeCell ref="S1052:T1052"/>
    <mergeCell ref="U1052:V1052"/>
    <mergeCell ref="X1052:Y1052"/>
    <mergeCell ref="Z1052:AA1052"/>
    <mergeCell ref="AH1052:AI1052"/>
    <mergeCell ref="AJ1052:AK1052"/>
    <mergeCell ref="D1052:E1052"/>
    <mergeCell ref="F1052:G1052"/>
    <mergeCell ref="I1052:J1052"/>
    <mergeCell ref="K1052:L1052"/>
    <mergeCell ref="N1052:O1052"/>
    <mergeCell ref="P1052:Q1052"/>
    <mergeCell ref="S1045:T1045"/>
    <mergeCell ref="U1045:V1045"/>
    <mergeCell ref="X1045:Y1045"/>
    <mergeCell ref="Z1045:AA1045"/>
    <mergeCell ref="AH1045:AI1045"/>
    <mergeCell ref="AJ1045:AK1045"/>
    <mergeCell ref="D1045:E1045"/>
    <mergeCell ref="F1045:G1045"/>
    <mergeCell ref="I1045:J1045"/>
    <mergeCell ref="K1045:L1045"/>
    <mergeCell ref="N1045:O1045"/>
    <mergeCell ref="P1045:Q1045"/>
    <mergeCell ref="AC1052:AD1052"/>
    <mergeCell ref="AE1052:AF1052"/>
    <mergeCell ref="S1080:T1080"/>
    <mergeCell ref="U1080:V1080"/>
    <mergeCell ref="X1080:Y1080"/>
    <mergeCell ref="Z1080:AA1080"/>
    <mergeCell ref="AH1080:AI1080"/>
    <mergeCell ref="AJ1080:AK1080"/>
    <mergeCell ref="D1080:E1080"/>
    <mergeCell ref="F1080:G1080"/>
    <mergeCell ref="I1080:J1080"/>
    <mergeCell ref="K1080:L1080"/>
    <mergeCell ref="N1080:O1080"/>
    <mergeCell ref="P1080:Q1080"/>
    <mergeCell ref="S1073:T1073"/>
    <mergeCell ref="U1073:V1073"/>
    <mergeCell ref="X1073:Y1073"/>
    <mergeCell ref="Z1073:AA1073"/>
    <mergeCell ref="AH1073:AI1073"/>
    <mergeCell ref="AJ1073:AK1073"/>
    <mergeCell ref="D1073:E1073"/>
    <mergeCell ref="F1073:G1073"/>
    <mergeCell ref="I1073:J1073"/>
    <mergeCell ref="K1073:L1073"/>
    <mergeCell ref="N1073:O1073"/>
    <mergeCell ref="P1073:Q1073"/>
    <mergeCell ref="AC1080:AD1080"/>
    <mergeCell ref="AE1080:AF1080"/>
    <mergeCell ref="S1066:T1066"/>
    <mergeCell ref="U1066:V1066"/>
    <mergeCell ref="X1066:Y1066"/>
    <mergeCell ref="Z1066:AA1066"/>
    <mergeCell ref="AH1066:AI1066"/>
    <mergeCell ref="AJ1066:AK1066"/>
    <mergeCell ref="D1066:E1066"/>
    <mergeCell ref="F1066:G1066"/>
    <mergeCell ref="I1066:J1066"/>
    <mergeCell ref="K1066:L1066"/>
    <mergeCell ref="N1066:O1066"/>
    <mergeCell ref="P1066:Q1066"/>
    <mergeCell ref="AH1101:AI1101"/>
    <mergeCell ref="AJ1101:AK1101"/>
    <mergeCell ref="D1101:E1101"/>
    <mergeCell ref="F1101:G1101"/>
    <mergeCell ref="I1101:J1101"/>
    <mergeCell ref="K1101:L1101"/>
    <mergeCell ref="N1101:O1101"/>
    <mergeCell ref="P1101:Q1101"/>
    <mergeCell ref="AC1108:AD1108"/>
    <mergeCell ref="AE1108:AF1108"/>
    <mergeCell ref="S1094:T1094"/>
    <mergeCell ref="U1094:V1094"/>
    <mergeCell ref="X1094:Y1094"/>
    <mergeCell ref="Z1094:AA1094"/>
    <mergeCell ref="AH1094:AI1094"/>
    <mergeCell ref="AJ1094:AK1094"/>
    <mergeCell ref="D1094:E1094"/>
    <mergeCell ref="F1094:G1094"/>
    <mergeCell ref="I1094:J1094"/>
    <mergeCell ref="K1094:L1094"/>
    <mergeCell ref="N1094:O1094"/>
    <mergeCell ref="P1094:Q1094"/>
    <mergeCell ref="S1087:T1087"/>
    <mergeCell ref="U1087:V1087"/>
    <mergeCell ref="X1087:Y1087"/>
    <mergeCell ref="Z1087:AA1087"/>
    <mergeCell ref="AH1087:AI1087"/>
    <mergeCell ref="AJ1087:AK1087"/>
    <mergeCell ref="D1087:E1087"/>
    <mergeCell ref="F1087:G1087"/>
    <mergeCell ref="I1087:J1087"/>
    <mergeCell ref="K1087:L1087"/>
    <mergeCell ref="N1087:O1087"/>
    <mergeCell ref="P1087:Q1087"/>
    <mergeCell ref="AC1094:AD1094"/>
    <mergeCell ref="AE1094:AF1094"/>
    <mergeCell ref="AH1122:AI1122"/>
    <mergeCell ref="AJ1122:AK1122"/>
    <mergeCell ref="D1122:E1122"/>
    <mergeCell ref="F1122:G1122"/>
    <mergeCell ref="I1122:J1122"/>
    <mergeCell ref="K1122:L1122"/>
    <mergeCell ref="N1122:O1122"/>
    <mergeCell ref="P1122:Q1122"/>
    <mergeCell ref="S1115:T1115"/>
    <mergeCell ref="U1115:V1115"/>
    <mergeCell ref="X1115:Y1115"/>
    <mergeCell ref="Z1115:AA1115"/>
    <mergeCell ref="AH1115:AI1115"/>
    <mergeCell ref="AJ1115:AK1115"/>
    <mergeCell ref="D1115:E1115"/>
    <mergeCell ref="F1115:G1115"/>
    <mergeCell ref="I1115:J1115"/>
    <mergeCell ref="K1115:L1115"/>
    <mergeCell ref="N1115:O1115"/>
    <mergeCell ref="P1115:Q1115"/>
    <mergeCell ref="AC1122:AD1122"/>
    <mergeCell ref="AE1122:AF1122"/>
    <mergeCell ref="S1108:T1108"/>
    <mergeCell ref="U1108:V1108"/>
    <mergeCell ref="X1108:Y1108"/>
    <mergeCell ref="Z1108:AA1108"/>
    <mergeCell ref="AH1108:AI1108"/>
    <mergeCell ref="AJ1108:AK1108"/>
    <mergeCell ref="D1108:E1108"/>
    <mergeCell ref="F1108:G1108"/>
    <mergeCell ref="I1108:J1108"/>
    <mergeCell ref="K1108:L1108"/>
    <mergeCell ref="N1108:O1108"/>
    <mergeCell ref="P1108:Q1108"/>
    <mergeCell ref="AH1143:AI1143"/>
    <mergeCell ref="AJ1143:AK1143"/>
    <mergeCell ref="D1143:E1143"/>
    <mergeCell ref="F1143:G1143"/>
    <mergeCell ref="I1143:J1143"/>
    <mergeCell ref="K1143:L1143"/>
    <mergeCell ref="N1143:O1143"/>
    <mergeCell ref="P1143:Q1143"/>
    <mergeCell ref="AC1150:AD1150"/>
    <mergeCell ref="AE1150:AF1150"/>
    <mergeCell ref="S1136:T1136"/>
    <mergeCell ref="U1136:V1136"/>
    <mergeCell ref="X1136:Y1136"/>
    <mergeCell ref="Z1136:AA1136"/>
    <mergeCell ref="AH1136:AI1136"/>
    <mergeCell ref="AJ1136:AK1136"/>
    <mergeCell ref="D1136:E1136"/>
    <mergeCell ref="F1136:G1136"/>
    <mergeCell ref="I1136:J1136"/>
    <mergeCell ref="K1136:L1136"/>
    <mergeCell ref="N1136:O1136"/>
    <mergeCell ref="P1136:Q1136"/>
    <mergeCell ref="S1129:T1129"/>
    <mergeCell ref="U1129:V1129"/>
    <mergeCell ref="X1129:Y1129"/>
    <mergeCell ref="Z1129:AA1129"/>
    <mergeCell ref="AH1129:AI1129"/>
    <mergeCell ref="AJ1129:AK1129"/>
    <mergeCell ref="D1129:E1129"/>
    <mergeCell ref="F1129:G1129"/>
    <mergeCell ref="I1129:J1129"/>
    <mergeCell ref="K1129:L1129"/>
    <mergeCell ref="N1129:O1129"/>
    <mergeCell ref="P1129:Q1129"/>
    <mergeCell ref="AC1136:AD1136"/>
    <mergeCell ref="AE1136:AF1136"/>
    <mergeCell ref="S1164:T1164"/>
    <mergeCell ref="U1164:V1164"/>
    <mergeCell ref="X1164:Y1164"/>
    <mergeCell ref="Z1164:AA1164"/>
    <mergeCell ref="AH1164:AI1164"/>
    <mergeCell ref="AJ1164:AK1164"/>
    <mergeCell ref="D1164:E1164"/>
    <mergeCell ref="F1164:G1164"/>
    <mergeCell ref="I1164:J1164"/>
    <mergeCell ref="K1164:L1164"/>
    <mergeCell ref="N1164:O1164"/>
    <mergeCell ref="P1164:Q1164"/>
    <mergeCell ref="S1157:T1157"/>
    <mergeCell ref="U1157:V1157"/>
    <mergeCell ref="X1157:Y1157"/>
    <mergeCell ref="Z1157:AA1157"/>
    <mergeCell ref="AH1157:AI1157"/>
    <mergeCell ref="AJ1157:AK1157"/>
    <mergeCell ref="D1157:E1157"/>
    <mergeCell ref="F1157:G1157"/>
    <mergeCell ref="I1157:J1157"/>
    <mergeCell ref="K1157:L1157"/>
    <mergeCell ref="N1157:O1157"/>
    <mergeCell ref="P1157:Q1157"/>
    <mergeCell ref="AC1164:AD1164"/>
    <mergeCell ref="AE1164:AF1164"/>
    <mergeCell ref="S1150:T1150"/>
    <mergeCell ref="U1150:V1150"/>
    <mergeCell ref="X1150:Y1150"/>
    <mergeCell ref="Z1150:AA1150"/>
    <mergeCell ref="AH1150:AI1150"/>
    <mergeCell ref="AJ1150:AK1150"/>
    <mergeCell ref="D1150:E1150"/>
    <mergeCell ref="F1150:G1150"/>
    <mergeCell ref="I1150:J1150"/>
    <mergeCell ref="K1150:L1150"/>
    <mergeCell ref="N1150:O1150"/>
    <mergeCell ref="P1150:Q1150"/>
    <mergeCell ref="AH1185:AI1185"/>
    <mergeCell ref="AJ1185:AK1185"/>
    <mergeCell ref="D1185:E1185"/>
    <mergeCell ref="F1185:G1185"/>
    <mergeCell ref="I1185:J1185"/>
    <mergeCell ref="K1185:L1185"/>
    <mergeCell ref="N1185:O1185"/>
    <mergeCell ref="P1185:Q1185"/>
    <mergeCell ref="AC1192:AD1192"/>
    <mergeCell ref="AE1192:AF1192"/>
    <mergeCell ref="S1178:T1178"/>
    <mergeCell ref="U1178:V1178"/>
    <mergeCell ref="X1178:Y1178"/>
    <mergeCell ref="Z1178:AA1178"/>
    <mergeCell ref="AH1178:AI1178"/>
    <mergeCell ref="AJ1178:AK1178"/>
    <mergeCell ref="D1178:E1178"/>
    <mergeCell ref="F1178:G1178"/>
    <mergeCell ref="I1178:J1178"/>
    <mergeCell ref="K1178:L1178"/>
    <mergeCell ref="N1178:O1178"/>
    <mergeCell ref="P1178:Q1178"/>
    <mergeCell ref="S1171:T1171"/>
    <mergeCell ref="U1171:V1171"/>
    <mergeCell ref="X1171:Y1171"/>
    <mergeCell ref="Z1171:AA1171"/>
    <mergeCell ref="AH1171:AI1171"/>
    <mergeCell ref="AJ1171:AK1171"/>
    <mergeCell ref="D1171:E1171"/>
    <mergeCell ref="F1171:G1171"/>
    <mergeCell ref="I1171:J1171"/>
    <mergeCell ref="K1171:L1171"/>
    <mergeCell ref="N1171:O1171"/>
    <mergeCell ref="P1171:Q1171"/>
    <mergeCell ref="AC1178:AD1178"/>
    <mergeCell ref="AE1178:AF1178"/>
    <mergeCell ref="AH1206:AI1206"/>
    <mergeCell ref="AJ1206:AK1206"/>
    <mergeCell ref="D1206:E1206"/>
    <mergeCell ref="F1206:G1206"/>
    <mergeCell ref="I1206:J1206"/>
    <mergeCell ref="K1206:L1206"/>
    <mergeCell ref="N1206:O1206"/>
    <mergeCell ref="P1206:Q1206"/>
    <mergeCell ref="S1199:T1199"/>
    <mergeCell ref="U1199:V1199"/>
    <mergeCell ref="X1199:Y1199"/>
    <mergeCell ref="Z1199:AA1199"/>
    <mergeCell ref="AH1199:AI1199"/>
    <mergeCell ref="AJ1199:AK1199"/>
    <mergeCell ref="D1199:E1199"/>
    <mergeCell ref="F1199:G1199"/>
    <mergeCell ref="I1199:J1199"/>
    <mergeCell ref="K1199:L1199"/>
    <mergeCell ref="N1199:O1199"/>
    <mergeCell ref="P1199:Q1199"/>
    <mergeCell ref="AC1206:AD1206"/>
    <mergeCell ref="AE1206:AF1206"/>
    <mergeCell ref="S1192:T1192"/>
    <mergeCell ref="U1192:V1192"/>
    <mergeCell ref="X1192:Y1192"/>
    <mergeCell ref="Z1192:AA1192"/>
    <mergeCell ref="AH1192:AI1192"/>
    <mergeCell ref="AJ1192:AK1192"/>
    <mergeCell ref="D1192:E1192"/>
    <mergeCell ref="F1192:G1192"/>
    <mergeCell ref="I1192:J1192"/>
    <mergeCell ref="K1192:L1192"/>
    <mergeCell ref="N1192:O1192"/>
    <mergeCell ref="P1192:Q1192"/>
    <mergeCell ref="AH1227:AI1227"/>
    <mergeCell ref="AJ1227:AK1227"/>
    <mergeCell ref="D1227:E1227"/>
    <mergeCell ref="F1227:G1227"/>
    <mergeCell ref="I1227:J1227"/>
    <mergeCell ref="K1227:L1227"/>
    <mergeCell ref="N1227:O1227"/>
    <mergeCell ref="P1227:Q1227"/>
    <mergeCell ref="AC1234:AD1234"/>
    <mergeCell ref="AE1234:AF1234"/>
    <mergeCell ref="S1220:T1220"/>
    <mergeCell ref="U1220:V1220"/>
    <mergeCell ref="X1220:Y1220"/>
    <mergeCell ref="Z1220:AA1220"/>
    <mergeCell ref="AH1220:AI1220"/>
    <mergeCell ref="AJ1220:AK1220"/>
    <mergeCell ref="D1220:E1220"/>
    <mergeCell ref="F1220:G1220"/>
    <mergeCell ref="I1220:J1220"/>
    <mergeCell ref="K1220:L1220"/>
    <mergeCell ref="N1220:O1220"/>
    <mergeCell ref="P1220:Q1220"/>
    <mergeCell ref="S1213:T1213"/>
    <mergeCell ref="U1213:V1213"/>
    <mergeCell ref="X1213:Y1213"/>
    <mergeCell ref="Z1213:AA1213"/>
    <mergeCell ref="AH1213:AI1213"/>
    <mergeCell ref="AJ1213:AK1213"/>
    <mergeCell ref="D1213:E1213"/>
    <mergeCell ref="F1213:G1213"/>
    <mergeCell ref="I1213:J1213"/>
    <mergeCell ref="K1213:L1213"/>
    <mergeCell ref="N1213:O1213"/>
    <mergeCell ref="P1213:Q1213"/>
    <mergeCell ref="AC1220:AD1220"/>
    <mergeCell ref="AE1220:AF1220"/>
    <mergeCell ref="S1248:T1248"/>
    <mergeCell ref="U1248:V1248"/>
    <mergeCell ref="X1248:Y1248"/>
    <mergeCell ref="Z1248:AA1248"/>
    <mergeCell ref="AH1248:AI1248"/>
    <mergeCell ref="AJ1248:AK1248"/>
    <mergeCell ref="D1248:E1248"/>
    <mergeCell ref="F1248:G1248"/>
    <mergeCell ref="I1248:J1248"/>
    <mergeCell ref="K1248:L1248"/>
    <mergeCell ref="N1248:O1248"/>
    <mergeCell ref="P1248:Q1248"/>
    <mergeCell ref="S1241:T1241"/>
    <mergeCell ref="U1241:V1241"/>
    <mergeCell ref="X1241:Y1241"/>
    <mergeCell ref="Z1241:AA1241"/>
    <mergeCell ref="AH1241:AI1241"/>
    <mergeCell ref="AJ1241:AK1241"/>
    <mergeCell ref="D1241:E1241"/>
    <mergeCell ref="F1241:G1241"/>
    <mergeCell ref="I1241:J1241"/>
    <mergeCell ref="K1241:L1241"/>
    <mergeCell ref="N1241:O1241"/>
    <mergeCell ref="P1241:Q1241"/>
    <mergeCell ref="AC1248:AD1248"/>
    <mergeCell ref="AE1248:AF1248"/>
    <mergeCell ref="S1234:T1234"/>
    <mergeCell ref="U1234:V1234"/>
    <mergeCell ref="X1234:Y1234"/>
    <mergeCell ref="Z1234:AA1234"/>
    <mergeCell ref="AH1234:AI1234"/>
    <mergeCell ref="AJ1234:AK1234"/>
    <mergeCell ref="D1234:E1234"/>
    <mergeCell ref="F1234:G1234"/>
    <mergeCell ref="I1234:J1234"/>
    <mergeCell ref="K1234:L1234"/>
    <mergeCell ref="N1234:O1234"/>
    <mergeCell ref="P1234:Q1234"/>
    <mergeCell ref="AH1269:AI1269"/>
    <mergeCell ref="AJ1269:AK1269"/>
    <mergeCell ref="D1269:E1269"/>
    <mergeCell ref="F1269:G1269"/>
    <mergeCell ref="I1269:J1269"/>
    <mergeCell ref="K1269:L1269"/>
    <mergeCell ref="N1269:O1269"/>
    <mergeCell ref="P1269:Q1269"/>
    <mergeCell ref="AC1276:AD1276"/>
    <mergeCell ref="AE1276:AF1276"/>
    <mergeCell ref="S1262:T1262"/>
    <mergeCell ref="U1262:V1262"/>
    <mergeCell ref="X1262:Y1262"/>
    <mergeCell ref="Z1262:AA1262"/>
    <mergeCell ref="AH1262:AI1262"/>
    <mergeCell ref="AJ1262:AK1262"/>
    <mergeCell ref="D1262:E1262"/>
    <mergeCell ref="F1262:G1262"/>
    <mergeCell ref="I1262:J1262"/>
    <mergeCell ref="K1262:L1262"/>
    <mergeCell ref="N1262:O1262"/>
    <mergeCell ref="P1262:Q1262"/>
    <mergeCell ref="S1255:T1255"/>
    <mergeCell ref="U1255:V1255"/>
    <mergeCell ref="X1255:Y1255"/>
    <mergeCell ref="Z1255:AA1255"/>
    <mergeCell ref="AH1255:AI1255"/>
    <mergeCell ref="AJ1255:AK1255"/>
    <mergeCell ref="D1255:E1255"/>
    <mergeCell ref="F1255:G1255"/>
    <mergeCell ref="I1255:J1255"/>
    <mergeCell ref="K1255:L1255"/>
    <mergeCell ref="N1255:O1255"/>
    <mergeCell ref="P1255:Q1255"/>
    <mergeCell ref="AC1262:AD1262"/>
    <mergeCell ref="AE1262:AF1262"/>
    <mergeCell ref="AH1290:AI1290"/>
    <mergeCell ref="AJ1290:AK1290"/>
    <mergeCell ref="D1290:E1290"/>
    <mergeCell ref="F1290:G1290"/>
    <mergeCell ref="I1290:J1290"/>
    <mergeCell ref="K1290:L1290"/>
    <mergeCell ref="N1290:O1290"/>
    <mergeCell ref="P1290:Q1290"/>
    <mergeCell ref="S1283:T1283"/>
    <mergeCell ref="U1283:V1283"/>
    <mergeCell ref="X1283:Y1283"/>
    <mergeCell ref="Z1283:AA1283"/>
    <mergeCell ref="AH1283:AI1283"/>
    <mergeCell ref="AJ1283:AK1283"/>
    <mergeCell ref="D1283:E1283"/>
    <mergeCell ref="F1283:G1283"/>
    <mergeCell ref="I1283:J1283"/>
    <mergeCell ref="K1283:L1283"/>
    <mergeCell ref="N1283:O1283"/>
    <mergeCell ref="P1283:Q1283"/>
    <mergeCell ref="AC1290:AD1290"/>
    <mergeCell ref="AE1290:AF1290"/>
    <mergeCell ref="S1276:T1276"/>
    <mergeCell ref="U1276:V1276"/>
    <mergeCell ref="X1276:Y1276"/>
    <mergeCell ref="Z1276:AA1276"/>
    <mergeCell ref="AH1276:AI1276"/>
    <mergeCell ref="AJ1276:AK1276"/>
    <mergeCell ref="D1276:E1276"/>
    <mergeCell ref="F1276:G1276"/>
    <mergeCell ref="I1276:J1276"/>
    <mergeCell ref="K1276:L1276"/>
    <mergeCell ref="N1276:O1276"/>
    <mergeCell ref="P1276:Q1276"/>
    <mergeCell ref="AH1311:AI1311"/>
    <mergeCell ref="AJ1311:AK1311"/>
    <mergeCell ref="D1311:E1311"/>
    <mergeCell ref="F1311:G1311"/>
    <mergeCell ref="I1311:J1311"/>
    <mergeCell ref="K1311:L1311"/>
    <mergeCell ref="N1311:O1311"/>
    <mergeCell ref="P1311:Q1311"/>
    <mergeCell ref="AC1318:AD1318"/>
    <mergeCell ref="AE1318:AF1318"/>
    <mergeCell ref="S1304:T1304"/>
    <mergeCell ref="U1304:V1304"/>
    <mergeCell ref="X1304:Y1304"/>
    <mergeCell ref="Z1304:AA1304"/>
    <mergeCell ref="AH1304:AI1304"/>
    <mergeCell ref="AJ1304:AK1304"/>
    <mergeCell ref="D1304:E1304"/>
    <mergeCell ref="F1304:G1304"/>
    <mergeCell ref="I1304:J1304"/>
    <mergeCell ref="K1304:L1304"/>
    <mergeCell ref="N1304:O1304"/>
    <mergeCell ref="P1304:Q1304"/>
    <mergeCell ref="S1297:T1297"/>
    <mergeCell ref="U1297:V1297"/>
    <mergeCell ref="X1297:Y1297"/>
    <mergeCell ref="Z1297:AA1297"/>
    <mergeCell ref="AH1297:AI1297"/>
    <mergeCell ref="AJ1297:AK1297"/>
    <mergeCell ref="D1297:E1297"/>
    <mergeCell ref="F1297:G1297"/>
    <mergeCell ref="I1297:J1297"/>
    <mergeCell ref="K1297:L1297"/>
    <mergeCell ref="N1297:O1297"/>
    <mergeCell ref="P1297:Q1297"/>
    <mergeCell ref="AC1304:AD1304"/>
    <mergeCell ref="AE1304:AF1304"/>
    <mergeCell ref="S1332:T1332"/>
    <mergeCell ref="U1332:V1332"/>
    <mergeCell ref="X1332:Y1332"/>
    <mergeCell ref="Z1332:AA1332"/>
    <mergeCell ref="AH1332:AI1332"/>
    <mergeCell ref="AJ1332:AK1332"/>
    <mergeCell ref="D1332:E1332"/>
    <mergeCell ref="F1332:G1332"/>
    <mergeCell ref="I1332:J1332"/>
    <mergeCell ref="K1332:L1332"/>
    <mergeCell ref="N1332:O1332"/>
    <mergeCell ref="P1332:Q1332"/>
    <mergeCell ref="S1325:T1325"/>
    <mergeCell ref="U1325:V1325"/>
    <mergeCell ref="X1325:Y1325"/>
    <mergeCell ref="Z1325:AA1325"/>
    <mergeCell ref="AH1325:AI1325"/>
    <mergeCell ref="AJ1325:AK1325"/>
    <mergeCell ref="D1325:E1325"/>
    <mergeCell ref="F1325:G1325"/>
    <mergeCell ref="I1325:J1325"/>
    <mergeCell ref="K1325:L1325"/>
    <mergeCell ref="N1325:O1325"/>
    <mergeCell ref="P1325:Q1325"/>
    <mergeCell ref="AC1332:AD1332"/>
    <mergeCell ref="AE1332:AF1332"/>
    <mergeCell ref="S1318:T1318"/>
    <mergeCell ref="U1318:V1318"/>
    <mergeCell ref="X1318:Y1318"/>
    <mergeCell ref="Z1318:AA1318"/>
    <mergeCell ref="AH1318:AI1318"/>
    <mergeCell ref="AJ1318:AK1318"/>
    <mergeCell ref="D1318:E1318"/>
    <mergeCell ref="F1318:G1318"/>
    <mergeCell ref="I1318:J1318"/>
    <mergeCell ref="K1318:L1318"/>
    <mergeCell ref="N1318:O1318"/>
    <mergeCell ref="P1318:Q1318"/>
    <mergeCell ref="AH1353:AI1353"/>
    <mergeCell ref="AJ1353:AK1353"/>
    <mergeCell ref="D1353:E1353"/>
    <mergeCell ref="F1353:G1353"/>
    <mergeCell ref="I1353:J1353"/>
    <mergeCell ref="K1353:L1353"/>
    <mergeCell ref="N1353:O1353"/>
    <mergeCell ref="P1353:Q1353"/>
    <mergeCell ref="AC1360:AD1360"/>
    <mergeCell ref="AE1360:AF1360"/>
    <mergeCell ref="S1346:T1346"/>
    <mergeCell ref="U1346:V1346"/>
    <mergeCell ref="X1346:Y1346"/>
    <mergeCell ref="Z1346:AA1346"/>
    <mergeCell ref="AH1346:AI1346"/>
    <mergeCell ref="AJ1346:AK1346"/>
    <mergeCell ref="D1346:E1346"/>
    <mergeCell ref="F1346:G1346"/>
    <mergeCell ref="I1346:J1346"/>
    <mergeCell ref="K1346:L1346"/>
    <mergeCell ref="N1346:O1346"/>
    <mergeCell ref="P1346:Q1346"/>
    <mergeCell ref="S1339:T1339"/>
    <mergeCell ref="U1339:V1339"/>
    <mergeCell ref="X1339:Y1339"/>
    <mergeCell ref="Z1339:AA1339"/>
    <mergeCell ref="AH1339:AI1339"/>
    <mergeCell ref="AJ1339:AK1339"/>
    <mergeCell ref="D1339:E1339"/>
    <mergeCell ref="F1339:G1339"/>
    <mergeCell ref="I1339:J1339"/>
    <mergeCell ref="K1339:L1339"/>
    <mergeCell ref="N1339:O1339"/>
    <mergeCell ref="P1339:Q1339"/>
    <mergeCell ref="AC1346:AD1346"/>
    <mergeCell ref="AE1346:AF1346"/>
    <mergeCell ref="AH1374:AI1374"/>
    <mergeCell ref="AJ1374:AK1374"/>
    <mergeCell ref="D1374:E1374"/>
    <mergeCell ref="F1374:G1374"/>
    <mergeCell ref="I1374:J1374"/>
    <mergeCell ref="K1374:L1374"/>
    <mergeCell ref="N1374:O1374"/>
    <mergeCell ref="P1374:Q1374"/>
    <mergeCell ref="S1367:T1367"/>
    <mergeCell ref="U1367:V1367"/>
    <mergeCell ref="X1367:Y1367"/>
    <mergeCell ref="Z1367:AA1367"/>
    <mergeCell ref="AH1367:AI1367"/>
    <mergeCell ref="AJ1367:AK1367"/>
    <mergeCell ref="D1367:E1367"/>
    <mergeCell ref="F1367:G1367"/>
    <mergeCell ref="I1367:J1367"/>
    <mergeCell ref="K1367:L1367"/>
    <mergeCell ref="N1367:O1367"/>
    <mergeCell ref="P1367:Q1367"/>
    <mergeCell ref="AC1374:AD1374"/>
    <mergeCell ref="AE1374:AF1374"/>
    <mergeCell ref="S1360:T1360"/>
    <mergeCell ref="U1360:V1360"/>
    <mergeCell ref="X1360:Y1360"/>
    <mergeCell ref="Z1360:AA1360"/>
    <mergeCell ref="AH1360:AI1360"/>
    <mergeCell ref="AJ1360:AK1360"/>
    <mergeCell ref="D1360:E1360"/>
    <mergeCell ref="F1360:G1360"/>
    <mergeCell ref="I1360:J1360"/>
    <mergeCell ref="K1360:L1360"/>
    <mergeCell ref="N1360:O1360"/>
    <mergeCell ref="P1360:Q1360"/>
    <mergeCell ref="AH1395:AI1395"/>
    <mergeCell ref="AJ1395:AK1395"/>
    <mergeCell ref="D1395:E1395"/>
    <mergeCell ref="F1395:G1395"/>
    <mergeCell ref="I1395:J1395"/>
    <mergeCell ref="K1395:L1395"/>
    <mergeCell ref="N1395:O1395"/>
    <mergeCell ref="P1395:Q1395"/>
    <mergeCell ref="AC1402:AD1402"/>
    <mergeCell ref="AE1402:AF1402"/>
    <mergeCell ref="S1388:T1388"/>
    <mergeCell ref="U1388:V1388"/>
    <mergeCell ref="X1388:Y1388"/>
    <mergeCell ref="Z1388:AA1388"/>
    <mergeCell ref="AH1388:AI1388"/>
    <mergeCell ref="AJ1388:AK1388"/>
    <mergeCell ref="D1388:E1388"/>
    <mergeCell ref="F1388:G1388"/>
    <mergeCell ref="I1388:J1388"/>
    <mergeCell ref="K1388:L1388"/>
    <mergeCell ref="N1388:O1388"/>
    <mergeCell ref="P1388:Q1388"/>
    <mergeCell ref="S1381:T1381"/>
    <mergeCell ref="U1381:V1381"/>
    <mergeCell ref="X1381:Y1381"/>
    <mergeCell ref="Z1381:AA1381"/>
    <mergeCell ref="AH1381:AI1381"/>
    <mergeCell ref="AJ1381:AK1381"/>
    <mergeCell ref="D1381:E1381"/>
    <mergeCell ref="F1381:G1381"/>
    <mergeCell ref="I1381:J1381"/>
    <mergeCell ref="K1381:L1381"/>
    <mergeCell ref="N1381:O1381"/>
    <mergeCell ref="P1381:Q1381"/>
    <mergeCell ref="AC1388:AD1388"/>
    <mergeCell ref="AE1388:AF1388"/>
    <mergeCell ref="S1416:T1416"/>
    <mergeCell ref="U1416:V1416"/>
    <mergeCell ref="X1416:Y1416"/>
    <mergeCell ref="Z1416:AA1416"/>
    <mergeCell ref="AH1416:AI1416"/>
    <mergeCell ref="AJ1416:AK1416"/>
    <mergeCell ref="D1416:E1416"/>
    <mergeCell ref="F1416:G1416"/>
    <mergeCell ref="I1416:J1416"/>
    <mergeCell ref="K1416:L1416"/>
    <mergeCell ref="N1416:O1416"/>
    <mergeCell ref="P1416:Q1416"/>
    <mergeCell ref="S1409:T1409"/>
    <mergeCell ref="U1409:V1409"/>
    <mergeCell ref="X1409:Y1409"/>
    <mergeCell ref="Z1409:AA1409"/>
    <mergeCell ref="AH1409:AI1409"/>
    <mergeCell ref="AJ1409:AK1409"/>
    <mergeCell ref="D1409:E1409"/>
    <mergeCell ref="F1409:G1409"/>
    <mergeCell ref="I1409:J1409"/>
    <mergeCell ref="K1409:L1409"/>
    <mergeCell ref="N1409:O1409"/>
    <mergeCell ref="P1409:Q1409"/>
    <mergeCell ref="AC1416:AD1416"/>
    <mergeCell ref="AE1416:AF1416"/>
    <mergeCell ref="S1402:T1402"/>
    <mergeCell ref="U1402:V1402"/>
    <mergeCell ref="X1402:Y1402"/>
    <mergeCell ref="Z1402:AA1402"/>
    <mergeCell ref="AH1402:AI1402"/>
    <mergeCell ref="AJ1402:AK1402"/>
    <mergeCell ref="D1402:E1402"/>
    <mergeCell ref="F1402:G1402"/>
    <mergeCell ref="I1402:J1402"/>
    <mergeCell ref="K1402:L1402"/>
    <mergeCell ref="N1402:O1402"/>
    <mergeCell ref="P1402:Q1402"/>
    <mergeCell ref="AH1437:AI1437"/>
    <mergeCell ref="AJ1437:AK1437"/>
    <mergeCell ref="D1437:E1437"/>
    <mergeCell ref="F1437:G1437"/>
    <mergeCell ref="I1437:J1437"/>
    <mergeCell ref="K1437:L1437"/>
    <mergeCell ref="N1437:O1437"/>
    <mergeCell ref="P1437:Q1437"/>
    <mergeCell ref="AC1444:AD1444"/>
    <mergeCell ref="AE1444:AF1444"/>
    <mergeCell ref="S1430:T1430"/>
    <mergeCell ref="U1430:V1430"/>
    <mergeCell ref="X1430:Y1430"/>
    <mergeCell ref="Z1430:AA1430"/>
    <mergeCell ref="AH1430:AI1430"/>
    <mergeCell ref="AJ1430:AK1430"/>
    <mergeCell ref="D1430:E1430"/>
    <mergeCell ref="F1430:G1430"/>
    <mergeCell ref="I1430:J1430"/>
    <mergeCell ref="K1430:L1430"/>
    <mergeCell ref="N1430:O1430"/>
    <mergeCell ref="P1430:Q1430"/>
    <mergeCell ref="S1423:T1423"/>
    <mergeCell ref="U1423:V1423"/>
    <mergeCell ref="X1423:Y1423"/>
    <mergeCell ref="Z1423:AA1423"/>
    <mergeCell ref="AH1423:AI1423"/>
    <mergeCell ref="AJ1423:AK1423"/>
    <mergeCell ref="D1423:E1423"/>
    <mergeCell ref="F1423:G1423"/>
    <mergeCell ref="I1423:J1423"/>
    <mergeCell ref="K1423:L1423"/>
    <mergeCell ref="N1423:O1423"/>
    <mergeCell ref="P1423:Q1423"/>
    <mergeCell ref="AC1430:AD1430"/>
    <mergeCell ref="AE1430:AF1430"/>
    <mergeCell ref="AH1458:AI1458"/>
    <mergeCell ref="AJ1458:AK1458"/>
    <mergeCell ref="D1458:E1458"/>
    <mergeCell ref="F1458:G1458"/>
    <mergeCell ref="I1458:J1458"/>
    <mergeCell ref="K1458:L1458"/>
    <mergeCell ref="N1458:O1458"/>
    <mergeCell ref="P1458:Q1458"/>
    <mergeCell ref="S1451:T1451"/>
    <mergeCell ref="U1451:V1451"/>
    <mergeCell ref="X1451:Y1451"/>
    <mergeCell ref="Z1451:AA1451"/>
    <mergeCell ref="AH1451:AI1451"/>
    <mergeCell ref="AJ1451:AK1451"/>
    <mergeCell ref="D1451:E1451"/>
    <mergeCell ref="F1451:G1451"/>
    <mergeCell ref="I1451:J1451"/>
    <mergeCell ref="K1451:L1451"/>
    <mergeCell ref="N1451:O1451"/>
    <mergeCell ref="P1451:Q1451"/>
    <mergeCell ref="AC1458:AD1458"/>
    <mergeCell ref="AE1458:AF1458"/>
    <mergeCell ref="S1444:T1444"/>
    <mergeCell ref="U1444:V1444"/>
    <mergeCell ref="X1444:Y1444"/>
    <mergeCell ref="Z1444:AA1444"/>
    <mergeCell ref="AH1444:AI1444"/>
    <mergeCell ref="AJ1444:AK1444"/>
    <mergeCell ref="D1444:E1444"/>
    <mergeCell ref="F1444:G1444"/>
    <mergeCell ref="I1444:J1444"/>
    <mergeCell ref="K1444:L1444"/>
    <mergeCell ref="N1444:O1444"/>
    <mergeCell ref="P1444:Q1444"/>
    <mergeCell ref="AH1479:AI1479"/>
    <mergeCell ref="AJ1479:AK1479"/>
    <mergeCell ref="D1479:E1479"/>
    <mergeCell ref="F1479:G1479"/>
    <mergeCell ref="I1479:J1479"/>
    <mergeCell ref="K1479:L1479"/>
    <mergeCell ref="N1479:O1479"/>
    <mergeCell ref="P1479:Q1479"/>
    <mergeCell ref="AC1486:AD1486"/>
    <mergeCell ref="AE1486:AF1486"/>
    <mergeCell ref="S1472:T1472"/>
    <mergeCell ref="U1472:V1472"/>
    <mergeCell ref="X1472:Y1472"/>
    <mergeCell ref="Z1472:AA1472"/>
    <mergeCell ref="AH1472:AI1472"/>
    <mergeCell ref="AJ1472:AK1472"/>
    <mergeCell ref="D1472:E1472"/>
    <mergeCell ref="F1472:G1472"/>
    <mergeCell ref="I1472:J1472"/>
    <mergeCell ref="K1472:L1472"/>
    <mergeCell ref="N1472:O1472"/>
    <mergeCell ref="P1472:Q1472"/>
    <mergeCell ref="S1465:T1465"/>
    <mergeCell ref="U1465:V1465"/>
    <mergeCell ref="X1465:Y1465"/>
    <mergeCell ref="Z1465:AA1465"/>
    <mergeCell ref="AH1465:AI1465"/>
    <mergeCell ref="AJ1465:AK1465"/>
    <mergeCell ref="D1465:E1465"/>
    <mergeCell ref="F1465:G1465"/>
    <mergeCell ref="I1465:J1465"/>
    <mergeCell ref="K1465:L1465"/>
    <mergeCell ref="N1465:O1465"/>
    <mergeCell ref="P1465:Q1465"/>
    <mergeCell ref="AC1472:AD1472"/>
    <mergeCell ref="AE1472:AF1472"/>
    <mergeCell ref="S1500:T1500"/>
    <mergeCell ref="U1500:V1500"/>
    <mergeCell ref="X1500:Y1500"/>
    <mergeCell ref="Z1500:AA1500"/>
    <mergeCell ref="AH1500:AI1500"/>
    <mergeCell ref="AJ1500:AK1500"/>
    <mergeCell ref="D1500:E1500"/>
    <mergeCell ref="F1500:G1500"/>
    <mergeCell ref="I1500:J1500"/>
    <mergeCell ref="K1500:L1500"/>
    <mergeCell ref="N1500:O1500"/>
    <mergeCell ref="P1500:Q1500"/>
    <mergeCell ref="S1493:T1493"/>
    <mergeCell ref="U1493:V1493"/>
    <mergeCell ref="X1493:Y1493"/>
    <mergeCell ref="Z1493:AA1493"/>
    <mergeCell ref="AH1493:AI1493"/>
    <mergeCell ref="AJ1493:AK1493"/>
    <mergeCell ref="D1493:E1493"/>
    <mergeCell ref="F1493:G1493"/>
    <mergeCell ref="I1493:J1493"/>
    <mergeCell ref="K1493:L1493"/>
    <mergeCell ref="N1493:O1493"/>
    <mergeCell ref="P1493:Q1493"/>
    <mergeCell ref="AC1500:AD1500"/>
    <mergeCell ref="AE1500:AF1500"/>
    <mergeCell ref="S1486:T1486"/>
    <mergeCell ref="U1486:V1486"/>
    <mergeCell ref="X1486:Y1486"/>
    <mergeCell ref="Z1486:AA1486"/>
    <mergeCell ref="AH1486:AI1486"/>
    <mergeCell ref="AJ1486:AK1486"/>
    <mergeCell ref="D1486:E1486"/>
    <mergeCell ref="F1486:G1486"/>
    <mergeCell ref="I1486:J1486"/>
    <mergeCell ref="K1486:L1486"/>
    <mergeCell ref="N1486:O1486"/>
    <mergeCell ref="P1486:Q1486"/>
    <mergeCell ref="AH1521:AI1521"/>
    <mergeCell ref="AJ1521:AK1521"/>
    <mergeCell ref="D1521:E1521"/>
    <mergeCell ref="F1521:G1521"/>
    <mergeCell ref="I1521:J1521"/>
    <mergeCell ref="K1521:L1521"/>
    <mergeCell ref="N1521:O1521"/>
    <mergeCell ref="P1521:Q1521"/>
    <mergeCell ref="AC1528:AD1528"/>
    <mergeCell ref="AE1528:AF1528"/>
    <mergeCell ref="S1514:T1514"/>
    <mergeCell ref="U1514:V1514"/>
    <mergeCell ref="X1514:Y1514"/>
    <mergeCell ref="Z1514:AA1514"/>
    <mergeCell ref="AH1514:AI1514"/>
    <mergeCell ref="AJ1514:AK1514"/>
    <mergeCell ref="D1514:E1514"/>
    <mergeCell ref="F1514:G1514"/>
    <mergeCell ref="I1514:J1514"/>
    <mergeCell ref="K1514:L1514"/>
    <mergeCell ref="N1514:O1514"/>
    <mergeCell ref="P1514:Q1514"/>
    <mergeCell ref="S1507:T1507"/>
    <mergeCell ref="U1507:V1507"/>
    <mergeCell ref="X1507:Y1507"/>
    <mergeCell ref="Z1507:AA1507"/>
    <mergeCell ref="AH1507:AI1507"/>
    <mergeCell ref="AJ1507:AK1507"/>
    <mergeCell ref="D1507:E1507"/>
    <mergeCell ref="F1507:G1507"/>
    <mergeCell ref="I1507:J1507"/>
    <mergeCell ref="K1507:L1507"/>
    <mergeCell ref="N1507:O1507"/>
    <mergeCell ref="P1507:Q1507"/>
    <mergeCell ref="AC1514:AD1514"/>
    <mergeCell ref="AE1514:AF1514"/>
    <mergeCell ref="AH1542:AI1542"/>
    <mergeCell ref="AJ1542:AK1542"/>
    <mergeCell ref="D1542:E1542"/>
    <mergeCell ref="F1542:G1542"/>
    <mergeCell ref="I1542:J1542"/>
    <mergeCell ref="K1542:L1542"/>
    <mergeCell ref="N1542:O1542"/>
    <mergeCell ref="P1542:Q1542"/>
    <mergeCell ref="S1535:T1535"/>
    <mergeCell ref="U1535:V1535"/>
    <mergeCell ref="X1535:Y1535"/>
    <mergeCell ref="Z1535:AA1535"/>
    <mergeCell ref="AH1535:AI1535"/>
    <mergeCell ref="AJ1535:AK1535"/>
    <mergeCell ref="D1535:E1535"/>
    <mergeCell ref="F1535:G1535"/>
    <mergeCell ref="I1535:J1535"/>
    <mergeCell ref="K1535:L1535"/>
    <mergeCell ref="N1535:O1535"/>
    <mergeCell ref="P1535:Q1535"/>
    <mergeCell ref="AC1542:AD1542"/>
    <mergeCell ref="AE1542:AF1542"/>
    <mergeCell ref="S1528:T1528"/>
    <mergeCell ref="U1528:V1528"/>
    <mergeCell ref="X1528:Y1528"/>
    <mergeCell ref="Z1528:AA1528"/>
    <mergeCell ref="AH1528:AI1528"/>
    <mergeCell ref="AJ1528:AK1528"/>
    <mergeCell ref="D1528:E1528"/>
    <mergeCell ref="F1528:G1528"/>
    <mergeCell ref="I1528:J1528"/>
    <mergeCell ref="K1528:L1528"/>
    <mergeCell ref="N1528:O1528"/>
    <mergeCell ref="P1528:Q1528"/>
    <mergeCell ref="AH1563:AI1563"/>
    <mergeCell ref="AJ1563:AK1563"/>
    <mergeCell ref="D1563:E1563"/>
    <mergeCell ref="F1563:G1563"/>
    <mergeCell ref="I1563:J1563"/>
    <mergeCell ref="K1563:L1563"/>
    <mergeCell ref="N1563:O1563"/>
    <mergeCell ref="P1563:Q1563"/>
    <mergeCell ref="AC1570:AD1570"/>
    <mergeCell ref="AE1570:AF1570"/>
    <mergeCell ref="S1556:T1556"/>
    <mergeCell ref="U1556:V1556"/>
    <mergeCell ref="X1556:Y1556"/>
    <mergeCell ref="Z1556:AA1556"/>
    <mergeCell ref="AH1556:AI1556"/>
    <mergeCell ref="AJ1556:AK1556"/>
    <mergeCell ref="D1556:E1556"/>
    <mergeCell ref="F1556:G1556"/>
    <mergeCell ref="I1556:J1556"/>
    <mergeCell ref="K1556:L1556"/>
    <mergeCell ref="N1556:O1556"/>
    <mergeCell ref="P1556:Q1556"/>
    <mergeCell ref="S1549:T1549"/>
    <mergeCell ref="U1549:V1549"/>
    <mergeCell ref="X1549:Y1549"/>
    <mergeCell ref="Z1549:AA1549"/>
    <mergeCell ref="AH1549:AI1549"/>
    <mergeCell ref="AJ1549:AK1549"/>
    <mergeCell ref="D1549:E1549"/>
    <mergeCell ref="F1549:G1549"/>
    <mergeCell ref="I1549:J1549"/>
    <mergeCell ref="K1549:L1549"/>
    <mergeCell ref="N1549:O1549"/>
    <mergeCell ref="P1549:Q1549"/>
    <mergeCell ref="AC1556:AD1556"/>
    <mergeCell ref="AE1556:AF1556"/>
    <mergeCell ref="S1584:T1584"/>
    <mergeCell ref="U1584:V1584"/>
    <mergeCell ref="X1584:Y1584"/>
    <mergeCell ref="Z1584:AA1584"/>
    <mergeCell ref="AH1584:AI1584"/>
    <mergeCell ref="AJ1584:AK1584"/>
    <mergeCell ref="D1584:E1584"/>
    <mergeCell ref="F1584:G1584"/>
    <mergeCell ref="I1584:J1584"/>
    <mergeCell ref="K1584:L1584"/>
    <mergeCell ref="N1584:O1584"/>
    <mergeCell ref="P1584:Q1584"/>
    <mergeCell ref="S1577:T1577"/>
    <mergeCell ref="U1577:V1577"/>
    <mergeCell ref="X1577:Y1577"/>
    <mergeCell ref="Z1577:AA1577"/>
    <mergeCell ref="AH1577:AI1577"/>
    <mergeCell ref="AJ1577:AK1577"/>
    <mergeCell ref="D1577:E1577"/>
    <mergeCell ref="F1577:G1577"/>
    <mergeCell ref="I1577:J1577"/>
    <mergeCell ref="K1577:L1577"/>
    <mergeCell ref="N1577:O1577"/>
    <mergeCell ref="P1577:Q1577"/>
    <mergeCell ref="AC1584:AD1584"/>
    <mergeCell ref="AE1584:AF1584"/>
    <mergeCell ref="S1570:T1570"/>
    <mergeCell ref="U1570:V1570"/>
    <mergeCell ref="X1570:Y1570"/>
    <mergeCell ref="Z1570:AA1570"/>
    <mergeCell ref="AH1570:AI1570"/>
    <mergeCell ref="AJ1570:AK1570"/>
    <mergeCell ref="D1570:E1570"/>
    <mergeCell ref="F1570:G1570"/>
    <mergeCell ref="I1570:J1570"/>
    <mergeCell ref="K1570:L1570"/>
    <mergeCell ref="N1570:O1570"/>
    <mergeCell ref="P1570:Q1570"/>
    <mergeCell ref="AH1605:AI1605"/>
    <mergeCell ref="AJ1605:AK1605"/>
    <mergeCell ref="D1605:E1605"/>
    <mergeCell ref="F1605:G1605"/>
    <mergeCell ref="I1605:J1605"/>
    <mergeCell ref="K1605:L1605"/>
    <mergeCell ref="N1605:O1605"/>
    <mergeCell ref="P1605:Q1605"/>
    <mergeCell ref="AC1612:AD1612"/>
    <mergeCell ref="AE1612:AF1612"/>
    <mergeCell ref="S1598:T1598"/>
    <mergeCell ref="U1598:V1598"/>
    <mergeCell ref="X1598:Y1598"/>
    <mergeCell ref="Z1598:AA1598"/>
    <mergeCell ref="AH1598:AI1598"/>
    <mergeCell ref="AJ1598:AK1598"/>
    <mergeCell ref="D1598:E1598"/>
    <mergeCell ref="F1598:G1598"/>
    <mergeCell ref="I1598:J1598"/>
    <mergeCell ref="K1598:L1598"/>
    <mergeCell ref="N1598:O1598"/>
    <mergeCell ref="P1598:Q1598"/>
    <mergeCell ref="S1591:T1591"/>
    <mergeCell ref="U1591:V1591"/>
    <mergeCell ref="X1591:Y1591"/>
    <mergeCell ref="Z1591:AA1591"/>
    <mergeCell ref="AH1591:AI1591"/>
    <mergeCell ref="AJ1591:AK1591"/>
    <mergeCell ref="D1591:E1591"/>
    <mergeCell ref="F1591:G1591"/>
    <mergeCell ref="I1591:J1591"/>
    <mergeCell ref="K1591:L1591"/>
    <mergeCell ref="N1591:O1591"/>
    <mergeCell ref="P1591:Q1591"/>
    <mergeCell ref="AC1598:AD1598"/>
    <mergeCell ref="AE1598:AF1598"/>
    <mergeCell ref="AH1626:AI1626"/>
    <mergeCell ref="AJ1626:AK1626"/>
    <mergeCell ref="D1626:E1626"/>
    <mergeCell ref="F1626:G1626"/>
    <mergeCell ref="I1626:J1626"/>
    <mergeCell ref="K1626:L1626"/>
    <mergeCell ref="N1626:O1626"/>
    <mergeCell ref="P1626:Q1626"/>
    <mergeCell ref="S1619:T1619"/>
    <mergeCell ref="U1619:V1619"/>
    <mergeCell ref="X1619:Y1619"/>
    <mergeCell ref="Z1619:AA1619"/>
    <mergeCell ref="AH1619:AI1619"/>
    <mergeCell ref="AJ1619:AK1619"/>
    <mergeCell ref="D1619:E1619"/>
    <mergeCell ref="F1619:G1619"/>
    <mergeCell ref="I1619:J1619"/>
    <mergeCell ref="K1619:L1619"/>
    <mergeCell ref="N1619:O1619"/>
    <mergeCell ref="P1619:Q1619"/>
    <mergeCell ref="AC1626:AD1626"/>
    <mergeCell ref="AE1626:AF1626"/>
    <mergeCell ref="S1612:T1612"/>
    <mergeCell ref="U1612:V1612"/>
    <mergeCell ref="X1612:Y1612"/>
    <mergeCell ref="Z1612:AA1612"/>
    <mergeCell ref="AH1612:AI1612"/>
    <mergeCell ref="AJ1612:AK1612"/>
    <mergeCell ref="D1612:E1612"/>
    <mergeCell ref="F1612:G1612"/>
    <mergeCell ref="I1612:J1612"/>
    <mergeCell ref="K1612:L1612"/>
    <mergeCell ref="N1612:O1612"/>
    <mergeCell ref="P1612:Q1612"/>
    <mergeCell ref="AH1647:AI1647"/>
    <mergeCell ref="AJ1647:AK1647"/>
    <mergeCell ref="D1647:E1647"/>
    <mergeCell ref="F1647:G1647"/>
    <mergeCell ref="I1647:J1647"/>
    <mergeCell ref="K1647:L1647"/>
    <mergeCell ref="N1647:O1647"/>
    <mergeCell ref="P1647:Q1647"/>
    <mergeCell ref="AC1654:AD1654"/>
    <mergeCell ref="AE1654:AF1654"/>
    <mergeCell ref="S1640:T1640"/>
    <mergeCell ref="U1640:V1640"/>
    <mergeCell ref="X1640:Y1640"/>
    <mergeCell ref="Z1640:AA1640"/>
    <mergeCell ref="AH1640:AI1640"/>
    <mergeCell ref="AJ1640:AK1640"/>
    <mergeCell ref="D1640:E1640"/>
    <mergeCell ref="F1640:G1640"/>
    <mergeCell ref="I1640:J1640"/>
    <mergeCell ref="K1640:L1640"/>
    <mergeCell ref="N1640:O1640"/>
    <mergeCell ref="P1640:Q1640"/>
    <mergeCell ref="S1633:T1633"/>
    <mergeCell ref="U1633:V1633"/>
    <mergeCell ref="X1633:Y1633"/>
    <mergeCell ref="Z1633:AA1633"/>
    <mergeCell ref="AH1633:AI1633"/>
    <mergeCell ref="AJ1633:AK1633"/>
    <mergeCell ref="D1633:E1633"/>
    <mergeCell ref="F1633:G1633"/>
    <mergeCell ref="I1633:J1633"/>
    <mergeCell ref="K1633:L1633"/>
    <mergeCell ref="N1633:O1633"/>
    <mergeCell ref="P1633:Q1633"/>
    <mergeCell ref="AC1640:AD1640"/>
    <mergeCell ref="AE1640:AF1640"/>
    <mergeCell ref="S1668:T1668"/>
    <mergeCell ref="U1668:V1668"/>
    <mergeCell ref="X1668:Y1668"/>
    <mergeCell ref="Z1668:AA1668"/>
    <mergeCell ref="AH1668:AI1668"/>
    <mergeCell ref="AJ1668:AK1668"/>
    <mergeCell ref="D1668:E1668"/>
    <mergeCell ref="F1668:G1668"/>
    <mergeCell ref="I1668:J1668"/>
    <mergeCell ref="K1668:L1668"/>
    <mergeCell ref="N1668:O1668"/>
    <mergeCell ref="P1668:Q1668"/>
    <mergeCell ref="S1661:T1661"/>
    <mergeCell ref="U1661:V1661"/>
    <mergeCell ref="X1661:Y1661"/>
    <mergeCell ref="Z1661:AA1661"/>
    <mergeCell ref="AH1661:AI1661"/>
    <mergeCell ref="AJ1661:AK1661"/>
    <mergeCell ref="D1661:E1661"/>
    <mergeCell ref="F1661:G1661"/>
    <mergeCell ref="I1661:J1661"/>
    <mergeCell ref="K1661:L1661"/>
    <mergeCell ref="N1661:O1661"/>
    <mergeCell ref="P1661:Q1661"/>
    <mergeCell ref="AC1668:AD1668"/>
    <mergeCell ref="AE1668:AF1668"/>
    <mergeCell ref="S1654:T1654"/>
    <mergeCell ref="U1654:V1654"/>
    <mergeCell ref="X1654:Y1654"/>
    <mergeCell ref="Z1654:AA1654"/>
    <mergeCell ref="AH1654:AI1654"/>
    <mergeCell ref="AJ1654:AK1654"/>
    <mergeCell ref="D1654:E1654"/>
    <mergeCell ref="F1654:G1654"/>
    <mergeCell ref="I1654:J1654"/>
    <mergeCell ref="K1654:L1654"/>
    <mergeCell ref="N1654:O1654"/>
    <mergeCell ref="P1654:Q1654"/>
    <mergeCell ref="AH1689:AI1689"/>
    <mergeCell ref="AJ1689:AK1689"/>
    <mergeCell ref="D1689:E1689"/>
    <mergeCell ref="F1689:G1689"/>
    <mergeCell ref="I1689:J1689"/>
    <mergeCell ref="K1689:L1689"/>
    <mergeCell ref="N1689:O1689"/>
    <mergeCell ref="P1689:Q1689"/>
    <mergeCell ref="AC1696:AD1696"/>
    <mergeCell ref="AE1696:AF1696"/>
    <mergeCell ref="S1682:T1682"/>
    <mergeCell ref="U1682:V1682"/>
    <mergeCell ref="X1682:Y1682"/>
    <mergeCell ref="Z1682:AA1682"/>
    <mergeCell ref="AH1682:AI1682"/>
    <mergeCell ref="AJ1682:AK1682"/>
    <mergeCell ref="D1682:E1682"/>
    <mergeCell ref="F1682:G1682"/>
    <mergeCell ref="I1682:J1682"/>
    <mergeCell ref="K1682:L1682"/>
    <mergeCell ref="N1682:O1682"/>
    <mergeCell ref="P1682:Q1682"/>
    <mergeCell ref="S1675:T1675"/>
    <mergeCell ref="U1675:V1675"/>
    <mergeCell ref="X1675:Y1675"/>
    <mergeCell ref="Z1675:AA1675"/>
    <mergeCell ref="AH1675:AI1675"/>
    <mergeCell ref="AJ1675:AK1675"/>
    <mergeCell ref="D1675:E1675"/>
    <mergeCell ref="F1675:G1675"/>
    <mergeCell ref="I1675:J1675"/>
    <mergeCell ref="K1675:L1675"/>
    <mergeCell ref="N1675:O1675"/>
    <mergeCell ref="P1675:Q1675"/>
    <mergeCell ref="AC1682:AD1682"/>
    <mergeCell ref="AE1682:AF1682"/>
    <mergeCell ref="AH1710:AI1710"/>
    <mergeCell ref="AJ1710:AK1710"/>
    <mergeCell ref="D1710:E1710"/>
    <mergeCell ref="F1710:G1710"/>
    <mergeCell ref="I1710:J1710"/>
    <mergeCell ref="K1710:L1710"/>
    <mergeCell ref="N1710:O1710"/>
    <mergeCell ref="P1710:Q1710"/>
    <mergeCell ref="S1703:T1703"/>
    <mergeCell ref="U1703:V1703"/>
    <mergeCell ref="X1703:Y1703"/>
    <mergeCell ref="Z1703:AA1703"/>
    <mergeCell ref="AH1703:AI1703"/>
    <mergeCell ref="AJ1703:AK1703"/>
    <mergeCell ref="D1703:E1703"/>
    <mergeCell ref="F1703:G1703"/>
    <mergeCell ref="I1703:J1703"/>
    <mergeCell ref="K1703:L1703"/>
    <mergeCell ref="N1703:O1703"/>
    <mergeCell ref="P1703:Q1703"/>
    <mergeCell ref="AC1710:AD1710"/>
    <mergeCell ref="AE1710:AF1710"/>
    <mergeCell ref="S1696:T1696"/>
    <mergeCell ref="U1696:V1696"/>
    <mergeCell ref="X1696:Y1696"/>
    <mergeCell ref="Z1696:AA1696"/>
    <mergeCell ref="AH1696:AI1696"/>
    <mergeCell ref="AJ1696:AK1696"/>
    <mergeCell ref="D1696:E1696"/>
    <mergeCell ref="F1696:G1696"/>
    <mergeCell ref="I1696:J1696"/>
    <mergeCell ref="K1696:L1696"/>
    <mergeCell ref="N1696:O1696"/>
    <mergeCell ref="P1696:Q1696"/>
    <mergeCell ref="AH1731:AI1731"/>
    <mergeCell ref="AJ1731:AK1731"/>
    <mergeCell ref="D1731:E1731"/>
    <mergeCell ref="F1731:G1731"/>
    <mergeCell ref="I1731:J1731"/>
    <mergeCell ref="K1731:L1731"/>
    <mergeCell ref="N1731:O1731"/>
    <mergeCell ref="P1731:Q1731"/>
    <mergeCell ref="AC1738:AD1738"/>
    <mergeCell ref="AE1738:AF1738"/>
    <mergeCell ref="S1724:T1724"/>
    <mergeCell ref="U1724:V1724"/>
    <mergeCell ref="X1724:Y1724"/>
    <mergeCell ref="Z1724:AA1724"/>
    <mergeCell ref="AH1724:AI1724"/>
    <mergeCell ref="AJ1724:AK1724"/>
    <mergeCell ref="D1724:E1724"/>
    <mergeCell ref="F1724:G1724"/>
    <mergeCell ref="I1724:J1724"/>
    <mergeCell ref="K1724:L1724"/>
    <mergeCell ref="N1724:O1724"/>
    <mergeCell ref="P1724:Q1724"/>
    <mergeCell ref="S1717:T1717"/>
    <mergeCell ref="U1717:V1717"/>
    <mergeCell ref="X1717:Y1717"/>
    <mergeCell ref="Z1717:AA1717"/>
    <mergeCell ref="AH1717:AI1717"/>
    <mergeCell ref="AJ1717:AK1717"/>
    <mergeCell ref="D1717:E1717"/>
    <mergeCell ref="F1717:G1717"/>
    <mergeCell ref="I1717:J1717"/>
    <mergeCell ref="K1717:L1717"/>
    <mergeCell ref="N1717:O1717"/>
    <mergeCell ref="P1717:Q1717"/>
    <mergeCell ref="AC1724:AD1724"/>
    <mergeCell ref="AE1724:AF1724"/>
    <mergeCell ref="S1752:T1752"/>
    <mergeCell ref="U1752:V1752"/>
    <mergeCell ref="X1752:Y1752"/>
    <mergeCell ref="Z1752:AA1752"/>
    <mergeCell ref="AH1752:AI1752"/>
    <mergeCell ref="AJ1752:AK1752"/>
    <mergeCell ref="D1752:E1752"/>
    <mergeCell ref="F1752:G1752"/>
    <mergeCell ref="I1752:J1752"/>
    <mergeCell ref="K1752:L1752"/>
    <mergeCell ref="N1752:O1752"/>
    <mergeCell ref="P1752:Q1752"/>
    <mergeCell ref="S1745:T1745"/>
    <mergeCell ref="U1745:V1745"/>
    <mergeCell ref="X1745:Y1745"/>
    <mergeCell ref="Z1745:AA1745"/>
    <mergeCell ref="AH1745:AI1745"/>
    <mergeCell ref="AJ1745:AK1745"/>
    <mergeCell ref="D1745:E1745"/>
    <mergeCell ref="F1745:G1745"/>
    <mergeCell ref="I1745:J1745"/>
    <mergeCell ref="K1745:L1745"/>
    <mergeCell ref="N1745:O1745"/>
    <mergeCell ref="P1745:Q1745"/>
    <mergeCell ref="AC1752:AD1752"/>
    <mergeCell ref="AE1752:AF1752"/>
    <mergeCell ref="S1738:T1738"/>
    <mergeCell ref="U1738:V1738"/>
    <mergeCell ref="X1738:Y1738"/>
    <mergeCell ref="Z1738:AA1738"/>
    <mergeCell ref="AH1738:AI1738"/>
    <mergeCell ref="AJ1738:AK1738"/>
    <mergeCell ref="D1738:E1738"/>
    <mergeCell ref="F1738:G1738"/>
    <mergeCell ref="I1738:J1738"/>
    <mergeCell ref="K1738:L1738"/>
    <mergeCell ref="N1738:O1738"/>
    <mergeCell ref="P1738:Q1738"/>
    <mergeCell ref="AH1773:AI1773"/>
    <mergeCell ref="AJ1773:AK1773"/>
    <mergeCell ref="D1773:E1773"/>
    <mergeCell ref="F1773:G1773"/>
    <mergeCell ref="I1773:J1773"/>
    <mergeCell ref="K1773:L1773"/>
    <mergeCell ref="N1773:O1773"/>
    <mergeCell ref="P1773:Q1773"/>
    <mergeCell ref="AC1780:AD1780"/>
    <mergeCell ref="AE1780:AF1780"/>
    <mergeCell ref="S1766:T1766"/>
    <mergeCell ref="U1766:V1766"/>
    <mergeCell ref="X1766:Y1766"/>
    <mergeCell ref="Z1766:AA1766"/>
    <mergeCell ref="AH1766:AI1766"/>
    <mergeCell ref="AJ1766:AK1766"/>
    <mergeCell ref="D1766:E1766"/>
    <mergeCell ref="F1766:G1766"/>
    <mergeCell ref="I1766:J1766"/>
    <mergeCell ref="K1766:L1766"/>
    <mergeCell ref="N1766:O1766"/>
    <mergeCell ref="P1766:Q1766"/>
    <mergeCell ref="S1759:T1759"/>
    <mergeCell ref="U1759:V1759"/>
    <mergeCell ref="X1759:Y1759"/>
    <mergeCell ref="Z1759:AA1759"/>
    <mergeCell ref="AH1759:AI1759"/>
    <mergeCell ref="AJ1759:AK1759"/>
    <mergeCell ref="D1759:E1759"/>
    <mergeCell ref="F1759:G1759"/>
    <mergeCell ref="I1759:J1759"/>
    <mergeCell ref="K1759:L1759"/>
    <mergeCell ref="N1759:O1759"/>
    <mergeCell ref="P1759:Q1759"/>
    <mergeCell ref="AC1766:AD1766"/>
    <mergeCell ref="AE1766:AF1766"/>
    <mergeCell ref="AH1794:AI1794"/>
    <mergeCell ref="AJ1794:AK1794"/>
    <mergeCell ref="D1794:E1794"/>
    <mergeCell ref="F1794:G1794"/>
    <mergeCell ref="I1794:J1794"/>
    <mergeCell ref="K1794:L1794"/>
    <mergeCell ref="N1794:O1794"/>
    <mergeCell ref="P1794:Q1794"/>
    <mergeCell ref="S1787:T1787"/>
    <mergeCell ref="U1787:V1787"/>
    <mergeCell ref="X1787:Y1787"/>
    <mergeCell ref="Z1787:AA1787"/>
    <mergeCell ref="AH1787:AI1787"/>
    <mergeCell ref="AJ1787:AK1787"/>
    <mergeCell ref="D1787:E1787"/>
    <mergeCell ref="F1787:G1787"/>
    <mergeCell ref="I1787:J1787"/>
    <mergeCell ref="K1787:L1787"/>
    <mergeCell ref="N1787:O1787"/>
    <mergeCell ref="P1787:Q1787"/>
    <mergeCell ref="AC1794:AD1794"/>
    <mergeCell ref="AE1794:AF1794"/>
    <mergeCell ref="S1780:T1780"/>
    <mergeCell ref="U1780:V1780"/>
    <mergeCell ref="X1780:Y1780"/>
    <mergeCell ref="Z1780:AA1780"/>
    <mergeCell ref="AH1780:AI1780"/>
    <mergeCell ref="AJ1780:AK1780"/>
    <mergeCell ref="D1780:E1780"/>
    <mergeCell ref="F1780:G1780"/>
    <mergeCell ref="I1780:J1780"/>
    <mergeCell ref="K1780:L1780"/>
    <mergeCell ref="N1780:O1780"/>
    <mergeCell ref="P1780:Q1780"/>
    <mergeCell ref="AH1815:AI1815"/>
    <mergeCell ref="AJ1815:AK1815"/>
    <mergeCell ref="D1815:E1815"/>
    <mergeCell ref="F1815:G1815"/>
    <mergeCell ref="I1815:J1815"/>
    <mergeCell ref="K1815:L1815"/>
    <mergeCell ref="N1815:O1815"/>
    <mergeCell ref="P1815:Q1815"/>
    <mergeCell ref="AC1822:AD1822"/>
    <mergeCell ref="AE1822:AF1822"/>
    <mergeCell ref="S1808:T1808"/>
    <mergeCell ref="U1808:V1808"/>
    <mergeCell ref="X1808:Y1808"/>
    <mergeCell ref="Z1808:AA1808"/>
    <mergeCell ref="AH1808:AI1808"/>
    <mergeCell ref="AJ1808:AK1808"/>
    <mergeCell ref="D1808:E1808"/>
    <mergeCell ref="F1808:G1808"/>
    <mergeCell ref="I1808:J1808"/>
    <mergeCell ref="K1808:L1808"/>
    <mergeCell ref="N1808:O1808"/>
    <mergeCell ref="P1808:Q1808"/>
    <mergeCell ref="S1801:T1801"/>
    <mergeCell ref="U1801:V1801"/>
    <mergeCell ref="X1801:Y1801"/>
    <mergeCell ref="Z1801:AA1801"/>
    <mergeCell ref="AH1801:AI1801"/>
    <mergeCell ref="AJ1801:AK1801"/>
    <mergeCell ref="D1801:E1801"/>
    <mergeCell ref="F1801:G1801"/>
    <mergeCell ref="I1801:J1801"/>
    <mergeCell ref="K1801:L1801"/>
    <mergeCell ref="N1801:O1801"/>
    <mergeCell ref="P1801:Q1801"/>
    <mergeCell ref="AC1808:AD1808"/>
    <mergeCell ref="AE1808:AF1808"/>
    <mergeCell ref="S1836:T1836"/>
    <mergeCell ref="U1836:V1836"/>
    <mergeCell ref="X1836:Y1836"/>
    <mergeCell ref="Z1836:AA1836"/>
    <mergeCell ref="AH1836:AI1836"/>
    <mergeCell ref="AJ1836:AK1836"/>
    <mergeCell ref="D1836:E1836"/>
    <mergeCell ref="F1836:G1836"/>
    <mergeCell ref="I1836:J1836"/>
    <mergeCell ref="K1836:L1836"/>
    <mergeCell ref="N1836:O1836"/>
    <mergeCell ref="P1836:Q1836"/>
    <mergeCell ref="S1829:T1829"/>
    <mergeCell ref="U1829:V1829"/>
    <mergeCell ref="X1829:Y1829"/>
    <mergeCell ref="Z1829:AA1829"/>
    <mergeCell ref="AH1829:AI1829"/>
    <mergeCell ref="AJ1829:AK1829"/>
    <mergeCell ref="D1829:E1829"/>
    <mergeCell ref="F1829:G1829"/>
    <mergeCell ref="I1829:J1829"/>
    <mergeCell ref="K1829:L1829"/>
    <mergeCell ref="N1829:O1829"/>
    <mergeCell ref="P1829:Q1829"/>
    <mergeCell ref="AC1836:AD1836"/>
    <mergeCell ref="AE1836:AF1836"/>
    <mergeCell ref="S1822:T1822"/>
    <mergeCell ref="U1822:V1822"/>
    <mergeCell ref="X1822:Y1822"/>
    <mergeCell ref="Z1822:AA1822"/>
    <mergeCell ref="AH1822:AI1822"/>
    <mergeCell ref="AJ1822:AK1822"/>
    <mergeCell ref="D1822:E1822"/>
    <mergeCell ref="F1822:G1822"/>
    <mergeCell ref="I1822:J1822"/>
    <mergeCell ref="K1822:L1822"/>
    <mergeCell ref="N1822:O1822"/>
    <mergeCell ref="P1822:Q1822"/>
    <mergeCell ref="AH1857:AI1857"/>
    <mergeCell ref="AJ1857:AK1857"/>
    <mergeCell ref="D1857:E1857"/>
    <mergeCell ref="F1857:G1857"/>
    <mergeCell ref="I1857:J1857"/>
    <mergeCell ref="K1857:L1857"/>
    <mergeCell ref="N1857:O1857"/>
    <mergeCell ref="P1857:Q1857"/>
    <mergeCell ref="AC1864:AD1864"/>
    <mergeCell ref="AE1864:AF1864"/>
    <mergeCell ref="S1850:T1850"/>
    <mergeCell ref="U1850:V1850"/>
    <mergeCell ref="X1850:Y1850"/>
    <mergeCell ref="Z1850:AA1850"/>
    <mergeCell ref="AH1850:AI1850"/>
    <mergeCell ref="AJ1850:AK1850"/>
    <mergeCell ref="D1850:E1850"/>
    <mergeCell ref="F1850:G1850"/>
    <mergeCell ref="I1850:J1850"/>
    <mergeCell ref="K1850:L1850"/>
    <mergeCell ref="N1850:O1850"/>
    <mergeCell ref="P1850:Q1850"/>
    <mergeCell ref="S1843:T1843"/>
    <mergeCell ref="U1843:V1843"/>
    <mergeCell ref="X1843:Y1843"/>
    <mergeCell ref="Z1843:AA1843"/>
    <mergeCell ref="AH1843:AI1843"/>
    <mergeCell ref="AJ1843:AK1843"/>
    <mergeCell ref="D1843:E1843"/>
    <mergeCell ref="F1843:G1843"/>
    <mergeCell ref="I1843:J1843"/>
    <mergeCell ref="K1843:L1843"/>
    <mergeCell ref="N1843:O1843"/>
    <mergeCell ref="P1843:Q1843"/>
    <mergeCell ref="AC1850:AD1850"/>
    <mergeCell ref="AE1850:AF1850"/>
    <mergeCell ref="AH1878:AI1878"/>
    <mergeCell ref="AJ1878:AK1878"/>
    <mergeCell ref="D1878:E1878"/>
    <mergeCell ref="F1878:G1878"/>
    <mergeCell ref="I1878:J1878"/>
    <mergeCell ref="K1878:L1878"/>
    <mergeCell ref="N1878:O1878"/>
    <mergeCell ref="P1878:Q1878"/>
    <mergeCell ref="S1871:T1871"/>
    <mergeCell ref="U1871:V1871"/>
    <mergeCell ref="X1871:Y1871"/>
    <mergeCell ref="Z1871:AA1871"/>
    <mergeCell ref="AH1871:AI1871"/>
    <mergeCell ref="AJ1871:AK1871"/>
    <mergeCell ref="D1871:E1871"/>
    <mergeCell ref="F1871:G1871"/>
    <mergeCell ref="I1871:J1871"/>
    <mergeCell ref="K1871:L1871"/>
    <mergeCell ref="N1871:O1871"/>
    <mergeCell ref="P1871:Q1871"/>
    <mergeCell ref="AC1878:AD1878"/>
    <mergeCell ref="AE1878:AF1878"/>
    <mergeCell ref="S1864:T1864"/>
    <mergeCell ref="U1864:V1864"/>
    <mergeCell ref="X1864:Y1864"/>
    <mergeCell ref="Z1864:AA1864"/>
    <mergeCell ref="AH1864:AI1864"/>
    <mergeCell ref="AJ1864:AK1864"/>
    <mergeCell ref="D1864:E1864"/>
    <mergeCell ref="F1864:G1864"/>
    <mergeCell ref="I1864:J1864"/>
    <mergeCell ref="K1864:L1864"/>
    <mergeCell ref="N1864:O1864"/>
    <mergeCell ref="P1864:Q1864"/>
    <mergeCell ref="AH1899:AI1899"/>
    <mergeCell ref="AJ1899:AK1899"/>
    <mergeCell ref="D1899:E1899"/>
    <mergeCell ref="F1899:G1899"/>
    <mergeCell ref="I1899:J1899"/>
    <mergeCell ref="K1899:L1899"/>
    <mergeCell ref="N1899:O1899"/>
    <mergeCell ref="P1899:Q1899"/>
    <mergeCell ref="AC1906:AD1906"/>
    <mergeCell ref="AE1906:AF1906"/>
    <mergeCell ref="S1892:T1892"/>
    <mergeCell ref="U1892:V1892"/>
    <mergeCell ref="X1892:Y1892"/>
    <mergeCell ref="Z1892:AA1892"/>
    <mergeCell ref="AH1892:AI1892"/>
    <mergeCell ref="AJ1892:AK1892"/>
    <mergeCell ref="D1892:E1892"/>
    <mergeCell ref="F1892:G1892"/>
    <mergeCell ref="I1892:J1892"/>
    <mergeCell ref="K1892:L1892"/>
    <mergeCell ref="N1892:O1892"/>
    <mergeCell ref="P1892:Q1892"/>
    <mergeCell ref="S1885:T1885"/>
    <mergeCell ref="U1885:V1885"/>
    <mergeCell ref="X1885:Y1885"/>
    <mergeCell ref="Z1885:AA1885"/>
    <mergeCell ref="AH1885:AI1885"/>
    <mergeCell ref="AJ1885:AK1885"/>
    <mergeCell ref="D1885:E1885"/>
    <mergeCell ref="F1885:G1885"/>
    <mergeCell ref="I1885:J1885"/>
    <mergeCell ref="K1885:L1885"/>
    <mergeCell ref="N1885:O1885"/>
    <mergeCell ref="P1885:Q1885"/>
    <mergeCell ref="AC1892:AD1892"/>
    <mergeCell ref="AE1892:AF1892"/>
    <mergeCell ref="S1920:T1920"/>
    <mergeCell ref="U1920:V1920"/>
    <mergeCell ref="X1920:Y1920"/>
    <mergeCell ref="Z1920:AA1920"/>
    <mergeCell ref="AH1920:AI1920"/>
    <mergeCell ref="AJ1920:AK1920"/>
    <mergeCell ref="D1920:E1920"/>
    <mergeCell ref="F1920:G1920"/>
    <mergeCell ref="I1920:J1920"/>
    <mergeCell ref="K1920:L1920"/>
    <mergeCell ref="N1920:O1920"/>
    <mergeCell ref="P1920:Q1920"/>
    <mergeCell ref="S1913:T1913"/>
    <mergeCell ref="U1913:V1913"/>
    <mergeCell ref="X1913:Y1913"/>
    <mergeCell ref="Z1913:AA1913"/>
    <mergeCell ref="AH1913:AI1913"/>
    <mergeCell ref="AJ1913:AK1913"/>
    <mergeCell ref="D1913:E1913"/>
    <mergeCell ref="F1913:G1913"/>
    <mergeCell ref="I1913:J1913"/>
    <mergeCell ref="K1913:L1913"/>
    <mergeCell ref="N1913:O1913"/>
    <mergeCell ref="P1913:Q1913"/>
    <mergeCell ref="AC1920:AD1920"/>
    <mergeCell ref="AE1920:AF1920"/>
    <mergeCell ref="S1906:T1906"/>
    <mergeCell ref="U1906:V1906"/>
    <mergeCell ref="X1906:Y1906"/>
    <mergeCell ref="Z1906:AA1906"/>
    <mergeCell ref="AH1906:AI1906"/>
    <mergeCell ref="AJ1906:AK1906"/>
    <mergeCell ref="D1906:E1906"/>
    <mergeCell ref="F1906:G1906"/>
    <mergeCell ref="I1906:J1906"/>
    <mergeCell ref="K1906:L1906"/>
    <mergeCell ref="N1906:O1906"/>
    <mergeCell ref="P1906:Q1906"/>
    <mergeCell ref="AH1941:AI1941"/>
    <mergeCell ref="AJ1941:AK1941"/>
    <mergeCell ref="D1941:E1941"/>
    <mergeCell ref="F1941:G1941"/>
    <mergeCell ref="I1941:J1941"/>
    <mergeCell ref="K1941:L1941"/>
    <mergeCell ref="N1941:O1941"/>
    <mergeCell ref="P1941:Q1941"/>
    <mergeCell ref="AC1948:AD1948"/>
    <mergeCell ref="AE1948:AF1948"/>
    <mergeCell ref="S1934:T1934"/>
    <mergeCell ref="U1934:V1934"/>
    <mergeCell ref="X1934:Y1934"/>
    <mergeCell ref="Z1934:AA1934"/>
    <mergeCell ref="AH1934:AI1934"/>
    <mergeCell ref="AJ1934:AK1934"/>
    <mergeCell ref="D1934:E1934"/>
    <mergeCell ref="F1934:G1934"/>
    <mergeCell ref="I1934:J1934"/>
    <mergeCell ref="K1934:L1934"/>
    <mergeCell ref="N1934:O1934"/>
    <mergeCell ref="P1934:Q1934"/>
    <mergeCell ref="S1927:T1927"/>
    <mergeCell ref="U1927:V1927"/>
    <mergeCell ref="X1927:Y1927"/>
    <mergeCell ref="Z1927:AA1927"/>
    <mergeCell ref="AH1927:AI1927"/>
    <mergeCell ref="AJ1927:AK1927"/>
    <mergeCell ref="D1927:E1927"/>
    <mergeCell ref="F1927:G1927"/>
    <mergeCell ref="I1927:J1927"/>
    <mergeCell ref="K1927:L1927"/>
    <mergeCell ref="N1927:O1927"/>
    <mergeCell ref="P1927:Q1927"/>
    <mergeCell ref="AC1934:AD1934"/>
    <mergeCell ref="AE1934:AF1934"/>
    <mergeCell ref="AH1962:AI1962"/>
    <mergeCell ref="AJ1962:AK1962"/>
    <mergeCell ref="D1962:E1962"/>
    <mergeCell ref="F1962:G1962"/>
    <mergeCell ref="I1962:J1962"/>
    <mergeCell ref="K1962:L1962"/>
    <mergeCell ref="N1962:O1962"/>
    <mergeCell ref="P1962:Q1962"/>
    <mergeCell ref="S1955:T1955"/>
    <mergeCell ref="U1955:V1955"/>
    <mergeCell ref="X1955:Y1955"/>
    <mergeCell ref="Z1955:AA1955"/>
    <mergeCell ref="AH1955:AI1955"/>
    <mergeCell ref="AJ1955:AK1955"/>
    <mergeCell ref="D1955:E1955"/>
    <mergeCell ref="F1955:G1955"/>
    <mergeCell ref="I1955:J1955"/>
    <mergeCell ref="K1955:L1955"/>
    <mergeCell ref="N1955:O1955"/>
    <mergeCell ref="P1955:Q1955"/>
    <mergeCell ref="AC1962:AD1962"/>
    <mergeCell ref="AE1962:AF1962"/>
    <mergeCell ref="S1948:T1948"/>
    <mergeCell ref="U1948:V1948"/>
    <mergeCell ref="X1948:Y1948"/>
    <mergeCell ref="Z1948:AA1948"/>
    <mergeCell ref="AH1948:AI1948"/>
    <mergeCell ref="AJ1948:AK1948"/>
    <mergeCell ref="D1948:E1948"/>
    <mergeCell ref="F1948:G1948"/>
    <mergeCell ref="I1948:J1948"/>
    <mergeCell ref="K1948:L1948"/>
    <mergeCell ref="N1948:O1948"/>
    <mergeCell ref="P1948:Q1948"/>
    <mergeCell ref="AH1983:AI1983"/>
    <mergeCell ref="AJ1983:AK1983"/>
    <mergeCell ref="D1983:E1983"/>
    <mergeCell ref="F1983:G1983"/>
    <mergeCell ref="I1983:J1983"/>
    <mergeCell ref="K1983:L1983"/>
    <mergeCell ref="N1983:O1983"/>
    <mergeCell ref="P1983:Q1983"/>
    <mergeCell ref="AC1990:AD1990"/>
    <mergeCell ref="AE1990:AF1990"/>
    <mergeCell ref="S1976:T1976"/>
    <mergeCell ref="U1976:V1976"/>
    <mergeCell ref="X1976:Y1976"/>
    <mergeCell ref="Z1976:AA1976"/>
    <mergeCell ref="AH1976:AI1976"/>
    <mergeCell ref="AJ1976:AK1976"/>
    <mergeCell ref="D1976:E1976"/>
    <mergeCell ref="F1976:G1976"/>
    <mergeCell ref="I1976:J1976"/>
    <mergeCell ref="K1976:L1976"/>
    <mergeCell ref="N1976:O1976"/>
    <mergeCell ref="P1976:Q1976"/>
    <mergeCell ref="S1969:T1969"/>
    <mergeCell ref="U1969:V1969"/>
    <mergeCell ref="X1969:Y1969"/>
    <mergeCell ref="Z1969:AA1969"/>
    <mergeCell ref="AH1969:AI1969"/>
    <mergeCell ref="AJ1969:AK1969"/>
    <mergeCell ref="D1969:E1969"/>
    <mergeCell ref="F1969:G1969"/>
    <mergeCell ref="I1969:J1969"/>
    <mergeCell ref="K1969:L1969"/>
    <mergeCell ref="N1969:O1969"/>
    <mergeCell ref="P1969:Q1969"/>
    <mergeCell ref="AC1976:AD1976"/>
    <mergeCell ref="AE1976:AF1976"/>
    <mergeCell ref="S2004:T2004"/>
    <mergeCell ref="U2004:V2004"/>
    <mergeCell ref="X2004:Y2004"/>
    <mergeCell ref="Z2004:AA2004"/>
    <mergeCell ref="AH2004:AI2004"/>
    <mergeCell ref="AJ2004:AK2004"/>
    <mergeCell ref="D2004:E2004"/>
    <mergeCell ref="F2004:G2004"/>
    <mergeCell ref="I2004:J2004"/>
    <mergeCell ref="K2004:L2004"/>
    <mergeCell ref="N2004:O2004"/>
    <mergeCell ref="P2004:Q2004"/>
    <mergeCell ref="S1997:T1997"/>
    <mergeCell ref="U1997:V1997"/>
    <mergeCell ref="X1997:Y1997"/>
    <mergeCell ref="Z1997:AA1997"/>
    <mergeCell ref="AH1997:AI1997"/>
    <mergeCell ref="AJ1997:AK1997"/>
    <mergeCell ref="D1997:E1997"/>
    <mergeCell ref="F1997:G1997"/>
    <mergeCell ref="I1997:J1997"/>
    <mergeCell ref="K1997:L1997"/>
    <mergeCell ref="N1997:O1997"/>
    <mergeCell ref="P1997:Q1997"/>
    <mergeCell ref="AC2004:AD2004"/>
    <mergeCell ref="AE2004:AF2004"/>
    <mergeCell ref="S1990:T1990"/>
    <mergeCell ref="U1990:V1990"/>
    <mergeCell ref="X1990:Y1990"/>
    <mergeCell ref="Z1990:AA1990"/>
    <mergeCell ref="AH1990:AI1990"/>
    <mergeCell ref="AJ1990:AK1990"/>
    <mergeCell ref="D1990:E1990"/>
    <mergeCell ref="F1990:G1990"/>
    <mergeCell ref="I1990:J1990"/>
    <mergeCell ref="K1990:L1990"/>
    <mergeCell ref="N1990:O1990"/>
    <mergeCell ref="P1990:Q1990"/>
    <mergeCell ref="AH2025:AI2025"/>
    <mergeCell ref="AJ2025:AK2025"/>
    <mergeCell ref="D2025:E2025"/>
    <mergeCell ref="F2025:G2025"/>
    <mergeCell ref="I2025:J2025"/>
    <mergeCell ref="K2025:L2025"/>
    <mergeCell ref="N2025:O2025"/>
    <mergeCell ref="P2025:Q2025"/>
    <mergeCell ref="AC2032:AD2032"/>
    <mergeCell ref="AE2032:AF2032"/>
    <mergeCell ref="S2018:T2018"/>
    <mergeCell ref="U2018:V2018"/>
    <mergeCell ref="X2018:Y2018"/>
    <mergeCell ref="Z2018:AA2018"/>
    <mergeCell ref="AH2018:AI2018"/>
    <mergeCell ref="AJ2018:AK2018"/>
    <mergeCell ref="D2018:E2018"/>
    <mergeCell ref="F2018:G2018"/>
    <mergeCell ref="I2018:J2018"/>
    <mergeCell ref="K2018:L2018"/>
    <mergeCell ref="N2018:O2018"/>
    <mergeCell ref="P2018:Q2018"/>
    <mergeCell ref="S2011:T2011"/>
    <mergeCell ref="U2011:V2011"/>
    <mergeCell ref="X2011:Y2011"/>
    <mergeCell ref="Z2011:AA2011"/>
    <mergeCell ref="AH2011:AI2011"/>
    <mergeCell ref="AJ2011:AK2011"/>
    <mergeCell ref="D2011:E2011"/>
    <mergeCell ref="F2011:G2011"/>
    <mergeCell ref="I2011:J2011"/>
    <mergeCell ref="K2011:L2011"/>
    <mergeCell ref="N2011:O2011"/>
    <mergeCell ref="P2011:Q2011"/>
    <mergeCell ref="AC2018:AD2018"/>
    <mergeCell ref="AE2018:AF2018"/>
    <mergeCell ref="AH2046:AI2046"/>
    <mergeCell ref="AJ2046:AK2046"/>
    <mergeCell ref="D2046:E2046"/>
    <mergeCell ref="F2046:G2046"/>
    <mergeCell ref="I2046:J2046"/>
    <mergeCell ref="K2046:L2046"/>
    <mergeCell ref="N2046:O2046"/>
    <mergeCell ref="P2046:Q2046"/>
    <mergeCell ref="S2039:T2039"/>
    <mergeCell ref="U2039:V2039"/>
    <mergeCell ref="X2039:Y2039"/>
    <mergeCell ref="Z2039:AA2039"/>
    <mergeCell ref="AH2039:AI2039"/>
    <mergeCell ref="AJ2039:AK2039"/>
    <mergeCell ref="D2039:E2039"/>
    <mergeCell ref="F2039:G2039"/>
    <mergeCell ref="I2039:J2039"/>
    <mergeCell ref="K2039:L2039"/>
    <mergeCell ref="N2039:O2039"/>
    <mergeCell ref="P2039:Q2039"/>
    <mergeCell ref="AC2046:AD2046"/>
    <mergeCell ref="AE2046:AF2046"/>
    <mergeCell ref="S2032:T2032"/>
    <mergeCell ref="U2032:V2032"/>
    <mergeCell ref="X2032:Y2032"/>
    <mergeCell ref="Z2032:AA2032"/>
    <mergeCell ref="AH2032:AI2032"/>
    <mergeCell ref="AJ2032:AK2032"/>
    <mergeCell ref="D2032:E2032"/>
    <mergeCell ref="F2032:G2032"/>
    <mergeCell ref="I2032:J2032"/>
    <mergeCell ref="K2032:L2032"/>
    <mergeCell ref="N2032:O2032"/>
    <mergeCell ref="P2032:Q2032"/>
    <mergeCell ref="AH2067:AI2067"/>
    <mergeCell ref="AJ2067:AK2067"/>
    <mergeCell ref="D2067:E2067"/>
    <mergeCell ref="F2067:G2067"/>
    <mergeCell ref="I2067:J2067"/>
    <mergeCell ref="K2067:L2067"/>
    <mergeCell ref="N2067:O2067"/>
    <mergeCell ref="P2067:Q2067"/>
    <mergeCell ref="AC2074:AD2074"/>
    <mergeCell ref="AE2074:AF2074"/>
    <mergeCell ref="S2060:T2060"/>
    <mergeCell ref="U2060:V2060"/>
    <mergeCell ref="X2060:Y2060"/>
    <mergeCell ref="Z2060:AA2060"/>
    <mergeCell ref="AH2060:AI2060"/>
    <mergeCell ref="AJ2060:AK2060"/>
    <mergeCell ref="D2060:E2060"/>
    <mergeCell ref="F2060:G2060"/>
    <mergeCell ref="I2060:J2060"/>
    <mergeCell ref="K2060:L2060"/>
    <mergeCell ref="N2060:O2060"/>
    <mergeCell ref="P2060:Q2060"/>
    <mergeCell ref="S2053:T2053"/>
    <mergeCell ref="U2053:V2053"/>
    <mergeCell ref="X2053:Y2053"/>
    <mergeCell ref="Z2053:AA2053"/>
    <mergeCell ref="AH2053:AI2053"/>
    <mergeCell ref="AJ2053:AK2053"/>
    <mergeCell ref="D2053:E2053"/>
    <mergeCell ref="F2053:G2053"/>
    <mergeCell ref="I2053:J2053"/>
    <mergeCell ref="K2053:L2053"/>
    <mergeCell ref="N2053:O2053"/>
    <mergeCell ref="P2053:Q2053"/>
    <mergeCell ref="AC2060:AD2060"/>
    <mergeCell ref="AE2060:AF2060"/>
    <mergeCell ref="S2088:T2088"/>
    <mergeCell ref="U2088:V2088"/>
    <mergeCell ref="X2088:Y2088"/>
    <mergeCell ref="Z2088:AA2088"/>
    <mergeCell ref="AH2088:AI2088"/>
    <mergeCell ref="AJ2088:AK2088"/>
    <mergeCell ref="D2088:E2088"/>
    <mergeCell ref="F2088:G2088"/>
    <mergeCell ref="I2088:J2088"/>
    <mergeCell ref="K2088:L2088"/>
    <mergeCell ref="N2088:O2088"/>
    <mergeCell ref="P2088:Q2088"/>
    <mergeCell ref="S2081:T2081"/>
    <mergeCell ref="U2081:V2081"/>
    <mergeCell ref="X2081:Y2081"/>
    <mergeCell ref="Z2081:AA2081"/>
    <mergeCell ref="AH2081:AI2081"/>
    <mergeCell ref="AJ2081:AK2081"/>
    <mergeCell ref="D2081:E2081"/>
    <mergeCell ref="F2081:G2081"/>
    <mergeCell ref="I2081:J2081"/>
    <mergeCell ref="K2081:L2081"/>
    <mergeCell ref="N2081:O2081"/>
    <mergeCell ref="P2081:Q2081"/>
    <mergeCell ref="AC2088:AD2088"/>
    <mergeCell ref="AE2088:AF2088"/>
    <mergeCell ref="S2074:T2074"/>
    <mergeCell ref="U2074:V2074"/>
    <mergeCell ref="X2074:Y2074"/>
    <mergeCell ref="Z2074:AA2074"/>
    <mergeCell ref="AH2074:AI2074"/>
    <mergeCell ref="AJ2074:AK2074"/>
    <mergeCell ref="D2074:E2074"/>
    <mergeCell ref="F2074:G2074"/>
    <mergeCell ref="I2074:J2074"/>
    <mergeCell ref="K2074:L2074"/>
    <mergeCell ref="N2074:O2074"/>
    <mergeCell ref="P2074:Q2074"/>
    <mergeCell ref="AH2109:AI2109"/>
    <mergeCell ref="AJ2109:AK2109"/>
    <mergeCell ref="D2109:E2109"/>
    <mergeCell ref="F2109:G2109"/>
    <mergeCell ref="I2109:J2109"/>
    <mergeCell ref="K2109:L2109"/>
    <mergeCell ref="N2109:O2109"/>
    <mergeCell ref="P2109:Q2109"/>
    <mergeCell ref="AC2116:AD2116"/>
    <mergeCell ref="AE2116:AF2116"/>
    <mergeCell ref="S2102:T2102"/>
    <mergeCell ref="U2102:V2102"/>
    <mergeCell ref="X2102:Y2102"/>
    <mergeCell ref="Z2102:AA2102"/>
    <mergeCell ref="AH2102:AI2102"/>
    <mergeCell ref="AJ2102:AK2102"/>
    <mergeCell ref="D2102:E2102"/>
    <mergeCell ref="F2102:G2102"/>
    <mergeCell ref="I2102:J2102"/>
    <mergeCell ref="K2102:L2102"/>
    <mergeCell ref="N2102:O2102"/>
    <mergeCell ref="P2102:Q2102"/>
    <mergeCell ref="S2095:T2095"/>
    <mergeCell ref="U2095:V2095"/>
    <mergeCell ref="X2095:Y2095"/>
    <mergeCell ref="Z2095:AA2095"/>
    <mergeCell ref="AH2095:AI2095"/>
    <mergeCell ref="AJ2095:AK2095"/>
    <mergeCell ref="D2095:E2095"/>
    <mergeCell ref="F2095:G2095"/>
    <mergeCell ref="I2095:J2095"/>
    <mergeCell ref="K2095:L2095"/>
    <mergeCell ref="N2095:O2095"/>
    <mergeCell ref="P2095:Q2095"/>
    <mergeCell ref="AC2102:AD2102"/>
    <mergeCell ref="AE2102:AF2102"/>
    <mergeCell ref="AH2130:AI2130"/>
    <mergeCell ref="AJ2130:AK2130"/>
    <mergeCell ref="D2130:E2130"/>
    <mergeCell ref="F2130:G2130"/>
    <mergeCell ref="I2130:J2130"/>
    <mergeCell ref="K2130:L2130"/>
    <mergeCell ref="N2130:O2130"/>
    <mergeCell ref="P2130:Q2130"/>
    <mergeCell ref="S2123:T2123"/>
    <mergeCell ref="U2123:V2123"/>
    <mergeCell ref="X2123:Y2123"/>
    <mergeCell ref="Z2123:AA2123"/>
    <mergeCell ref="AH2123:AI2123"/>
    <mergeCell ref="AJ2123:AK2123"/>
    <mergeCell ref="D2123:E2123"/>
    <mergeCell ref="F2123:G2123"/>
    <mergeCell ref="I2123:J2123"/>
    <mergeCell ref="K2123:L2123"/>
    <mergeCell ref="N2123:O2123"/>
    <mergeCell ref="P2123:Q2123"/>
    <mergeCell ref="AC2130:AD2130"/>
    <mergeCell ref="AE2130:AF2130"/>
    <mergeCell ref="S2116:T2116"/>
    <mergeCell ref="U2116:V2116"/>
    <mergeCell ref="X2116:Y2116"/>
    <mergeCell ref="Z2116:AA2116"/>
    <mergeCell ref="AH2116:AI2116"/>
    <mergeCell ref="AJ2116:AK2116"/>
    <mergeCell ref="D2116:E2116"/>
    <mergeCell ref="F2116:G2116"/>
    <mergeCell ref="I2116:J2116"/>
    <mergeCell ref="K2116:L2116"/>
    <mergeCell ref="N2116:O2116"/>
    <mergeCell ref="P2116:Q2116"/>
    <mergeCell ref="AH2151:AI2151"/>
    <mergeCell ref="AJ2151:AK2151"/>
    <mergeCell ref="D2151:E2151"/>
    <mergeCell ref="F2151:G2151"/>
    <mergeCell ref="I2151:J2151"/>
    <mergeCell ref="K2151:L2151"/>
    <mergeCell ref="N2151:O2151"/>
    <mergeCell ref="P2151:Q2151"/>
    <mergeCell ref="AC2158:AD2158"/>
    <mergeCell ref="AE2158:AF2158"/>
    <mergeCell ref="S2144:T2144"/>
    <mergeCell ref="U2144:V2144"/>
    <mergeCell ref="X2144:Y2144"/>
    <mergeCell ref="Z2144:AA2144"/>
    <mergeCell ref="AH2144:AI2144"/>
    <mergeCell ref="AJ2144:AK2144"/>
    <mergeCell ref="D2144:E2144"/>
    <mergeCell ref="F2144:G2144"/>
    <mergeCell ref="I2144:J2144"/>
    <mergeCell ref="K2144:L2144"/>
    <mergeCell ref="N2144:O2144"/>
    <mergeCell ref="P2144:Q2144"/>
    <mergeCell ref="S2137:T2137"/>
    <mergeCell ref="U2137:V2137"/>
    <mergeCell ref="X2137:Y2137"/>
    <mergeCell ref="Z2137:AA2137"/>
    <mergeCell ref="AH2137:AI2137"/>
    <mergeCell ref="AJ2137:AK2137"/>
    <mergeCell ref="D2137:E2137"/>
    <mergeCell ref="F2137:G2137"/>
    <mergeCell ref="I2137:J2137"/>
    <mergeCell ref="K2137:L2137"/>
    <mergeCell ref="N2137:O2137"/>
    <mergeCell ref="P2137:Q2137"/>
    <mergeCell ref="AC2144:AD2144"/>
    <mergeCell ref="AE2144:AF2144"/>
    <mergeCell ref="S2172:T2172"/>
    <mergeCell ref="U2172:V2172"/>
    <mergeCell ref="X2172:Y2172"/>
    <mergeCell ref="Z2172:AA2172"/>
    <mergeCell ref="AH2172:AI2172"/>
    <mergeCell ref="AJ2172:AK2172"/>
    <mergeCell ref="D2172:E2172"/>
    <mergeCell ref="F2172:G2172"/>
    <mergeCell ref="I2172:J2172"/>
    <mergeCell ref="K2172:L2172"/>
    <mergeCell ref="N2172:O2172"/>
    <mergeCell ref="P2172:Q2172"/>
    <mergeCell ref="S2165:T2165"/>
    <mergeCell ref="U2165:V2165"/>
    <mergeCell ref="X2165:Y2165"/>
    <mergeCell ref="Z2165:AA2165"/>
    <mergeCell ref="AH2165:AI2165"/>
    <mergeCell ref="AJ2165:AK2165"/>
    <mergeCell ref="D2165:E2165"/>
    <mergeCell ref="F2165:G2165"/>
    <mergeCell ref="I2165:J2165"/>
    <mergeCell ref="K2165:L2165"/>
    <mergeCell ref="N2165:O2165"/>
    <mergeCell ref="P2165:Q2165"/>
    <mergeCell ref="AC2172:AD2172"/>
    <mergeCell ref="AE2172:AF2172"/>
    <mergeCell ref="S2158:T2158"/>
    <mergeCell ref="U2158:V2158"/>
    <mergeCell ref="X2158:Y2158"/>
    <mergeCell ref="Z2158:AA2158"/>
    <mergeCell ref="AH2158:AI2158"/>
    <mergeCell ref="AJ2158:AK2158"/>
    <mergeCell ref="D2158:E2158"/>
    <mergeCell ref="F2158:G2158"/>
    <mergeCell ref="I2158:J2158"/>
    <mergeCell ref="K2158:L2158"/>
    <mergeCell ref="N2158:O2158"/>
    <mergeCell ref="P2158:Q2158"/>
    <mergeCell ref="AH2193:AI2193"/>
    <mergeCell ref="AJ2193:AK2193"/>
    <mergeCell ref="D2193:E2193"/>
    <mergeCell ref="F2193:G2193"/>
    <mergeCell ref="I2193:J2193"/>
    <mergeCell ref="K2193:L2193"/>
    <mergeCell ref="N2193:O2193"/>
    <mergeCell ref="P2193:Q2193"/>
    <mergeCell ref="AC2200:AD2200"/>
    <mergeCell ref="AE2200:AF2200"/>
    <mergeCell ref="S2186:T2186"/>
    <mergeCell ref="U2186:V2186"/>
    <mergeCell ref="X2186:Y2186"/>
    <mergeCell ref="Z2186:AA2186"/>
    <mergeCell ref="AH2186:AI2186"/>
    <mergeCell ref="AJ2186:AK2186"/>
    <mergeCell ref="D2186:E2186"/>
    <mergeCell ref="F2186:G2186"/>
    <mergeCell ref="I2186:J2186"/>
    <mergeCell ref="K2186:L2186"/>
    <mergeCell ref="N2186:O2186"/>
    <mergeCell ref="P2186:Q2186"/>
    <mergeCell ref="S2179:T2179"/>
    <mergeCell ref="U2179:V2179"/>
    <mergeCell ref="X2179:Y2179"/>
    <mergeCell ref="Z2179:AA2179"/>
    <mergeCell ref="AH2179:AI2179"/>
    <mergeCell ref="AJ2179:AK2179"/>
    <mergeCell ref="D2179:E2179"/>
    <mergeCell ref="F2179:G2179"/>
    <mergeCell ref="I2179:J2179"/>
    <mergeCell ref="K2179:L2179"/>
    <mergeCell ref="N2179:O2179"/>
    <mergeCell ref="P2179:Q2179"/>
    <mergeCell ref="AC2186:AD2186"/>
    <mergeCell ref="AE2186:AF2186"/>
    <mergeCell ref="AH2214:AI2214"/>
    <mergeCell ref="AJ2214:AK2214"/>
    <mergeCell ref="D2214:E2214"/>
    <mergeCell ref="F2214:G2214"/>
    <mergeCell ref="I2214:J2214"/>
    <mergeCell ref="K2214:L2214"/>
    <mergeCell ref="N2214:O2214"/>
    <mergeCell ref="P2214:Q2214"/>
    <mergeCell ref="S2207:T2207"/>
    <mergeCell ref="U2207:V2207"/>
    <mergeCell ref="X2207:Y2207"/>
    <mergeCell ref="Z2207:AA2207"/>
    <mergeCell ref="AH2207:AI2207"/>
    <mergeCell ref="AJ2207:AK2207"/>
    <mergeCell ref="D2207:E2207"/>
    <mergeCell ref="F2207:G2207"/>
    <mergeCell ref="I2207:J2207"/>
    <mergeCell ref="K2207:L2207"/>
    <mergeCell ref="N2207:O2207"/>
    <mergeCell ref="P2207:Q2207"/>
    <mergeCell ref="AC2214:AD2214"/>
    <mergeCell ref="AE2214:AF2214"/>
    <mergeCell ref="S2200:T2200"/>
    <mergeCell ref="U2200:V2200"/>
    <mergeCell ref="X2200:Y2200"/>
    <mergeCell ref="Z2200:AA2200"/>
    <mergeCell ref="AH2200:AI2200"/>
    <mergeCell ref="AJ2200:AK2200"/>
    <mergeCell ref="D2200:E2200"/>
    <mergeCell ref="F2200:G2200"/>
    <mergeCell ref="I2200:J2200"/>
    <mergeCell ref="K2200:L2200"/>
    <mergeCell ref="N2200:O2200"/>
    <mergeCell ref="P2200:Q2200"/>
    <mergeCell ref="AH2235:AI2235"/>
    <mergeCell ref="AJ2235:AK2235"/>
    <mergeCell ref="D2235:E2235"/>
    <mergeCell ref="F2235:G2235"/>
    <mergeCell ref="I2235:J2235"/>
    <mergeCell ref="K2235:L2235"/>
    <mergeCell ref="N2235:O2235"/>
    <mergeCell ref="P2235:Q2235"/>
    <mergeCell ref="AC2242:AD2242"/>
    <mergeCell ref="AE2242:AF2242"/>
    <mergeCell ref="S2228:T2228"/>
    <mergeCell ref="U2228:V2228"/>
    <mergeCell ref="X2228:Y2228"/>
    <mergeCell ref="Z2228:AA2228"/>
    <mergeCell ref="AH2228:AI2228"/>
    <mergeCell ref="AJ2228:AK2228"/>
    <mergeCell ref="D2228:E2228"/>
    <mergeCell ref="F2228:G2228"/>
    <mergeCell ref="I2228:J2228"/>
    <mergeCell ref="K2228:L2228"/>
    <mergeCell ref="N2228:O2228"/>
    <mergeCell ref="P2228:Q2228"/>
    <mergeCell ref="S2221:T2221"/>
    <mergeCell ref="U2221:V2221"/>
    <mergeCell ref="X2221:Y2221"/>
    <mergeCell ref="Z2221:AA2221"/>
    <mergeCell ref="AH2221:AI2221"/>
    <mergeCell ref="AJ2221:AK2221"/>
    <mergeCell ref="D2221:E2221"/>
    <mergeCell ref="F2221:G2221"/>
    <mergeCell ref="I2221:J2221"/>
    <mergeCell ref="K2221:L2221"/>
    <mergeCell ref="N2221:O2221"/>
    <mergeCell ref="P2221:Q2221"/>
    <mergeCell ref="AC2228:AD2228"/>
    <mergeCell ref="AE2228:AF2228"/>
    <mergeCell ref="S2256:T2256"/>
    <mergeCell ref="U2256:V2256"/>
    <mergeCell ref="X2256:Y2256"/>
    <mergeCell ref="Z2256:AA2256"/>
    <mergeCell ref="AH2256:AI2256"/>
    <mergeCell ref="AJ2256:AK2256"/>
    <mergeCell ref="D2256:E2256"/>
    <mergeCell ref="F2256:G2256"/>
    <mergeCell ref="I2256:J2256"/>
    <mergeCell ref="K2256:L2256"/>
    <mergeCell ref="N2256:O2256"/>
    <mergeCell ref="P2256:Q2256"/>
    <mergeCell ref="S2249:T2249"/>
    <mergeCell ref="U2249:V2249"/>
    <mergeCell ref="X2249:Y2249"/>
    <mergeCell ref="Z2249:AA2249"/>
    <mergeCell ref="AH2249:AI2249"/>
    <mergeCell ref="AJ2249:AK2249"/>
    <mergeCell ref="D2249:E2249"/>
    <mergeCell ref="F2249:G2249"/>
    <mergeCell ref="I2249:J2249"/>
    <mergeCell ref="K2249:L2249"/>
    <mergeCell ref="N2249:O2249"/>
    <mergeCell ref="P2249:Q2249"/>
    <mergeCell ref="AC2256:AD2256"/>
    <mergeCell ref="AE2256:AF2256"/>
    <mergeCell ref="S2242:T2242"/>
    <mergeCell ref="U2242:V2242"/>
    <mergeCell ref="X2242:Y2242"/>
    <mergeCell ref="Z2242:AA2242"/>
    <mergeCell ref="AH2242:AI2242"/>
    <mergeCell ref="AJ2242:AK2242"/>
    <mergeCell ref="D2242:E2242"/>
    <mergeCell ref="F2242:G2242"/>
    <mergeCell ref="I2242:J2242"/>
    <mergeCell ref="K2242:L2242"/>
    <mergeCell ref="N2242:O2242"/>
    <mergeCell ref="P2242:Q2242"/>
    <mergeCell ref="AH2277:AI2277"/>
    <mergeCell ref="AJ2277:AK2277"/>
    <mergeCell ref="D2277:E2277"/>
    <mergeCell ref="F2277:G2277"/>
    <mergeCell ref="I2277:J2277"/>
    <mergeCell ref="K2277:L2277"/>
    <mergeCell ref="N2277:O2277"/>
    <mergeCell ref="P2277:Q2277"/>
    <mergeCell ref="AC2284:AD2284"/>
    <mergeCell ref="AE2284:AF2284"/>
    <mergeCell ref="S2270:T2270"/>
    <mergeCell ref="U2270:V2270"/>
    <mergeCell ref="X2270:Y2270"/>
    <mergeCell ref="Z2270:AA2270"/>
    <mergeCell ref="AH2270:AI2270"/>
    <mergeCell ref="AJ2270:AK2270"/>
    <mergeCell ref="D2270:E2270"/>
    <mergeCell ref="F2270:G2270"/>
    <mergeCell ref="I2270:J2270"/>
    <mergeCell ref="K2270:L2270"/>
    <mergeCell ref="N2270:O2270"/>
    <mergeCell ref="P2270:Q2270"/>
    <mergeCell ref="S2263:T2263"/>
    <mergeCell ref="U2263:V2263"/>
    <mergeCell ref="X2263:Y2263"/>
    <mergeCell ref="Z2263:AA2263"/>
    <mergeCell ref="AH2263:AI2263"/>
    <mergeCell ref="AJ2263:AK2263"/>
    <mergeCell ref="D2263:E2263"/>
    <mergeCell ref="F2263:G2263"/>
    <mergeCell ref="I2263:J2263"/>
    <mergeCell ref="K2263:L2263"/>
    <mergeCell ref="N2263:O2263"/>
    <mergeCell ref="P2263:Q2263"/>
    <mergeCell ref="AC2270:AD2270"/>
    <mergeCell ref="AE2270:AF2270"/>
    <mergeCell ref="AH2298:AI2298"/>
    <mergeCell ref="AJ2298:AK2298"/>
    <mergeCell ref="D2298:E2298"/>
    <mergeCell ref="F2298:G2298"/>
    <mergeCell ref="I2298:J2298"/>
    <mergeCell ref="K2298:L2298"/>
    <mergeCell ref="N2298:O2298"/>
    <mergeCell ref="P2298:Q2298"/>
    <mergeCell ref="S2291:T2291"/>
    <mergeCell ref="U2291:V2291"/>
    <mergeCell ref="X2291:Y2291"/>
    <mergeCell ref="Z2291:AA2291"/>
    <mergeCell ref="AH2291:AI2291"/>
    <mergeCell ref="AJ2291:AK2291"/>
    <mergeCell ref="D2291:E2291"/>
    <mergeCell ref="F2291:G2291"/>
    <mergeCell ref="I2291:J2291"/>
    <mergeCell ref="K2291:L2291"/>
    <mergeCell ref="N2291:O2291"/>
    <mergeCell ref="P2291:Q2291"/>
    <mergeCell ref="AC2298:AD2298"/>
    <mergeCell ref="AE2298:AF2298"/>
    <mergeCell ref="S2284:T2284"/>
    <mergeCell ref="U2284:V2284"/>
    <mergeCell ref="X2284:Y2284"/>
    <mergeCell ref="Z2284:AA2284"/>
    <mergeCell ref="AH2284:AI2284"/>
    <mergeCell ref="AJ2284:AK2284"/>
    <mergeCell ref="D2284:E2284"/>
    <mergeCell ref="F2284:G2284"/>
    <mergeCell ref="I2284:J2284"/>
    <mergeCell ref="K2284:L2284"/>
    <mergeCell ref="N2284:O2284"/>
    <mergeCell ref="P2284:Q2284"/>
    <mergeCell ref="AH2319:AI2319"/>
    <mergeCell ref="AJ2319:AK2319"/>
    <mergeCell ref="D2319:E2319"/>
    <mergeCell ref="F2319:G2319"/>
    <mergeCell ref="I2319:J2319"/>
    <mergeCell ref="K2319:L2319"/>
    <mergeCell ref="N2319:O2319"/>
    <mergeCell ref="P2319:Q2319"/>
    <mergeCell ref="AC2326:AD2326"/>
    <mergeCell ref="AE2326:AF2326"/>
    <mergeCell ref="S2312:T2312"/>
    <mergeCell ref="U2312:V2312"/>
    <mergeCell ref="X2312:Y2312"/>
    <mergeCell ref="Z2312:AA2312"/>
    <mergeCell ref="AH2312:AI2312"/>
    <mergeCell ref="AJ2312:AK2312"/>
    <mergeCell ref="D2312:E2312"/>
    <mergeCell ref="F2312:G2312"/>
    <mergeCell ref="I2312:J2312"/>
    <mergeCell ref="K2312:L2312"/>
    <mergeCell ref="N2312:O2312"/>
    <mergeCell ref="P2312:Q2312"/>
    <mergeCell ref="S2305:T2305"/>
    <mergeCell ref="U2305:V2305"/>
    <mergeCell ref="X2305:Y2305"/>
    <mergeCell ref="Z2305:AA2305"/>
    <mergeCell ref="AH2305:AI2305"/>
    <mergeCell ref="AJ2305:AK2305"/>
    <mergeCell ref="D2305:E2305"/>
    <mergeCell ref="F2305:G2305"/>
    <mergeCell ref="I2305:J2305"/>
    <mergeCell ref="K2305:L2305"/>
    <mergeCell ref="N2305:O2305"/>
    <mergeCell ref="P2305:Q2305"/>
    <mergeCell ref="AC2312:AD2312"/>
    <mergeCell ref="AE2312:AF2312"/>
    <mergeCell ref="S2340:T2340"/>
    <mergeCell ref="U2340:V2340"/>
    <mergeCell ref="X2340:Y2340"/>
    <mergeCell ref="Z2340:AA2340"/>
    <mergeCell ref="AH2340:AI2340"/>
    <mergeCell ref="AJ2340:AK2340"/>
    <mergeCell ref="D2340:E2340"/>
    <mergeCell ref="F2340:G2340"/>
    <mergeCell ref="I2340:J2340"/>
    <mergeCell ref="K2340:L2340"/>
    <mergeCell ref="N2340:O2340"/>
    <mergeCell ref="P2340:Q2340"/>
    <mergeCell ref="S2333:T2333"/>
    <mergeCell ref="U2333:V2333"/>
    <mergeCell ref="X2333:Y2333"/>
    <mergeCell ref="Z2333:AA2333"/>
    <mergeCell ref="AH2333:AI2333"/>
    <mergeCell ref="AJ2333:AK2333"/>
    <mergeCell ref="D2333:E2333"/>
    <mergeCell ref="F2333:G2333"/>
    <mergeCell ref="I2333:J2333"/>
    <mergeCell ref="K2333:L2333"/>
    <mergeCell ref="N2333:O2333"/>
    <mergeCell ref="P2333:Q2333"/>
    <mergeCell ref="AC2340:AD2340"/>
    <mergeCell ref="AE2340:AF2340"/>
    <mergeCell ref="S2326:T2326"/>
    <mergeCell ref="U2326:V2326"/>
    <mergeCell ref="X2326:Y2326"/>
    <mergeCell ref="Z2326:AA2326"/>
    <mergeCell ref="AH2326:AI2326"/>
    <mergeCell ref="AJ2326:AK2326"/>
    <mergeCell ref="D2326:E2326"/>
    <mergeCell ref="F2326:G2326"/>
    <mergeCell ref="I2326:J2326"/>
    <mergeCell ref="K2326:L2326"/>
    <mergeCell ref="N2326:O2326"/>
    <mergeCell ref="P2326:Q2326"/>
    <mergeCell ref="AH2361:AI2361"/>
    <mergeCell ref="AJ2361:AK2361"/>
    <mergeCell ref="D2361:E2361"/>
    <mergeCell ref="F2361:G2361"/>
    <mergeCell ref="I2361:J2361"/>
    <mergeCell ref="K2361:L2361"/>
    <mergeCell ref="N2361:O2361"/>
    <mergeCell ref="P2361:Q2361"/>
    <mergeCell ref="AC2368:AD2368"/>
    <mergeCell ref="AE2368:AF2368"/>
    <mergeCell ref="S2354:T2354"/>
    <mergeCell ref="U2354:V2354"/>
    <mergeCell ref="X2354:Y2354"/>
    <mergeCell ref="Z2354:AA2354"/>
    <mergeCell ref="AH2354:AI2354"/>
    <mergeCell ref="AJ2354:AK2354"/>
    <mergeCell ref="D2354:E2354"/>
    <mergeCell ref="F2354:G2354"/>
    <mergeCell ref="I2354:J2354"/>
    <mergeCell ref="K2354:L2354"/>
    <mergeCell ref="N2354:O2354"/>
    <mergeCell ref="P2354:Q2354"/>
    <mergeCell ref="S2347:T2347"/>
    <mergeCell ref="U2347:V2347"/>
    <mergeCell ref="X2347:Y2347"/>
    <mergeCell ref="Z2347:AA2347"/>
    <mergeCell ref="AH2347:AI2347"/>
    <mergeCell ref="AJ2347:AK2347"/>
    <mergeCell ref="D2347:E2347"/>
    <mergeCell ref="F2347:G2347"/>
    <mergeCell ref="I2347:J2347"/>
    <mergeCell ref="K2347:L2347"/>
    <mergeCell ref="N2347:O2347"/>
    <mergeCell ref="P2347:Q2347"/>
    <mergeCell ref="AC2354:AD2354"/>
    <mergeCell ref="AE2354:AF2354"/>
    <mergeCell ref="AH2382:AI2382"/>
    <mergeCell ref="AJ2382:AK2382"/>
    <mergeCell ref="D2382:E2382"/>
    <mergeCell ref="F2382:G2382"/>
    <mergeCell ref="I2382:J2382"/>
    <mergeCell ref="K2382:L2382"/>
    <mergeCell ref="N2382:O2382"/>
    <mergeCell ref="P2382:Q2382"/>
    <mergeCell ref="S2375:T2375"/>
    <mergeCell ref="U2375:V2375"/>
    <mergeCell ref="X2375:Y2375"/>
    <mergeCell ref="Z2375:AA2375"/>
    <mergeCell ref="AH2375:AI2375"/>
    <mergeCell ref="AJ2375:AK2375"/>
    <mergeCell ref="D2375:E2375"/>
    <mergeCell ref="F2375:G2375"/>
    <mergeCell ref="I2375:J2375"/>
    <mergeCell ref="K2375:L2375"/>
    <mergeCell ref="N2375:O2375"/>
    <mergeCell ref="P2375:Q2375"/>
    <mergeCell ref="AC2382:AD2382"/>
    <mergeCell ref="AE2382:AF2382"/>
    <mergeCell ref="S2368:T2368"/>
    <mergeCell ref="U2368:V2368"/>
    <mergeCell ref="X2368:Y2368"/>
    <mergeCell ref="Z2368:AA2368"/>
    <mergeCell ref="AH2368:AI2368"/>
    <mergeCell ref="AJ2368:AK2368"/>
    <mergeCell ref="D2368:E2368"/>
    <mergeCell ref="F2368:G2368"/>
    <mergeCell ref="I2368:J2368"/>
    <mergeCell ref="K2368:L2368"/>
    <mergeCell ref="N2368:O2368"/>
    <mergeCell ref="P2368:Q2368"/>
    <mergeCell ref="AH2403:AI2403"/>
    <mergeCell ref="AJ2403:AK2403"/>
    <mergeCell ref="D2403:E2403"/>
    <mergeCell ref="F2403:G2403"/>
    <mergeCell ref="I2403:J2403"/>
    <mergeCell ref="K2403:L2403"/>
    <mergeCell ref="N2403:O2403"/>
    <mergeCell ref="P2403:Q2403"/>
    <mergeCell ref="AC2410:AD2410"/>
    <mergeCell ref="AE2410:AF2410"/>
    <mergeCell ref="S2396:T2396"/>
    <mergeCell ref="U2396:V2396"/>
    <mergeCell ref="X2396:Y2396"/>
    <mergeCell ref="Z2396:AA2396"/>
    <mergeCell ref="AH2396:AI2396"/>
    <mergeCell ref="AJ2396:AK2396"/>
    <mergeCell ref="D2396:E2396"/>
    <mergeCell ref="F2396:G2396"/>
    <mergeCell ref="I2396:J2396"/>
    <mergeCell ref="K2396:L2396"/>
    <mergeCell ref="N2396:O2396"/>
    <mergeCell ref="P2396:Q2396"/>
    <mergeCell ref="S2389:T2389"/>
    <mergeCell ref="U2389:V2389"/>
    <mergeCell ref="X2389:Y2389"/>
    <mergeCell ref="Z2389:AA2389"/>
    <mergeCell ref="AH2389:AI2389"/>
    <mergeCell ref="AJ2389:AK2389"/>
    <mergeCell ref="D2389:E2389"/>
    <mergeCell ref="F2389:G2389"/>
    <mergeCell ref="I2389:J2389"/>
    <mergeCell ref="K2389:L2389"/>
    <mergeCell ref="N2389:O2389"/>
    <mergeCell ref="P2389:Q2389"/>
    <mergeCell ref="AC2396:AD2396"/>
    <mergeCell ref="AE2396:AF2396"/>
    <mergeCell ref="S2424:T2424"/>
    <mergeCell ref="U2424:V2424"/>
    <mergeCell ref="X2424:Y2424"/>
    <mergeCell ref="Z2424:AA2424"/>
    <mergeCell ref="AH2424:AI2424"/>
    <mergeCell ref="AJ2424:AK2424"/>
    <mergeCell ref="D2424:E2424"/>
    <mergeCell ref="F2424:G2424"/>
    <mergeCell ref="I2424:J2424"/>
    <mergeCell ref="K2424:L2424"/>
    <mergeCell ref="N2424:O2424"/>
    <mergeCell ref="P2424:Q2424"/>
    <mergeCell ref="S2417:T2417"/>
    <mergeCell ref="U2417:V2417"/>
    <mergeCell ref="X2417:Y2417"/>
    <mergeCell ref="Z2417:AA2417"/>
    <mergeCell ref="AH2417:AI2417"/>
    <mergeCell ref="AJ2417:AK2417"/>
    <mergeCell ref="D2417:E2417"/>
    <mergeCell ref="F2417:G2417"/>
    <mergeCell ref="I2417:J2417"/>
    <mergeCell ref="K2417:L2417"/>
    <mergeCell ref="N2417:O2417"/>
    <mergeCell ref="P2417:Q2417"/>
    <mergeCell ref="AC2424:AD2424"/>
    <mergeCell ref="AE2424:AF2424"/>
    <mergeCell ref="S2410:T2410"/>
    <mergeCell ref="U2410:V2410"/>
    <mergeCell ref="X2410:Y2410"/>
    <mergeCell ref="Z2410:AA2410"/>
    <mergeCell ref="AH2410:AI2410"/>
    <mergeCell ref="AJ2410:AK2410"/>
    <mergeCell ref="D2410:E2410"/>
    <mergeCell ref="F2410:G2410"/>
    <mergeCell ref="I2410:J2410"/>
    <mergeCell ref="K2410:L2410"/>
    <mergeCell ref="N2410:O2410"/>
    <mergeCell ref="P2410:Q2410"/>
    <mergeCell ref="AH2445:AI2445"/>
    <mergeCell ref="AJ2445:AK2445"/>
    <mergeCell ref="D2445:E2445"/>
    <mergeCell ref="F2445:G2445"/>
    <mergeCell ref="I2445:J2445"/>
    <mergeCell ref="K2445:L2445"/>
    <mergeCell ref="N2445:O2445"/>
    <mergeCell ref="P2445:Q2445"/>
    <mergeCell ref="AC2452:AD2452"/>
    <mergeCell ref="AE2452:AF2452"/>
    <mergeCell ref="S2438:T2438"/>
    <mergeCell ref="U2438:V2438"/>
    <mergeCell ref="X2438:Y2438"/>
    <mergeCell ref="Z2438:AA2438"/>
    <mergeCell ref="AH2438:AI2438"/>
    <mergeCell ref="AJ2438:AK2438"/>
    <mergeCell ref="D2438:E2438"/>
    <mergeCell ref="F2438:G2438"/>
    <mergeCell ref="I2438:J2438"/>
    <mergeCell ref="K2438:L2438"/>
    <mergeCell ref="N2438:O2438"/>
    <mergeCell ref="P2438:Q2438"/>
    <mergeCell ref="S2431:T2431"/>
    <mergeCell ref="U2431:V2431"/>
    <mergeCell ref="X2431:Y2431"/>
    <mergeCell ref="Z2431:AA2431"/>
    <mergeCell ref="AH2431:AI2431"/>
    <mergeCell ref="AJ2431:AK2431"/>
    <mergeCell ref="D2431:E2431"/>
    <mergeCell ref="F2431:G2431"/>
    <mergeCell ref="I2431:J2431"/>
    <mergeCell ref="K2431:L2431"/>
    <mergeCell ref="N2431:O2431"/>
    <mergeCell ref="P2431:Q2431"/>
    <mergeCell ref="AC2438:AD2438"/>
    <mergeCell ref="AE2438:AF2438"/>
    <mergeCell ref="AH2466:AI2466"/>
    <mergeCell ref="AJ2466:AK2466"/>
    <mergeCell ref="D2466:E2466"/>
    <mergeCell ref="F2466:G2466"/>
    <mergeCell ref="I2466:J2466"/>
    <mergeCell ref="K2466:L2466"/>
    <mergeCell ref="N2466:O2466"/>
    <mergeCell ref="P2466:Q2466"/>
    <mergeCell ref="S2459:T2459"/>
    <mergeCell ref="U2459:V2459"/>
    <mergeCell ref="X2459:Y2459"/>
    <mergeCell ref="Z2459:AA2459"/>
    <mergeCell ref="AH2459:AI2459"/>
    <mergeCell ref="AJ2459:AK2459"/>
    <mergeCell ref="D2459:E2459"/>
    <mergeCell ref="F2459:G2459"/>
    <mergeCell ref="I2459:J2459"/>
    <mergeCell ref="K2459:L2459"/>
    <mergeCell ref="N2459:O2459"/>
    <mergeCell ref="P2459:Q2459"/>
    <mergeCell ref="AC2466:AD2466"/>
    <mergeCell ref="AE2466:AF2466"/>
    <mergeCell ref="S2452:T2452"/>
    <mergeCell ref="U2452:V2452"/>
    <mergeCell ref="X2452:Y2452"/>
    <mergeCell ref="Z2452:AA2452"/>
    <mergeCell ref="AH2452:AI2452"/>
    <mergeCell ref="AJ2452:AK2452"/>
    <mergeCell ref="D2452:E2452"/>
    <mergeCell ref="F2452:G2452"/>
    <mergeCell ref="I2452:J2452"/>
    <mergeCell ref="K2452:L2452"/>
    <mergeCell ref="N2452:O2452"/>
    <mergeCell ref="P2452:Q2452"/>
    <mergeCell ref="AH2487:AI2487"/>
    <mergeCell ref="AJ2487:AK2487"/>
    <mergeCell ref="D2487:E2487"/>
    <mergeCell ref="F2487:G2487"/>
    <mergeCell ref="I2487:J2487"/>
    <mergeCell ref="K2487:L2487"/>
    <mergeCell ref="N2487:O2487"/>
    <mergeCell ref="P2487:Q2487"/>
    <mergeCell ref="AC2494:AD2494"/>
    <mergeCell ref="AE2494:AF2494"/>
    <mergeCell ref="S2480:T2480"/>
    <mergeCell ref="U2480:V2480"/>
    <mergeCell ref="X2480:Y2480"/>
    <mergeCell ref="Z2480:AA2480"/>
    <mergeCell ref="AH2480:AI2480"/>
    <mergeCell ref="AJ2480:AK2480"/>
    <mergeCell ref="D2480:E2480"/>
    <mergeCell ref="F2480:G2480"/>
    <mergeCell ref="I2480:J2480"/>
    <mergeCell ref="K2480:L2480"/>
    <mergeCell ref="N2480:O2480"/>
    <mergeCell ref="P2480:Q2480"/>
    <mergeCell ref="S2473:T2473"/>
    <mergeCell ref="U2473:V2473"/>
    <mergeCell ref="X2473:Y2473"/>
    <mergeCell ref="Z2473:AA2473"/>
    <mergeCell ref="AH2473:AI2473"/>
    <mergeCell ref="AJ2473:AK2473"/>
    <mergeCell ref="D2473:E2473"/>
    <mergeCell ref="F2473:G2473"/>
    <mergeCell ref="I2473:J2473"/>
    <mergeCell ref="K2473:L2473"/>
    <mergeCell ref="N2473:O2473"/>
    <mergeCell ref="P2473:Q2473"/>
    <mergeCell ref="AC2480:AD2480"/>
    <mergeCell ref="AE2480:AF2480"/>
    <mergeCell ref="S2508:T2508"/>
    <mergeCell ref="U2508:V2508"/>
    <mergeCell ref="X2508:Y2508"/>
    <mergeCell ref="Z2508:AA2508"/>
    <mergeCell ref="AH2508:AI2508"/>
    <mergeCell ref="AJ2508:AK2508"/>
    <mergeCell ref="D2508:E2508"/>
    <mergeCell ref="F2508:G2508"/>
    <mergeCell ref="I2508:J2508"/>
    <mergeCell ref="K2508:L2508"/>
    <mergeCell ref="N2508:O2508"/>
    <mergeCell ref="P2508:Q2508"/>
    <mergeCell ref="S2501:T2501"/>
    <mergeCell ref="U2501:V2501"/>
    <mergeCell ref="X2501:Y2501"/>
    <mergeCell ref="Z2501:AA2501"/>
    <mergeCell ref="AH2501:AI2501"/>
    <mergeCell ref="AJ2501:AK2501"/>
    <mergeCell ref="D2501:E2501"/>
    <mergeCell ref="F2501:G2501"/>
    <mergeCell ref="I2501:J2501"/>
    <mergeCell ref="K2501:L2501"/>
    <mergeCell ref="N2501:O2501"/>
    <mergeCell ref="P2501:Q2501"/>
    <mergeCell ref="AC2508:AD2508"/>
    <mergeCell ref="AE2508:AF2508"/>
    <mergeCell ref="S2494:T2494"/>
    <mergeCell ref="U2494:V2494"/>
    <mergeCell ref="X2494:Y2494"/>
    <mergeCell ref="Z2494:AA2494"/>
    <mergeCell ref="AH2494:AI2494"/>
    <mergeCell ref="AJ2494:AK2494"/>
    <mergeCell ref="D2494:E2494"/>
    <mergeCell ref="F2494:G2494"/>
    <mergeCell ref="I2494:J2494"/>
    <mergeCell ref="K2494:L2494"/>
    <mergeCell ref="N2494:O2494"/>
    <mergeCell ref="P2494:Q2494"/>
    <mergeCell ref="AH2529:AI2529"/>
    <mergeCell ref="AJ2529:AK2529"/>
    <mergeCell ref="D2529:E2529"/>
    <mergeCell ref="F2529:G2529"/>
    <mergeCell ref="I2529:J2529"/>
    <mergeCell ref="K2529:L2529"/>
    <mergeCell ref="N2529:O2529"/>
    <mergeCell ref="P2529:Q2529"/>
    <mergeCell ref="AC2536:AD2536"/>
    <mergeCell ref="AE2536:AF2536"/>
    <mergeCell ref="S2522:T2522"/>
    <mergeCell ref="U2522:V2522"/>
    <mergeCell ref="X2522:Y2522"/>
    <mergeCell ref="Z2522:AA2522"/>
    <mergeCell ref="AH2522:AI2522"/>
    <mergeCell ref="AJ2522:AK2522"/>
    <mergeCell ref="D2522:E2522"/>
    <mergeCell ref="F2522:G2522"/>
    <mergeCell ref="I2522:J2522"/>
    <mergeCell ref="K2522:L2522"/>
    <mergeCell ref="N2522:O2522"/>
    <mergeCell ref="P2522:Q2522"/>
    <mergeCell ref="S2515:T2515"/>
    <mergeCell ref="U2515:V2515"/>
    <mergeCell ref="X2515:Y2515"/>
    <mergeCell ref="Z2515:AA2515"/>
    <mergeCell ref="AH2515:AI2515"/>
    <mergeCell ref="AJ2515:AK2515"/>
    <mergeCell ref="D2515:E2515"/>
    <mergeCell ref="F2515:G2515"/>
    <mergeCell ref="I2515:J2515"/>
    <mergeCell ref="K2515:L2515"/>
    <mergeCell ref="N2515:O2515"/>
    <mergeCell ref="P2515:Q2515"/>
    <mergeCell ref="AC2522:AD2522"/>
    <mergeCell ref="AE2522:AF2522"/>
    <mergeCell ref="AH2550:AI2550"/>
    <mergeCell ref="AJ2550:AK2550"/>
    <mergeCell ref="D2550:E2550"/>
    <mergeCell ref="F2550:G2550"/>
    <mergeCell ref="I2550:J2550"/>
    <mergeCell ref="K2550:L2550"/>
    <mergeCell ref="N2550:O2550"/>
    <mergeCell ref="P2550:Q2550"/>
    <mergeCell ref="S2543:T2543"/>
    <mergeCell ref="U2543:V2543"/>
    <mergeCell ref="X2543:Y2543"/>
    <mergeCell ref="Z2543:AA2543"/>
    <mergeCell ref="AH2543:AI2543"/>
    <mergeCell ref="AJ2543:AK2543"/>
    <mergeCell ref="D2543:E2543"/>
    <mergeCell ref="F2543:G2543"/>
    <mergeCell ref="I2543:J2543"/>
    <mergeCell ref="K2543:L2543"/>
    <mergeCell ref="N2543:O2543"/>
    <mergeCell ref="P2543:Q2543"/>
    <mergeCell ref="AC2550:AD2550"/>
    <mergeCell ref="AE2550:AF2550"/>
    <mergeCell ref="S2536:T2536"/>
    <mergeCell ref="U2536:V2536"/>
    <mergeCell ref="X2536:Y2536"/>
    <mergeCell ref="Z2536:AA2536"/>
    <mergeCell ref="AH2536:AI2536"/>
    <mergeCell ref="AJ2536:AK2536"/>
    <mergeCell ref="D2536:E2536"/>
    <mergeCell ref="F2536:G2536"/>
    <mergeCell ref="I2536:J2536"/>
    <mergeCell ref="K2536:L2536"/>
    <mergeCell ref="N2536:O2536"/>
    <mergeCell ref="P2536:Q2536"/>
    <mergeCell ref="AH2571:AI2571"/>
    <mergeCell ref="AJ2571:AK2571"/>
    <mergeCell ref="D2571:E2571"/>
    <mergeCell ref="F2571:G2571"/>
    <mergeCell ref="I2571:J2571"/>
    <mergeCell ref="K2571:L2571"/>
    <mergeCell ref="N2571:O2571"/>
    <mergeCell ref="P2571:Q2571"/>
    <mergeCell ref="AC2578:AD2578"/>
    <mergeCell ref="AE2578:AF2578"/>
    <mergeCell ref="S2564:T2564"/>
    <mergeCell ref="U2564:V2564"/>
    <mergeCell ref="X2564:Y2564"/>
    <mergeCell ref="Z2564:AA2564"/>
    <mergeCell ref="AH2564:AI2564"/>
    <mergeCell ref="AJ2564:AK2564"/>
    <mergeCell ref="D2564:E2564"/>
    <mergeCell ref="F2564:G2564"/>
    <mergeCell ref="I2564:J2564"/>
    <mergeCell ref="K2564:L2564"/>
    <mergeCell ref="N2564:O2564"/>
    <mergeCell ref="P2564:Q2564"/>
    <mergeCell ref="S2557:T2557"/>
    <mergeCell ref="U2557:V2557"/>
    <mergeCell ref="X2557:Y2557"/>
    <mergeCell ref="Z2557:AA2557"/>
    <mergeCell ref="AH2557:AI2557"/>
    <mergeCell ref="AJ2557:AK2557"/>
    <mergeCell ref="D2557:E2557"/>
    <mergeCell ref="F2557:G2557"/>
    <mergeCell ref="I2557:J2557"/>
    <mergeCell ref="K2557:L2557"/>
    <mergeCell ref="N2557:O2557"/>
    <mergeCell ref="P2557:Q2557"/>
    <mergeCell ref="AC2564:AD2564"/>
    <mergeCell ref="AE2564:AF2564"/>
    <mergeCell ref="S2592:T2592"/>
    <mergeCell ref="U2592:V2592"/>
    <mergeCell ref="X2592:Y2592"/>
    <mergeCell ref="Z2592:AA2592"/>
    <mergeCell ref="AH2592:AI2592"/>
    <mergeCell ref="AJ2592:AK2592"/>
    <mergeCell ref="D2592:E2592"/>
    <mergeCell ref="F2592:G2592"/>
    <mergeCell ref="I2592:J2592"/>
    <mergeCell ref="K2592:L2592"/>
    <mergeCell ref="N2592:O2592"/>
    <mergeCell ref="P2592:Q2592"/>
    <mergeCell ref="S2585:T2585"/>
    <mergeCell ref="U2585:V2585"/>
    <mergeCell ref="X2585:Y2585"/>
    <mergeCell ref="Z2585:AA2585"/>
    <mergeCell ref="AH2585:AI2585"/>
    <mergeCell ref="AJ2585:AK2585"/>
    <mergeCell ref="D2585:E2585"/>
    <mergeCell ref="F2585:G2585"/>
    <mergeCell ref="I2585:J2585"/>
    <mergeCell ref="K2585:L2585"/>
    <mergeCell ref="N2585:O2585"/>
    <mergeCell ref="P2585:Q2585"/>
    <mergeCell ref="AC2592:AD2592"/>
    <mergeCell ref="AE2592:AF2592"/>
    <mergeCell ref="S2578:T2578"/>
    <mergeCell ref="U2578:V2578"/>
    <mergeCell ref="X2578:Y2578"/>
    <mergeCell ref="Z2578:AA2578"/>
    <mergeCell ref="AH2578:AI2578"/>
    <mergeCell ref="AJ2578:AK2578"/>
    <mergeCell ref="D2578:E2578"/>
    <mergeCell ref="F2578:G2578"/>
    <mergeCell ref="I2578:J2578"/>
    <mergeCell ref="K2578:L2578"/>
    <mergeCell ref="N2578:O2578"/>
    <mergeCell ref="P2578:Q2578"/>
    <mergeCell ref="AH2613:AI2613"/>
    <mergeCell ref="AJ2613:AK2613"/>
    <mergeCell ref="D2613:E2613"/>
    <mergeCell ref="F2613:G2613"/>
    <mergeCell ref="I2613:J2613"/>
    <mergeCell ref="K2613:L2613"/>
    <mergeCell ref="N2613:O2613"/>
    <mergeCell ref="P2613:Q2613"/>
    <mergeCell ref="AC2620:AD2620"/>
    <mergeCell ref="AE2620:AF2620"/>
    <mergeCell ref="S2606:T2606"/>
    <mergeCell ref="U2606:V2606"/>
    <mergeCell ref="X2606:Y2606"/>
    <mergeCell ref="Z2606:AA2606"/>
    <mergeCell ref="AH2606:AI2606"/>
    <mergeCell ref="AJ2606:AK2606"/>
    <mergeCell ref="D2606:E2606"/>
    <mergeCell ref="F2606:G2606"/>
    <mergeCell ref="I2606:J2606"/>
    <mergeCell ref="K2606:L2606"/>
    <mergeCell ref="N2606:O2606"/>
    <mergeCell ref="P2606:Q2606"/>
    <mergeCell ref="S2599:T2599"/>
    <mergeCell ref="U2599:V2599"/>
    <mergeCell ref="X2599:Y2599"/>
    <mergeCell ref="Z2599:AA2599"/>
    <mergeCell ref="AH2599:AI2599"/>
    <mergeCell ref="AJ2599:AK2599"/>
    <mergeCell ref="D2599:E2599"/>
    <mergeCell ref="F2599:G2599"/>
    <mergeCell ref="I2599:J2599"/>
    <mergeCell ref="K2599:L2599"/>
    <mergeCell ref="N2599:O2599"/>
    <mergeCell ref="P2599:Q2599"/>
    <mergeCell ref="AC2606:AD2606"/>
    <mergeCell ref="AE2606:AF2606"/>
    <mergeCell ref="AH2634:AI2634"/>
    <mergeCell ref="AJ2634:AK2634"/>
    <mergeCell ref="D2634:E2634"/>
    <mergeCell ref="F2634:G2634"/>
    <mergeCell ref="I2634:J2634"/>
    <mergeCell ref="K2634:L2634"/>
    <mergeCell ref="N2634:O2634"/>
    <mergeCell ref="P2634:Q2634"/>
    <mergeCell ref="S2627:T2627"/>
    <mergeCell ref="U2627:V2627"/>
    <mergeCell ref="X2627:Y2627"/>
    <mergeCell ref="Z2627:AA2627"/>
    <mergeCell ref="AH2627:AI2627"/>
    <mergeCell ref="AJ2627:AK2627"/>
    <mergeCell ref="D2627:E2627"/>
    <mergeCell ref="F2627:G2627"/>
    <mergeCell ref="I2627:J2627"/>
    <mergeCell ref="K2627:L2627"/>
    <mergeCell ref="N2627:O2627"/>
    <mergeCell ref="P2627:Q2627"/>
    <mergeCell ref="AC2634:AD2634"/>
    <mergeCell ref="AE2634:AF2634"/>
    <mergeCell ref="S2620:T2620"/>
    <mergeCell ref="U2620:V2620"/>
    <mergeCell ref="X2620:Y2620"/>
    <mergeCell ref="Z2620:AA2620"/>
    <mergeCell ref="AH2620:AI2620"/>
    <mergeCell ref="AJ2620:AK2620"/>
    <mergeCell ref="D2620:E2620"/>
    <mergeCell ref="F2620:G2620"/>
    <mergeCell ref="I2620:J2620"/>
    <mergeCell ref="K2620:L2620"/>
    <mergeCell ref="N2620:O2620"/>
    <mergeCell ref="P2620:Q2620"/>
    <mergeCell ref="AH2655:AI2655"/>
    <mergeCell ref="AJ2655:AK2655"/>
    <mergeCell ref="D2655:E2655"/>
    <mergeCell ref="F2655:G2655"/>
    <mergeCell ref="I2655:J2655"/>
    <mergeCell ref="K2655:L2655"/>
    <mergeCell ref="N2655:O2655"/>
    <mergeCell ref="P2655:Q2655"/>
    <mergeCell ref="AC2662:AD2662"/>
    <mergeCell ref="AE2662:AF2662"/>
    <mergeCell ref="S2648:T2648"/>
    <mergeCell ref="U2648:V2648"/>
    <mergeCell ref="X2648:Y2648"/>
    <mergeCell ref="Z2648:AA2648"/>
    <mergeCell ref="AH2648:AI2648"/>
    <mergeCell ref="AJ2648:AK2648"/>
    <mergeCell ref="D2648:E2648"/>
    <mergeCell ref="F2648:G2648"/>
    <mergeCell ref="I2648:J2648"/>
    <mergeCell ref="K2648:L2648"/>
    <mergeCell ref="N2648:O2648"/>
    <mergeCell ref="P2648:Q2648"/>
    <mergeCell ref="S2641:T2641"/>
    <mergeCell ref="U2641:V2641"/>
    <mergeCell ref="X2641:Y2641"/>
    <mergeCell ref="Z2641:AA2641"/>
    <mergeCell ref="AH2641:AI2641"/>
    <mergeCell ref="AJ2641:AK2641"/>
    <mergeCell ref="D2641:E2641"/>
    <mergeCell ref="F2641:G2641"/>
    <mergeCell ref="I2641:J2641"/>
    <mergeCell ref="K2641:L2641"/>
    <mergeCell ref="N2641:O2641"/>
    <mergeCell ref="P2641:Q2641"/>
    <mergeCell ref="AC2648:AD2648"/>
    <mergeCell ref="AE2648:AF2648"/>
    <mergeCell ref="S2676:T2676"/>
    <mergeCell ref="U2676:V2676"/>
    <mergeCell ref="X2676:Y2676"/>
    <mergeCell ref="Z2676:AA2676"/>
    <mergeCell ref="AH2676:AI2676"/>
    <mergeCell ref="AJ2676:AK2676"/>
    <mergeCell ref="D2676:E2676"/>
    <mergeCell ref="F2676:G2676"/>
    <mergeCell ref="I2676:J2676"/>
    <mergeCell ref="K2676:L2676"/>
    <mergeCell ref="N2676:O2676"/>
    <mergeCell ref="P2676:Q2676"/>
    <mergeCell ref="S2669:T2669"/>
    <mergeCell ref="U2669:V2669"/>
    <mergeCell ref="X2669:Y2669"/>
    <mergeCell ref="Z2669:AA2669"/>
    <mergeCell ref="AH2669:AI2669"/>
    <mergeCell ref="AJ2669:AK2669"/>
    <mergeCell ref="D2669:E2669"/>
    <mergeCell ref="F2669:G2669"/>
    <mergeCell ref="I2669:J2669"/>
    <mergeCell ref="K2669:L2669"/>
    <mergeCell ref="N2669:O2669"/>
    <mergeCell ref="P2669:Q2669"/>
    <mergeCell ref="AC2676:AD2676"/>
    <mergeCell ref="AE2676:AF2676"/>
    <mergeCell ref="S2662:T2662"/>
    <mergeCell ref="U2662:V2662"/>
    <mergeCell ref="X2662:Y2662"/>
    <mergeCell ref="Z2662:AA2662"/>
    <mergeCell ref="AH2662:AI2662"/>
    <mergeCell ref="AJ2662:AK2662"/>
    <mergeCell ref="D2662:E2662"/>
    <mergeCell ref="F2662:G2662"/>
    <mergeCell ref="I2662:J2662"/>
    <mergeCell ref="K2662:L2662"/>
    <mergeCell ref="N2662:O2662"/>
    <mergeCell ref="P2662:Q2662"/>
    <mergeCell ref="AH2697:AI2697"/>
    <mergeCell ref="AJ2697:AK2697"/>
    <mergeCell ref="D2697:E2697"/>
    <mergeCell ref="F2697:G2697"/>
    <mergeCell ref="I2697:J2697"/>
    <mergeCell ref="K2697:L2697"/>
    <mergeCell ref="N2697:O2697"/>
    <mergeCell ref="P2697:Q2697"/>
    <mergeCell ref="AC2704:AD2704"/>
    <mergeCell ref="AE2704:AF2704"/>
    <mergeCell ref="S2690:T2690"/>
    <mergeCell ref="U2690:V2690"/>
    <mergeCell ref="X2690:Y2690"/>
    <mergeCell ref="Z2690:AA2690"/>
    <mergeCell ref="AH2690:AI2690"/>
    <mergeCell ref="AJ2690:AK2690"/>
    <mergeCell ref="D2690:E2690"/>
    <mergeCell ref="F2690:G2690"/>
    <mergeCell ref="I2690:J2690"/>
    <mergeCell ref="K2690:L2690"/>
    <mergeCell ref="N2690:O2690"/>
    <mergeCell ref="P2690:Q2690"/>
    <mergeCell ref="S2683:T2683"/>
    <mergeCell ref="U2683:V2683"/>
    <mergeCell ref="X2683:Y2683"/>
    <mergeCell ref="Z2683:AA2683"/>
    <mergeCell ref="AH2683:AI2683"/>
    <mergeCell ref="AJ2683:AK2683"/>
    <mergeCell ref="D2683:E2683"/>
    <mergeCell ref="F2683:G2683"/>
    <mergeCell ref="I2683:J2683"/>
    <mergeCell ref="K2683:L2683"/>
    <mergeCell ref="N2683:O2683"/>
    <mergeCell ref="P2683:Q2683"/>
    <mergeCell ref="AC2690:AD2690"/>
    <mergeCell ref="AE2690:AF2690"/>
    <mergeCell ref="AH2718:AI2718"/>
    <mergeCell ref="AJ2718:AK2718"/>
    <mergeCell ref="D2718:E2718"/>
    <mergeCell ref="F2718:G2718"/>
    <mergeCell ref="I2718:J2718"/>
    <mergeCell ref="K2718:L2718"/>
    <mergeCell ref="N2718:O2718"/>
    <mergeCell ref="P2718:Q2718"/>
    <mergeCell ref="S2711:T2711"/>
    <mergeCell ref="U2711:V2711"/>
    <mergeCell ref="X2711:Y2711"/>
    <mergeCell ref="Z2711:AA2711"/>
    <mergeCell ref="AH2711:AI2711"/>
    <mergeCell ref="AJ2711:AK2711"/>
    <mergeCell ref="D2711:E2711"/>
    <mergeCell ref="F2711:G2711"/>
    <mergeCell ref="I2711:J2711"/>
    <mergeCell ref="K2711:L2711"/>
    <mergeCell ref="N2711:O2711"/>
    <mergeCell ref="P2711:Q2711"/>
    <mergeCell ref="AC2718:AD2718"/>
    <mergeCell ref="AE2718:AF2718"/>
    <mergeCell ref="S2704:T2704"/>
    <mergeCell ref="U2704:V2704"/>
    <mergeCell ref="X2704:Y2704"/>
    <mergeCell ref="Z2704:AA2704"/>
    <mergeCell ref="AH2704:AI2704"/>
    <mergeCell ref="AJ2704:AK2704"/>
    <mergeCell ref="D2704:E2704"/>
    <mergeCell ref="F2704:G2704"/>
    <mergeCell ref="I2704:J2704"/>
    <mergeCell ref="K2704:L2704"/>
    <mergeCell ref="N2704:O2704"/>
    <mergeCell ref="P2704:Q2704"/>
    <mergeCell ref="AH2739:AI2739"/>
    <mergeCell ref="AJ2739:AK2739"/>
    <mergeCell ref="D2739:E2739"/>
    <mergeCell ref="F2739:G2739"/>
    <mergeCell ref="I2739:J2739"/>
    <mergeCell ref="K2739:L2739"/>
    <mergeCell ref="N2739:O2739"/>
    <mergeCell ref="P2739:Q2739"/>
    <mergeCell ref="AC2746:AD2746"/>
    <mergeCell ref="AE2746:AF2746"/>
    <mergeCell ref="S2732:T2732"/>
    <mergeCell ref="U2732:V2732"/>
    <mergeCell ref="X2732:Y2732"/>
    <mergeCell ref="Z2732:AA2732"/>
    <mergeCell ref="AH2732:AI2732"/>
    <mergeCell ref="AJ2732:AK2732"/>
    <mergeCell ref="D2732:E2732"/>
    <mergeCell ref="F2732:G2732"/>
    <mergeCell ref="I2732:J2732"/>
    <mergeCell ref="K2732:L2732"/>
    <mergeCell ref="N2732:O2732"/>
    <mergeCell ref="P2732:Q2732"/>
    <mergeCell ref="S2725:T2725"/>
    <mergeCell ref="U2725:V2725"/>
    <mergeCell ref="X2725:Y2725"/>
    <mergeCell ref="Z2725:AA2725"/>
    <mergeCell ref="AH2725:AI2725"/>
    <mergeCell ref="AJ2725:AK2725"/>
    <mergeCell ref="D2725:E2725"/>
    <mergeCell ref="F2725:G2725"/>
    <mergeCell ref="I2725:J2725"/>
    <mergeCell ref="K2725:L2725"/>
    <mergeCell ref="N2725:O2725"/>
    <mergeCell ref="P2725:Q2725"/>
    <mergeCell ref="AC2732:AD2732"/>
    <mergeCell ref="AE2732:AF2732"/>
    <mergeCell ref="S2760:T2760"/>
    <mergeCell ref="U2760:V2760"/>
    <mergeCell ref="X2760:Y2760"/>
    <mergeCell ref="Z2760:AA2760"/>
    <mergeCell ref="AH2760:AI2760"/>
    <mergeCell ref="AJ2760:AK2760"/>
    <mergeCell ref="D2760:E2760"/>
    <mergeCell ref="F2760:G2760"/>
    <mergeCell ref="I2760:J2760"/>
    <mergeCell ref="K2760:L2760"/>
    <mergeCell ref="N2760:O2760"/>
    <mergeCell ref="P2760:Q2760"/>
    <mergeCell ref="S2753:T2753"/>
    <mergeCell ref="U2753:V2753"/>
    <mergeCell ref="X2753:Y2753"/>
    <mergeCell ref="Z2753:AA2753"/>
    <mergeCell ref="AH2753:AI2753"/>
    <mergeCell ref="AJ2753:AK2753"/>
    <mergeCell ref="D2753:E2753"/>
    <mergeCell ref="F2753:G2753"/>
    <mergeCell ref="I2753:J2753"/>
    <mergeCell ref="K2753:L2753"/>
    <mergeCell ref="N2753:O2753"/>
    <mergeCell ref="P2753:Q2753"/>
    <mergeCell ref="AC2760:AD2760"/>
    <mergeCell ref="AE2760:AF2760"/>
    <mergeCell ref="S2746:T2746"/>
    <mergeCell ref="U2746:V2746"/>
    <mergeCell ref="X2746:Y2746"/>
    <mergeCell ref="Z2746:AA2746"/>
    <mergeCell ref="AH2746:AI2746"/>
    <mergeCell ref="AJ2746:AK2746"/>
    <mergeCell ref="D2746:E2746"/>
    <mergeCell ref="F2746:G2746"/>
    <mergeCell ref="I2746:J2746"/>
    <mergeCell ref="K2746:L2746"/>
    <mergeCell ref="N2746:O2746"/>
    <mergeCell ref="P2746:Q2746"/>
    <mergeCell ref="AH2781:AI2781"/>
    <mergeCell ref="AJ2781:AK2781"/>
    <mergeCell ref="D2781:E2781"/>
    <mergeCell ref="F2781:G2781"/>
    <mergeCell ref="I2781:J2781"/>
    <mergeCell ref="K2781:L2781"/>
    <mergeCell ref="N2781:O2781"/>
    <mergeCell ref="P2781:Q2781"/>
    <mergeCell ref="AC2788:AD2788"/>
    <mergeCell ref="AE2788:AF2788"/>
    <mergeCell ref="S2774:T2774"/>
    <mergeCell ref="U2774:V2774"/>
    <mergeCell ref="X2774:Y2774"/>
    <mergeCell ref="Z2774:AA2774"/>
    <mergeCell ref="AH2774:AI2774"/>
    <mergeCell ref="AJ2774:AK2774"/>
    <mergeCell ref="D2774:E2774"/>
    <mergeCell ref="F2774:G2774"/>
    <mergeCell ref="I2774:J2774"/>
    <mergeCell ref="K2774:L2774"/>
    <mergeCell ref="N2774:O2774"/>
    <mergeCell ref="P2774:Q2774"/>
    <mergeCell ref="S2767:T2767"/>
    <mergeCell ref="U2767:V2767"/>
    <mergeCell ref="X2767:Y2767"/>
    <mergeCell ref="Z2767:AA2767"/>
    <mergeCell ref="AH2767:AI2767"/>
    <mergeCell ref="AJ2767:AK2767"/>
    <mergeCell ref="D2767:E2767"/>
    <mergeCell ref="F2767:G2767"/>
    <mergeCell ref="I2767:J2767"/>
    <mergeCell ref="K2767:L2767"/>
    <mergeCell ref="N2767:O2767"/>
    <mergeCell ref="P2767:Q2767"/>
    <mergeCell ref="AC2774:AD2774"/>
    <mergeCell ref="AE2774:AF2774"/>
    <mergeCell ref="AH2802:AI2802"/>
    <mergeCell ref="AJ2802:AK2802"/>
    <mergeCell ref="D2802:E2802"/>
    <mergeCell ref="F2802:G2802"/>
    <mergeCell ref="I2802:J2802"/>
    <mergeCell ref="K2802:L2802"/>
    <mergeCell ref="N2802:O2802"/>
    <mergeCell ref="P2802:Q2802"/>
    <mergeCell ref="S2795:T2795"/>
    <mergeCell ref="U2795:V2795"/>
    <mergeCell ref="X2795:Y2795"/>
    <mergeCell ref="Z2795:AA2795"/>
    <mergeCell ref="AH2795:AI2795"/>
    <mergeCell ref="AJ2795:AK2795"/>
    <mergeCell ref="D2795:E2795"/>
    <mergeCell ref="F2795:G2795"/>
    <mergeCell ref="I2795:J2795"/>
    <mergeCell ref="K2795:L2795"/>
    <mergeCell ref="N2795:O2795"/>
    <mergeCell ref="P2795:Q2795"/>
    <mergeCell ref="AC2802:AD2802"/>
    <mergeCell ref="AE2802:AF2802"/>
    <mergeCell ref="S2788:T2788"/>
    <mergeCell ref="U2788:V2788"/>
    <mergeCell ref="X2788:Y2788"/>
    <mergeCell ref="Z2788:AA2788"/>
    <mergeCell ref="AH2788:AI2788"/>
    <mergeCell ref="AJ2788:AK2788"/>
    <mergeCell ref="D2788:E2788"/>
    <mergeCell ref="F2788:G2788"/>
    <mergeCell ref="I2788:J2788"/>
    <mergeCell ref="K2788:L2788"/>
    <mergeCell ref="N2788:O2788"/>
    <mergeCell ref="P2788:Q2788"/>
    <mergeCell ref="AH2823:AI2823"/>
    <mergeCell ref="AJ2823:AK2823"/>
    <mergeCell ref="D2823:E2823"/>
    <mergeCell ref="F2823:G2823"/>
    <mergeCell ref="I2823:J2823"/>
    <mergeCell ref="K2823:L2823"/>
    <mergeCell ref="N2823:O2823"/>
    <mergeCell ref="P2823:Q2823"/>
    <mergeCell ref="AC2830:AD2830"/>
    <mergeCell ref="AE2830:AF2830"/>
    <mergeCell ref="S2816:T2816"/>
    <mergeCell ref="U2816:V2816"/>
    <mergeCell ref="X2816:Y2816"/>
    <mergeCell ref="Z2816:AA2816"/>
    <mergeCell ref="AH2816:AI2816"/>
    <mergeCell ref="AJ2816:AK2816"/>
    <mergeCell ref="D2816:E2816"/>
    <mergeCell ref="F2816:G2816"/>
    <mergeCell ref="I2816:J2816"/>
    <mergeCell ref="K2816:L2816"/>
    <mergeCell ref="N2816:O2816"/>
    <mergeCell ref="P2816:Q2816"/>
    <mergeCell ref="S2809:T2809"/>
    <mergeCell ref="U2809:V2809"/>
    <mergeCell ref="X2809:Y2809"/>
    <mergeCell ref="Z2809:AA2809"/>
    <mergeCell ref="AH2809:AI2809"/>
    <mergeCell ref="AJ2809:AK2809"/>
    <mergeCell ref="D2809:E2809"/>
    <mergeCell ref="F2809:G2809"/>
    <mergeCell ref="I2809:J2809"/>
    <mergeCell ref="K2809:L2809"/>
    <mergeCell ref="N2809:O2809"/>
    <mergeCell ref="P2809:Q2809"/>
    <mergeCell ref="AC2816:AD2816"/>
    <mergeCell ref="AE2816:AF2816"/>
    <mergeCell ref="S2844:T2844"/>
    <mergeCell ref="U2844:V2844"/>
    <mergeCell ref="X2844:Y2844"/>
    <mergeCell ref="Z2844:AA2844"/>
    <mergeCell ref="AH2844:AI2844"/>
    <mergeCell ref="AJ2844:AK2844"/>
    <mergeCell ref="D2844:E2844"/>
    <mergeCell ref="F2844:G2844"/>
    <mergeCell ref="I2844:J2844"/>
    <mergeCell ref="K2844:L2844"/>
    <mergeCell ref="N2844:O2844"/>
    <mergeCell ref="P2844:Q2844"/>
    <mergeCell ref="S2837:T2837"/>
    <mergeCell ref="U2837:V2837"/>
    <mergeCell ref="X2837:Y2837"/>
    <mergeCell ref="Z2837:AA2837"/>
    <mergeCell ref="AH2837:AI2837"/>
    <mergeCell ref="AJ2837:AK2837"/>
    <mergeCell ref="D2837:E2837"/>
    <mergeCell ref="F2837:G2837"/>
    <mergeCell ref="I2837:J2837"/>
    <mergeCell ref="K2837:L2837"/>
    <mergeCell ref="N2837:O2837"/>
    <mergeCell ref="P2837:Q2837"/>
    <mergeCell ref="AC2844:AD2844"/>
    <mergeCell ref="AE2844:AF2844"/>
    <mergeCell ref="S2830:T2830"/>
    <mergeCell ref="U2830:V2830"/>
    <mergeCell ref="X2830:Y2830"/>
    <mergeCell ref="Z2830:AA2830"/>
    <mergeCell ref="AH2830:AI2830"/>
    <mergeCell ref="AJ2830:AK2830"/>
    <mergeCell ref="D2830:E2830"/>
    <mergeCell ref="F2830:G2830"/>
    <mergeCell ref="I2830:J2830"/>
    <mergeCell ref="K2830:L2830"/>
    <mergeCell ref="N2830:O2830"/>
    <mergeCell ref="P2830:Q2830"/>
    <mergeCell ref="AH2865:AI2865"/>
    <mergeCell ref="AJ2865:AK2865"/>
    <mergeCell ref="D2865:E2865"/>
    <mergeCell ref="F2865:G2865"/>
    <mergeCell ref="I2865:J2865"/>
    <mergeCell ref="K2865:L2865"/>
    <mergeCell ref="N2865:O2865"/>
    <mergeCell ref="P2865:Q2865"/>
    <mergeCell ref="AC2872:AD2872"/>
    <mergeCell ref="AE2872:AF2872"/>
    <mergeCell ref="S2858:T2858"/>
    <mergeCell ref="U2858:V2858"/>
    <mergeCell ref="X2858:Y2858"/>
    <mergeCell ref="Z2858:AA2858"/>
    <mergeCell ref="AH2858:AI2858"/>
    <mergeCell ref="AJ2858:AK2858"/>
    <mergeCell ref="D2858:E2858"/>
    <mergeCell ref="F2858:G2858"/>
    <mergeCell ref="I2858:J2858"/>
    <mergeCell ref="K2858:L2858"/>
    <mergeCell ref="N2858:O2858"/>
    <mergeCell ref="P2858:Q2858"/>
    <mergeCell ref="S2851:T2851"/>
    <mergeCell ref="U2851:V2851"/>
    <mergeCell ref="X2851:Y2851"/>
    <mergeCell ref="Z2851:AA2851"/>
    <mergeCell ref="AH2851:AI2851"/>
    <mergeCell ref="AJ2851:AK2851"/>
    <mergeCell ref="D2851:E2851"/>
    <mergeCell ref="F2851:G2851"/>
    <mergeCell ref="I2851:J2851"/>
    <mergeCell ref="K2851:L2851"/>
    <mergeCell ref="N2851:O2851"/>
    <mergeCell ref="P2851:Q2851"/>
    <mergeCell ref="AC2858:AD2858"/>
    <mergeCell ref="AE2858:AF2858"/>
    <mergeCell ref="AH2886:AI2886"/>
    <mergeCell ref="AJ2886:AK2886"/>
    <mergeCell ref="D2886:E2886"/>
    <mergeCell ref="F2886:G2886"/>
    <mergeCell ref="I2886:J2886"/>
    <mergeCell ref="K2886:L2886"/>
    <mergeCell ref="N2886:O2886"/>
    <mergeCell ref="P2886:Q2886"/>
    <mergeCell ref="S2879:T2879"/>
    <mergeCell ref="U2879:V2879"/>
    <mergeCell ref="X2879:Y2879"/>
    <mergeCell ref="Z2879:AA2879"/>
    <mergeCell ref="AH2879:AI2879"/>
    <mergeCell ref="AJ2879:AK2879"/>
    <mergeCell ref="D2879:E2879"/>
    <mergeCell ref="F2879:G2879"/>
    <mergeCell ref="I2879:J2879"/>
    <mergeCell ref="K2879:L2879"/>
    <mergeCell ref="N2879:O2879"/>
    <mergeCell ref="P2879:Q2879"/>
    <mergeCell ref="AC2886:AD2886"/>
    <mergeCell ref="AE2886:AF2886"/>
    <mergeCell ref="S2872:T2872"/>
    <mergeCell ref="U2872:V2872"/>
    <mergeCell ref="X2872:Y2872"/>
    <mergeCell ref="Z2872:AA2872"/>
    <mergeCell ref="AH2872:AI2872"/>
    <mergeCell ref="AJ2872:AK2872"/>
    <mergeCell ref="D2872:E2872"/>
    <mergeCell ref="F2872:G2872"/>
    <mergeCell ref="I2872:J2872"/>
    <mergeCell ref="K2872:L2872"/>
    <mergeCell ref="N2872:O2872"/>
    <mergeCell ref="P2872:Q2872"/>
    <mergeCell ref="AH2907:AI2907"/>
    <mergeCell ref="AJ2907:AK2907"/>
    <mergeCell ref="D2907:E2907"/>
    <mergeCell ref="F2907:G2907"/>
    <mergeCell ref="I2907:J2907"/>
    <mergeCell ref="K2907:L2907"/>
    <mergeCell ref="N2907:O2907"/>
    <mergeCell ref="P2907:Q2907"/>
    <mergeCell ref="AC2914:AD2914"/>
    <mergeCell ref="AE2914:AF2914"/>
    <mergeCell ref="S2900:T2900"/>
    <mergeCell ref="U2900:V2900"/>
    <mergeCell ref="X2900:Y2900"/>
    <mergeCell ref="Z2900:AA2900"/>
    <mergeCell ref="AH2900:AI2900"/>
    <mergeCell ref="AJ2900:AK2900"/>
    <mergeCell ref="D2900:E2900"/>
    <mergeCell ref="F2900:G2900"/>
    <mergeCell ref="I2900:J2900"/>
    <mergeCell ref="K2900:L2900"/>
    <mergeCell ref="N2900:O2900"/>
    <mergeCell ref="P2900:Q2900"/>
    <mergeCell ref="S2893:T2893"/>
    <mergeCell ref="U2893:V2893"/>
    <mergeCell ref="X2893:Y2893"/>
    <mergeCell ref="Z2893:AA2893"/>
    <mergeCell ref="AH2893:AI2893"/>
    <mergeCell ref="AJ2893:AK2893"/>
    <mergeCell ref="D2893:E2893"/>
    <mergeCell ref="F2893:G2893"/>
    <mergeCell ref="I2893:J2893"/>
    <mergeCell ref="K2893:L2893"/>
    <mergeCell ref="N2893:O2893"/>
    <mergeCell ref="P2893:Q2893"/>
    <mergeCell ref="AC2900:AD2900"/>
    <mergeCell ref="AE2900:AF2900"/>
    <mergeCell ref="S2928:T2928"/>
    <mergeCell ref="U2928:V2928"/>
    <mergeCell ref="X2928:Y2928"/>
    <mergeCell ref="Z2928:AA2928"/>
    <mergeCell ref="AH2928:AI2928"/>
    <mergeCell ref="AJ2928:AK2928"/>
    <mergeCell ref="D2928:E2928"/>
    <mergeCell ref="F2928:G2928"/>
    <mergeCell ref="I2928:J2928"/>
    <mergeCell ref="K2928:L2928"/>
    <mergeCell ref="N2928:O2928"/>
    <mergeCell ref="P2928:Q2928"/>
    <mergeCell ref="S2921:T2921"/>
    <mergeCell ref="U2921:V2921"/>
    <mergeCell ref="X2921:Y2921"/>
    <mergeCell ref="Z2921:AA2921"/>
    <mergeCell ref="AH2921:AI2921"/>
    <mergeCell ref="AJ2921:AK2921"/>
    <mergeCell ref="D2921:E2921"/>
    <mergeCell ref="F2921:G2921"/>
    <mergeCell ref="I2921:J2921"/>
    <mergeCell ref="K2921:L2921"/>
    <mergeCell ref="N2921:O2921"/>
    <mergeCell ref="P2921:Q2921"/>
    <mergeCell ref="AC2928:AD2928"/>
    <mergeCell ref="AE2928:AF2928"/>
    <mergeCell ref="S2914:T2914"/>
    <mergeCell ref="U2914:V2914"/>
    <mergeCell ref="X2914:Y2914"/>
    <mergeCell ref="Z2914:AA2914"/>
    <mergeCell ref="AH2914:AI2914"/>
    <mergeCell ref="AJ2914:AK2914"/>
    <mergeCell ref="D2914:E2914"/>
    <mergeCell ref="F2914:G2914"/>
    <mergeCell ref="I2914:J2914"/>
    <mergeCell ref="K2914:L2914"/>
    <mergeCell ref="N2914:O2914"/>
    <mergeCell ref="P2914:Q2914"/>
    <mergeCell ref="AH2949:AI2949"/>
    <mergeCell ref="AJ2949:AK2949"/>
    <mergeCell ref="D2949:E2949"/>
    <mergeCell ref="F2949:G2949"/>
    <mergeCell ref="I2949:J2949"/>
    <mergeCell ref="K2949:L2949"/>
    <mergeCell ref="N2949:O2949"/>
    <mergeCell ref="P2949:Q2949"/>
    <mergeCell ref="AC2956:AD2956"/>
    <mergeCell ref="AE2956:AF2956"/>
    <mergeCell ref="S2942:T2942"/>
    <mergeCell ref="U2942:V2942"/>
    <mergeCell ref="X2942:Y2942"/>
    <mergeCell ref="Z2942:AA2942"/>
    <mergeCell ref="AH2942:AI2942"/>
    <mergeCell ref="AJ2942:AK2942"/>
    <mergeCell ref="D2942:E2942"/>
    <mergeCell ref="F2942:G2942"/>
    <mergeCell ref="I2942:J2942"/>
    <mergeCell ref="K2942:L2942"/>
    <mergeCell ref="N2942:O2942"/>
    <mergeCell ref="P2942:Q2942"/>
    <mergeCell ref="S2935:T2935"/>
    <mergeCell ref="U2935:V2935"/>
    <mergeCell ref="X2935:Y2935"/>
    <mergeCell ref="Z2935:AA2935"/>
    <mergeCell ref="AH2935:AI2935"/>
    <mergeCell ref="AJ2935:AK2935"/>
    <mergeCell ref="D2935:E2935"/>
    <mergeCell ref="F2935:G2935"/>
    <mergeCell ref="I2935:J2935"/>
    <mergeCell ref="K2935:L2935"/>
    <mergeCell ref="N2935:O2935"/>
    <mergeCell ref="P2935:Q2935"/>
    <mergeCell ref="AC2942:AD2942"/>
    <mergeCell ref="AE2942:AF2942"/>
    <mergeCell ref="AH2970:AI2970"/>
    <mergeCell ref="AJ2970:AK2970"/>
    <mergeCell ref="D2970:E2970"/>
    <mergeCell ref="F2970:G2970"/>
    <mergeCell ref="I2970:J2970"/>
    <mergeCell ref="K2970:L2970"/>
    <mergeCell ref="N2970:O2970"/>
    <mergeCell ref="P2970:Q2970"/>
    <mergeCell ref="S2963:T2963"/>
    <mergeCell ref="U2963:V2963"/>
    <mergeCell ref="X2963:Y2963"/>
    <mergeCell ref="Z2963:AA2963"/>
    <mergeCell ref="AH2963:AI2963"/>
    <mergeCell ref="AJ2963:AK2963"/>
    <mergeCell ref="D2963:E2963"/>
    <mergeCell ref="F2963:G2963"/>
    <mergeCell ref="I2963:J2963"/>
    <mergeCell ref="K2963:L2963"/>
    <mergeCell ref="N2963:O2963"/>
    <mergeCell ref="P2963:Q2963"/>
    <mergeCell ref="AC2970:AD2970"/>
    <mergeCell ref="AE2970:AF2970"/>
    <mergeCell ref="S2956:T2956"/>
    <mergeCell ref="U2956:V2956"/>
    <mergeCell ref="X2956:Y2956"/>
    <mergeCell ref="Z2956:AA2956"/>
    <mergeCell ref="AH2956:AI2956"/>
    <mergeCell ref="AJ2956:AK2956"/>
    <mergeCell ref="D2956:E2956"/>
    <mergeCell ref="F2956:G2956"/>
    <mergeCell ref="I2956:J2956"/>
    <mergeCell ref="K2956:L2956"/>
    <mergeCell ref="N2956:O2956"/>
    <mergeCell ref="P2956:Q2956"/>
    <mergeCell ref="AH2991:AI2991"/>
    <mergeCell ref="AJ2991:AK2991"/>
    <mergeCell ref="D2991:E2991"/>
    <mergeCell ref="F2991:G2991"/>
    <mergeCell ref="I2991:J2991"/>
    <mergeCell ref="K2991:L2991"/>
    <mergeCell ref="N2991:O2991"/>
    <mergeCell ref="P2991:Q2991"/>
    <mergeCell ref="AC2998:AD2998"/>
    <mergeCell ref="AE2998:AF2998"/>
    <mergeCell ref="S2984:T2984"/>
    <mergeCell ref="U2984:V2984"/>
    <mergeCell ref="X2984:Y2984"/>
    <mergeCell ref="Z2984:AA2984"/>
    <mergeCell ref="AH2984:AI2984"/>
    <mergeCell ref="AJ2984:AK2984"/>
    <mergeCell ref="D2984:E2984"/>
    <mergeCell ref="F2984:G2984"/>
    <mergeCell ref="I2984:J2984"/>
    <mergeCell ref="K2984:L2984"/>
    <mergeCell ref="N2984:O2984"/>
    <mergeCell ref="P2984:Q2984"/>
    <mergeCell ref="S2977:T2977"/>
    <mergeCell ref="U2977:V2977"/>
    <mergeCell ref="X2977:Y2977"/>
    <mergeCell ref="Z2977:AA2977"/>
    <mergeCell ref="AH2977:AI2977"/>
    <mergeCell ref="AJ2977:AK2977"/>
    <mergeCell ref="D2977:E2977"/>
    <mergeCell ref="F2977:G2977"/>
    <mergeCell ref="I2977:J2977"/>
    <mergeCell ref="K2977:L2977"/>
    <mergeCell ref="N2977:O2977"/>
    <mergeCell ref="P2977:Q2977"/>
    <mergeCell ref="AC2984:AD2984"/>
    <mergeCell ref="AE2984:AF2984"/>
    <mergeCell ref="S3012:T3012"/>
    <mergeCell ref="U3012:V3012"/>
    <mergeCell ref="X3012:Y3012"/>
    <mergeCell ref="Z3012:AA3012"/>
    <mergeCell ref="AH3012:AI3012"/>
    <mergeCell ref="AJ3012:AK3012"/>
    <mergeCell ref="D3012:E3012"/>
    <mergeCell ref="F3012:G3012"/>
    <mergeCell ref="I3012:J3012"/>
    <mergeCell ref="K3012:L3012"/>
    <mergeCell ref="N3012:O3012"/>
    <mergeCell ref="P3012:Q3012"/>
    <mergeCell ref="S3005:T3005"/>
    <mergeCell ref="U3005:V3005"/>
    <mergeCell ref="X3005:Y3005"/>
    <mergeCell ref="Z3005:AA3005"/>
    <mergeCell ref="AH3005:AI3005"/>
    <mergeCell ref="AJ3005:AK3005"/>
    <mergeCell ref="D3005:E3005"/>
    <mergeCell ref="F3005:G3005"/>
    <mergeCell ref="I3005:J3005"/>
    <mergeCell ref="K3005:L3005"/>
    <mergeCell ref="N3005:O3005"/>
    <mergeCell ref="P3005:Q3005"/>
    <mergeCell ref="AC3012:AD3012"/>
    <mergeCell ref="AE3012:AF3012"/>
    <mergeCell ref="S2998:T2998"/>
    <mergeCell ref="U2998:V2998"/>
    <mergeCell ref="X2998:Y2998"/>
    <mergeCell ref="Z2998:AA2998"/>
    <mergeCell ref="AH2998:AI2998"/>
    <mergeCell ref="AJ2998:AK2998"/>
    <mergeCell ref="D2998:E2998"/>
    <mergeCell ref="F2998:G2998"/>
    <mergeCell ref="I2998:J2998"/>
    <mergeCell ref="K2998:L2998"/>
    <mergeCell ref="N2998:O2998"/>
    <mergeCell ref="P2998:Q2998"/>
    <mergeCell ref="AH3033:AI3033"/>
    <mergeCell ref="AJ3033:AK3033"/>
    <mergeCell ref="D3033:E3033"/>
    <mergeCell ref="F3033:G3033"/>
    <mergeCell ref="I3033:J3033"/>
    <mergeCell ref="K3033:L3033"/>
    <mergeCell ref="N3033:O3033"/>
    <mergeCell ref="P3033:Q3033"/>
    <mergeCell ref="AC3040:AD3040"/>
    <mergeCell ref="AE3040:AF3040"/>
    <mergeCell ref="S3026:T3026"/>
    <mergeCell ref="U3026:V3026"/>
    <mergeCell ref="X3026:Y3026"/>
    <mergeCell ref="Z3026:AA3026"/>
    <mergeCell ref="AH3026:AI3026"/>
    <mergeCell ref="AJ3026:AK3026"/>
    <mergeCell ref="D3026:E3026"/>
    <mergeCell ref="F3026:G3026"/>
    <mergeCell ref="I3026:J3026"/>
    <mergeCell ref="K3026:L3026"/>
    <mergeCell ref="N3026:O3026"/>
    <mergeCell ref="P3026:Q3026"/>
    <mergeCell ref="S3019:T3019"/>
    <mergeCell ref="U3019:V3019"/>
    <mergeCell ref="X3019:Y3019"/>
    <mergeCell ref="Z3019:AA3019"/>
    <mergeCell ref="AH3019:AI3019"/>
    <mergeCell ref="AJ3019:AK3019"/>
    <mergeCell ref="D3019:E3019"/>
    <mergeCell ref="F3019:G3019"/>
    <mergeCell ref="I3019:J3019"/>
    <mergeCell ref="K3019:L3019"/>
    <mergeCell ref="N3019:O3019"/>
    <mergeCell ref="P3019:Q3019"/>
    <mergeCell ref="AC3026:AD3026"/>
    <mergeCell ref="AE3026:AF3026"/>
    <mergeCell ref="AH3054:AI3054"/>
    <mergeCell ref="AJ3054:AK3054"/>
    <mergeCell ref="D3054:E3054"/>
    <mergeCell ref="F3054:G3054"/>
    <mergeCell ref="I3054:J3054"/>
    <mergeCell ref="K3054:L3054"/>
    <mergeCell ref="N3054:O3054"/>
    <mergeCell ref="P3054:Q3054"/>
    <mergeCell ref="S3047:T3047"/>
    <mergeCell ref="U3047:V3047"/>
    <mergeCell ref="X3047:Y3047"/>
    <mergeCell ref="Z3047:AA3047"/>
    <mergeCell ref="AH3047:AI3047"/>
    <mergeCell ref="AJ3047:AK3047"/>
    <mergeCell ref="D3047:E3047"/>
    <mergeCell ref="F3047:G3047"/>
    <mergeCell ref="I3047:J3047"/>
    <mergeCell ref="K3047:L3047"/>
    <mergeCell ref="N3047:O3047"/>
    <mergeCell ref="P3047:Q3047"/>
    <mergeCell ref="AC3054:AD3054"/>
    <mergeCell ref="AE3054:AF3054"/>
    <mergeCell ref="S3040:T3040"/>
    <mergeCell ref="U3040:V3040"/>
    <mergeCell ref="X3040:Y3040"/>
    <mergeCell ref="Z3040:AA3040"/>
    <mergeCell ref="AH3040:AI3040"/>
    <mergeCell ref="AJ3040:AK3040"/>
    <mergeCell ref="D3040:E3040"/>
    <mergeCell ref="F3040:G3040"/>
    <mergeCell ref="I3040:J3040"/>
    <mergeCell ref="K3040:L3040"/>
    <mergeCell ref="N3040:O3040"/>
    <mergeCell ref="P3040:Q3040"/>
    <mergeCell ref="AH3075:AI3075"/>
    <mergeCell ref="AJ3075:AK3075"/>
    <mergeCell ref="D3075:E3075"/>
    <mergeCell ref="F3075:G3075"/>
    <mergeCell ref="I3075:J3075"/>
    <mergeCell ref="K3075:L3075"/>
    <mergeCell ref="N3075:O3075"/>
    <mergeCell ref="P3075:Q3075"/>
    <mergeCell ref="AC3082:AD3082"/>
    <mergeCell ref="AE3082:AF3082"/>
    <mergeCell ref="S3068:T3068"/>
    <mergeCell ref="U3068:V3068"/>
    <mergeCell ref="X3068:Y3068"/>
    <mergeCell ref="Z3068:AA3068"/>
    <mergeCell ref="AH3068:AI3068"/>
    <mergeCell ref="AJ3068:AK3068"/>
    <mergeCell ref="D3068:E3068"/>
    <mergeCell ref="F3068:G3068"/>
    <mergeCell ref="I3068:J3068"/>
    <mergeCell ref="K3068:L3068"/>
    <mergeCell ref="N3068:O3068"/>
    <mergeCell ref="P3068:Q3068"/>
    <mergeCell ref="S3061:T3061"/>
    <mergeCell ref="U3061:V3061"/>
    <mergeCell ref="X3061:Y3061"/>
    <mergeCell ref="Z3061:AA3061"/>
    <mergeCell ref="AH3061:AI3061"/>
    <mergeCell ref="AJ3061:AK3061"/>
    <mergeCell ref="D3061:E3061"/>
    <mergeCell ref="F3061:G3061"/>
    <mergeCell ref="I3061:J3061"/>
    <mergeCell ref="K3061:L3061"/>
    <mergeCell ref="N3061:O3061"/>
    <mergeCell ref="P3061:Q3061"/>
    <mergeCell ref="AC3068:AD3068"/>
    <mergeCell ref="AE3068:AF3068"/>
    <mergeCell ref="S3096:T3096"/>
    <mergeCell ref="U3096:V3096"/>
    <mergeCell ref="X3096:Y3096"/>
    <mergeCell ref="Z3096:AA3096"/>
    <mergeCell ref="AH3096:AI3096"/>
    <mergeCell ref="AJ3096:AK3096"/>
    <mergeCell ref="D3096:E3096"/>
    <mergeCell ref="F3096:G3096"/>
    <mergeCell ref="I3096:J3096"/>
    <mergeCell ref="K3096:L3096"/>
    <mergeCell ref="N3096:O3096"/>
    <mergeCell ref="P3096:Q3096"/>
    <mergeCell ref="S3089:T3089"/>
    <mergeCell ref="U3089:V3089"/>
    <mergeCell ref="X3089:Y3089"/>
    <mergeCell ref="Z3089:AA3089"/>
    <mergeCell ref="AH3089:AI3089"/>
    <mergeCell ref="AJ3089:AK3089"/>
    <mergeCell ref="D3089:E3089"/>
    <mergeCell ref="F3089:G3089"/>
    <mergeCell ref="I3089:J3089"/>
    <mergeCell ref="K3089:L3089"/>
    <mergeCell ref="N3089:O3089"/>
    <mergeCell ref="P3089:Q3089"/>
    <mergeCell ref="AC3096:AD3096"/>
    <mergeCell ref="AE3096:AF3096"/>
    <mergeCell ref="S3082:T3082"/>
    <mergeCell ref="U3082:V3082"/>
    <mergeCell ref="X3082:Y3082"/>
    <mergeCell ref="Z3082:AA3082"/>
    <mergeCell ref="AH3082:AI3082"/>
    <mergeCell ref="AJ3082:AK3082"/>
    <mergeCell ref="D3082:E3082"/>
    <mergeCell ref="F3082:G3082"/>
    <mergeCell ref="I3082:J3082"/>
    <mergeCell ref="K3082:L3082"/>
    <mergeCell ref="N3082:O3082"/>
    <mergeCell ref="P3082:Q3082"/>
    <mergeCell ref="AH3117:AI3117"/>
    <mergeCell ref="AJ3117:AK3117"/>
    <mergeCell ref="D3117:E3117"/>
    <mergeCell ref="F3117:G3117"/>
    <mergeCell ref="I3117:J3117"/>
    <mergeCell ref="K3117:L3117"/>
    <mergeCell ref="N3117:O3117"/>
    <mergeCell ref="P3117:Q3117"/>
    <mergeCell ref="AC3124:AD3124"/>
    <mergeCell ref="AE3124:AF3124"/>
    <mergeCell ref="S3110:T3110"/>
    <mergeCell ref="U3110:V3110"/>
    <mergeCell ref="X3110:Y3110"/>
    <mergeCell ref="Z3110:AA3110"/>
    <mergeCell ref="AH3110:AI3110"/>
    <mergeCell ref="AJ3110:AK3110"/>
    <mergeCell ref="D3110:E3110"/>
    <mergeCell ref="F3110:G3110"/>
    <mergeCell ref="I3110:J3110"/>
    <mergeCell ref="K3110:L3110"/>
    <mergeCell ref="N3110:O3110"/>
    <mergeCell ref="P3110:Q3110"/>
    <mergeCell ref="S3103:T3103"/>
    <mergeCell ref="U3103:V3103"/>
    <mergeCell ref="X3103:Y3103"/>
    <mergeCell ref="Z3103:AA3103"/>
    <mergeCell ref="AH3103:AI3103"/>
    <mergeCell ref="AJ3103:AK3103"/>
    <mergeCell ref="D3103:E3103"/>
    <mergeCell ref="F3103:G3103"/>
    <mergeCell ref="I3103:J3103"/>
    <mergeCell ref="K3103:L3103"/>
    <mergeCell ref="N3103:O3103"/>
    <mergeCell ref="P3103:Q3103"/>
    <mergeCell ref="AC3110:AD3110"/>
    <mergeCell ref="AE3110:AF3110"/>
    <mergeCell ref="AH3138:AI3138"/>
    <mergeCell ref="AJ3138:AK3138"/>
    <mergeCell ref="D3138:E3138"/>
    <mergeCell ref="F3138:G3138"/>
    <mergeCell ref="I3138:J3138"/>
    <mergeCell ref="K3138:L3138"/>
    <mergeCell ref="N3138:O3138"/>
    <mergeCell ref="P3138:Q3138"/>
    <mergeCell ref="S3131:T3131"/>
    <mergeCell ref="U3131:V3131"/>
    <mergeCell ref="X3131:Y3131"/>
    <mergeCell ref="Z3131:AA3131"/>
    <mergeCell ref="AH3131:AI3131"/>
    <mergeCell ref="AJ3131:AK3131"/>
    <mergeCell ref="D3131:E3131"/>
    <mergeCell ref="F3131:G3131"/>
    <mergeCell ref="I3131:J3131"/>
    <mergeCell ref="K3131:L3131"/>
    <mergeCell ref="N3131:O3131"/>
    <mergeCell ref="P3131:Q3131"/>
    <mergeCell ref="AC3138:AD3138"/>
    <mergeCell ref="AE3138:AF3138"/>
    <mergeCell ref="S3124:T3124"/>
    <mergeCell ref="U3124:V3124"/>
    <mergeCell ref="X3124:Y3124"/>
    <mergeCell ref="Z3124:AA3124"/>
    <mergeCell ref="AH3124:AI3124"/>
    <mergeCell ref="AJ3124:AK3124"/>
    <mergeCell ref="D3124:E3124"/>
    <mergeCell ref="F3124:G3124"/>
    <mergeCell ref="I3124:J3124"/>
    <mergeCell ref="K3124:L3124"/>
    <mergeCell ref="N3124:O3124"/>
    <mergeCell ref="P3124:Q3124"/>
    <mergeCell ref="AH3159:AI3159"/>
    <mergeCell ref="AJ3159:AK3159"/>
    <mergeCell ref="D3159:E3159"/>
    <mergeCell ref="F3159:G3159"/>
    <mergeCell ref="I3159:J3159"/>
    <mergeCell ref="K3159:L3159"/>
    <mergeCell ref="N3159:O3159"/>
    <mergeCell ref="P3159:Q3159"/>
    <mergeCell ref="AC3166:AD3166"/>
    <mergeCell ref="AE3166:AF3166"/>
    <mergeCell ref="S3152:T3152"/>
    <mergeCell ref="U3152:V3152"/>
    <mergeCell ref="X3152:Y3152"/>
    <mergeCell ref="Z3152:AA3152"/>
    <mergeCell ref="AH3152:AI3152"/>
    <mergeCell ref="AJ3152:AK3152"/>
    <mergeCell ref="D3152:E3152"/>
    <mergeCell ref="F3152:G3152"/>
    <mergeCell ref="I3152:J3152"/>
    <mergeCell ref="K3152:L3152"/>
    <mergeCell ref="N3152:O3152"/>
    <mergeCell ref="P3152:Q3152"/>
    <mergeCell ref="S3145:T3145"/>
    <mergeCell ref="U3145:V3145"/>
    <mergeCell ref="X3145:Y3145"/>
    <mergeCell ref="Z3145:AA3145"/>
    <mergeCell ref="AH3145:AI3145"/>
    <mergeCell ref="AJ3145:AK3145"/>
    <mergeCell ref="D3145:E3145"/>
    <mergeCell ref="F3145:G3145"/>
    <mergeCell ref="I3145:J3145"/>
    <mergeCell ref="K3145:L3145"/>
    <mergeCell ref="N3145:O3145"/>
    <mergeCell ref="P3145:Q3145"/>
    <mergeCell ref="AC3152:AD3152"/>
    <mergeCell ref="AE3152:AF3152"/>
    <mergeCell ref="S3180:T3180"/>
    <mergeCell ref="U3180:V3180"/>
    <mergeCell ref="X3180:Y3180"/>
    <mergeCell ref="Z3180:AA3180"/>
    <mergeCell ref="AH3180:AI3180"/>
    <mergeCell ref="AJ3180:AK3180"/>
    <mergeCell ref="D3180:E3180"/>
    <mergeCell ref="F3180:G3180"/>
    <mergeCell ref="I3180:J3180"/>
    <mergeCell ref="K3180:L3180"/>
    <mergeCell ref="N3180:O3180"/>
    <mergeCell ref="P3180:Q3180"/>
    <mergeCell ref="S3173:T3173"/>
    <mergeCell ref="U3173:V3173"/>
    <mergeCell ref="X3173:Y3173"/>
    <mergeCell ref="Z3173:AA3173"/>
    <mergeCell ref="AH3173:AI3173"/>
    <mergeCell ref="AJ3173:AK3173"/>
    <mergeCell ref="D3173:E3173"/>
    <mergeCell ref="F3173:G3173"/>
    <mergeCell ref="I3173:J3173"/>
    <mergeCell ref="K3173:L3173"/>
    <mergeCell ref="N3173:O3173"/>
    <mergeCell ref="P3173:Q3173"/>
    <mergeCell ref="AC3180:AD3180"/>
    <mergeCell ref="AE3180:AF3180"/>
    <mergeCell ref="S3166:T3166"/>
    <mergeCell ref="U3166:V3166"/>
    <mergeCell ref="X3166:Y3166"/>
    <mergeCell ref="Z3166:AA3166"/>
    <mergeCell ref="AH3166:AI3166"/>
    <mergeCell ref="AJ3166:AK3166"/>
    <mergeCell ref="D3166:E3166"/>
    <mergeCell ref="F3166:G3166"/>
    <mergeCell ref="I3166:J3166"/>
    <mergeCell ref="K3166:L3166"/>
    <mergeCell ref="N3166:O3166"/>
    <mergeCell ref="P3166:Q3166"/>
    <mergeCell ref="AH3201:AI3201"/>
    <mergeCell ref="AJ3201:AK3201"/>
    <mergeCell ref="D3201:E3201"/>
    <mergeCell ref="F3201:G3201"/>
    <mergeCell ref="I3201:J3201"/>
    <mergeCell ref="K3201:L3201"/>
    <mergeCell ref="N3201:O3201"/>
    <mergeCell ref="P3201:Q3201"/>
    <mergeCell ref="AC3208:AD3208"/>
    <mergeCell ref="AE3208:AF3208"/>
    <mergeCell ref="S3194:T3194"/>
    <mergeCell ref="U3194:V3194"/>
    <mergeCell ref="X3194:Y3194"/>
    <mergeCell ref="Z3194:AA3194"/>
    <mergeCell ref="AH3194:AI3194"/>
    <mergeCell ref="AJ3194:AK3194"/>
    <mergeCell ref="D3194:E3194"/>
    <mergeCell ref="F3194:G3194"/>
    <mergeCell ref="I3194:J3194"/>
    <mergeCell ref="K3194:L3194"/>
    <mergeCell ref="N3194:O3194"/>
    <mergeCell ref="P3194:Q3194"/>
    <mergeCell ref="S3187:T3187"/>
    <mergeCell ref="U3187:V3187"/>
    <mergeCell ref="X3187:Y3187"/>
    <mergeCell ref="Z3187:AA3187"/>
    <mergeCell ref="AH3187:AI3187"/>
    <mergeCell ref="AJ3187:AK3187"/>
    <mergeCell ref="D3187:E3187"/>
    <mergeCell ref="F3187:G3187"/>
    <mergeCell ref="I3187:J3187"/>
    <mergeCell ref="K3187:L3187"/>
    <mergeCell ref="N3187:O3187"/>
    <mergeCell ref="P3187:Q3187"/>
    <mergeCell ref="AC3194:AD3194"/>
    <mergeCell ref="AE3194:AF3194"/>
    <mergeCell ref="AH3222:AI3222"/>
    <mergeCell ref="AJ3222:AK3222"/>
    <mergeCell ref="D3222:E3222"/>
    <mergeCell ref="F3222:G3222"/>
    <mergeCell ref="I3222:J3222"/>
    <mergeCell ref="K3222:L3222"/>
    <mergeCell ref="N3222:O3222"/>
    <mergeCell ref="P3222:Q3222"/>
    <mergeCell ref="S3215:T3215"/>
    <mergeCell ref="U3215:V3215"/>
    <mergeCell ref="X3215:Y3215"/>
    <mergeCell ref="Z3215:AA3215"/>
    <mergeCell ref="AH3215:AI3215"/>
    <mergeCell ref="AJ3215:AK3215"/>
    <mergeCell ref="D3215:E3215"/>
    <mergeCell ref="F3215:G3215"/>
    <mergeCell ref="I3215:J3215"/>
    <mergeCell ref="K3215:L3215"/>
    <mergeCell ref="N3215:O3215"/>
    <mergeCell ref="P3215:Q3215"/>
    <mergeCell ref="AC3222:AD3222"/>
    <mergeCell ref="AE3222:AF3222"/>
    <mergeCell ref="S3208:T3208"/>
    <mergeCell ref="U3208:V3208"/>
    <mergeCell ref="X3208:Y3208"/>
    <mergeCell ref="Z3208:AA3208"/>
    <mergeCell ref="AH3208:AI3208"/>
    <mergeCell ref="AJ3208:AK3208"/>
    <mergeCell ref="D3208:E3208"/>
    <mergeCell ref="F3208:G3208"/>
    <mergeCell ref="I3208:J3208"/>
    <mergeCell ref="K3208:L3208"/>
    <mergeCell ref="N3208:O3208"/>
    <mergeCell ref="P3208:Q3208"/>
    <mergeCell ref="AH3243:AI3243"/>
    <mergeCell ref="AJ3243:AK3243"/>
    <mergeCell ref="D3243:E3243"/>
    <mergeCell ref="F3243:G3243"/>
    <mergeCell ref="I3243:J3243"/>
    <mergeCell ref="K3243:L3243"/>
    <mergeCell ref="N3243:O3243"/>
    <mergeCell ref="P3243:Q3243"/>
    <mergeCell ref="AC3250:AD3250"/>
    <mergeCell ref="AE3250:AF3250"/>
    <mergeCell ref="S3236:T3236"/>
    <mergeCell ref="U3236:V3236"/>
    <mergeCell ref="X3236:Y3236"/>
    <mergeCell ref="Z3236:AA3236"/>
    <mergeCell ref="AH3236:AI3236"/>
    <mergeCell ref="AJ3236:AK3236"/>
    <mergeCell ref="D3236:E3236"/>
    <mergeCell ref="F3236:G3236"/>
    <mergeCell ref="I3236:J3236"/>
    <mergeCell ref="K3236:L3236"/>
    <mergeCell ref="N3236:O3236"/>
    <mergeCell ref="P3236:Q3236"/>
    <mergeCell ref="S3229:T3229"/>
    <mergeCell ref="U3229:V3229"/>
    <mergeCell ref="X3229:Y3229"/>
    <mergeCell ref="Z3229:AA3229"/>
    <mergeCell ref="AH3229:AI3229"/>
    <mergeCell ref="AJ3229:AK3229"/>
    <mergeCell ref="D3229:E3229"/>
    <mergeCell ref="F3229:G3229"/>
    <mergeCell ref="I3229:J3229"/>
    <mergeCell ref="K3229:L3229"/>
    <mergeCell ref="N3229:O3229"/>
    <mergeCell ref="P3229:Q3229"/>
    <mergeCell ref="AC3236:AD3236"/>
    <mergeCell ref="AE3236:AF3236"/>
    <mergeCell ref="S3264:T3264"/>
    <mergeCell ref="U3264:V3264"/>
    <mergeCell ref="X3264:Y3264"/>
    <mergeCell ref="Z3264:AA3264"/>
    <mergeCell ref="AH3264:AI3264"/>
    <mergeCell ref="AJ3264:AK3264"/>
    <mergeCell ref="D3264:E3264"/>
    <mergeCell ref="F3264:G3264"/>
    <mergeCell ref="I3264:J3264"/>
    <mergeCell ref="K3264:L3264"/>
    <mergeCell ref="N3264:O3264"/>
    <mergeCell ref="P3264:Q3264"/>
    <mergeCell ref="S3257:T3257"/>
    <mergeCell ref="U3257:V3257"/>
    <mergeCell ref="X3257:Y3257"/>
    <mergeCell ref="Z3257:AA3257"/>
    <mergeCell ref="AH3257:AI3257"/>
    <mergeCell ref="AJ3257:AK3257"/>
    <mergeCell ref="D3257:E3257"/>
    <mergeCell ref="F3257:G3257"/>
    <mergeCell ref="I3257:J3257"/>
    <mergeCell ref="K3257:L3257"/>
    <mergeCell ref="N3257:O3257"/>
    <mergeCell ref="P3257:Q3257"/>
    <mergeCell ref="AC3264:AD3264"/>
    <mergeCell ref="AE3264:AF3264"/>
    <mergeCell ref="S3250:T3250"/>
    <mergeCell ref="U3250:V3250"/>
    <mergeCell ref="X3250:Y3250"/>
    <mergeCell ref="Z3250:AA3250"/>
    <mergeCell ref="AH3250:AI3250"/>
    <mergeCell ref="AJ3250:AK3250"/>
    <mergeCell ref="D3250:E3250"/>
    <mergeCell ref="F3250:G3250"/>
    <mergeCell ref="I3250:J3250"/>
    <mergeCell ref="K3250:L3250"/>
    <mergeCell ref="N3250:O3250"/>
    <mergeCell ref="P3250:Q3250"/>
    <mergeCell ref="AH3285:AI3285"/>
    <mergeCell ref="AJ3285:AK3285"/>
    <mergeCell ref="D3285:E3285"/>
    <mergeCell ref="F3285:G3285"/>
    <mergeCell ref="I3285:J3285"/>
    <mergeCell ref="K3285:L3285"/>
    <mergeCell ref="N3285:O3285"/>
    <mergeCell ref="P3285:Q3285"/>
    <mergeCell ref="AC3292:AD3292"/>
    <mergeCell ref="AE3292:AF3292"/>
    <mergeCell ref="S3278:T3278"/>
    <mergeCell ref="U3278:V3278"/>
    <mergeCell ref="X3278:Y3278"/>
    <mergeCell ref="Z3278:AA3278"/>
    <mergeCell ref="AH3278:AI3278"/>
    <mergeCell ref="AJ3278:AK3278"/>
    <mergeCell ref="D3278:E3278"/>
    <mergeCell ref="F3278:G3278"/>
    <mergeCell ref="I3278:J3278"/>
    <mergeCell ref="K3278:L3278"/>
    <mergeCell ref="N3278:O3278"/>
    <mergeCell ref="P3278:Q3278"/>
    <mergeCell ref="S3271:T3271"/>
    <mergeCell ref="U3271:V3271"/>
    <mergeCell ref="X3271:Y3271"/>
    <mergeCell ref="Z3271:AA3271"/>
    <mergeCell ref="AH3271:AI3271"/>
    <mergeCell ref="AJ3271:AK3271"/>
    <mergeCell ref="D3271:E3271"/>
    <mergeCell ref="F3271:G3271"/>
    <mergeCell ref="I3271:J3271"/>
    <mergeCell ref="K3271:L3271"/>
    <mergeCell ref="N3271:O3271"/>
    <mergeCell ref="P3271:Q3271"/>
    <mergeCell ref="AC3278:AD3278"/>
    <mergeCell ref="AE3278:AF3278"/>
    <mergeCell ref="AH3306:AI3306"/>
    <mergeCell ref="AJ3306:AK3306"/>
    <mergeCell ref="D3306:E3306"/>
    <mergeCell ref="F3306:G3306"/>
    <mergeCell ref="I3306:J3306"/>
    <mergeCell ref="K3306:L3306"/>
    <mergeCell ref="N3306:O3306"/>
    <mergeCell ref="P3306:Q3306"/>
    <mergeCell ref="S3299:T3299"/>
    <mergeCell ref="U3299:V3299"/>
    <mergeCell ref="X3299:Y3299"/>
    <mergeCell ref="Z3299:AA3299"/>
    <mergeCell ref="AH3299:AI3299"/>
    <mergeCell ref="AJ3299:AK3299"/>
    <mergeCell ref="D3299:E3299"/>
    <mergeCell ref="F3299:G3299"/>
    <mergeCell ref="I3299:J3299"/>
    <mergeCell ref="K3299:L3299"/>
    <mergeCell ref="N3299:O3299"/>
    <mergeCell ref="P3299:Q3299"/>
    <mergeCell ref="AC3306:AD3306"/>
    <mergeCell ref="AE3306:AF3306"/>
    <mergeCell ref="S3292:T3292"/>
    <mergeCell ref="U3292:V3292"/>
    <mergeCell ref="X3292:Y3292"/>
    <mergeCell ref="Z3292:AA3292"/>
    <mergeCell ref="AH3292:AI3292"/>
    <mergeCell ref="AJ3292:AK3292"/>
    <mergeCell ref="D3292:E3292"/>
    <mergeCell ref="F3292:G3292"/>
    <mergeCell ref="I3292:J3292"/>
    <mergeCell ref="K3292:L3292"/>
    <mergeCell ref="N3292:O3292"/>
    <mergeCell ref="P3292:Q3292"/>
    <mergeCell ref="AH3327:AI3327"/>
    <mergeCell ref="AJ3327:AK3327"/>
    <mergeCell ref="D3327:E3327"/>
    <mergeCell ref="F3327:G3327"/>
    <mergeCell ref="I3327:J3327"/>
    <mergeCell ref="K3327:L3327"/>
    <mergeCell ref="N3327:O3327"/>
    <mergeCell ref="P3327:Q3327"/>
    <mergeCell ref="AC3334:AD3334"/>
    <mergeCell ref="AE3334:AF3334"/>
    <mergeCell ref="S3320:T3320"/>
    <mergeCell ref="U3320:V3320"/>
    <mergeCell ref="X3320:Y3320"/>
    <mergeCell ref="Z3320:AA3320"/>
    <mergeCell ref="AH3320:AI3320"/>
    <mergeCell ref="AJ3320:AK3320"/>
    <mergeCell ref="D3320:E3320"/>
    <mergeCell ref="F3320:G3320"/>
    <mergeCell ref="I3320:J3320"/>
    <mergeCell ref="K3320:L3320"/>
    <mergeCell ref="N3320:O3320"/>
    <mergeCell ref="P3320:Q3320"/>
    <mergeCell ref="S3313:T3313"/>
    <mergeCell ref="U3313:V3313"/>
    <mergeCell ref="X3313:Y3313"/>
    <mergeCell ref="Z3313:AA3313"/>
    <mergeCell ref="AH3313:AI3313"/>
    <mergeCell ref="AJ3313:AK3313"/>
    <mergeCell ref="D3313:E3313"/>
    <mergeCell ref="F3313:G3313"/>
    <mergeCell ref="I3313:J3313"/>
    <mergeCell ref="K3313:L3313"/>
    <mergeCell ref="N3313:O3313"/>
    <mergeCell ref="P3313:Q3313"/>
    <mergeCell ref="AC3320:AD3320"/>
    <mergeCell ref="AE3320:AF3320"/>
    <mergeCell ref="S3348:T3348"/>
    <mergeCell ref="U3348:V3348"/>
    <mergeCell ref="X3348:Y3348"/>
    <mergeCell ref="Z3348:AA3348"/>
    <mergeCell ref="AH3348:AI3348"/>
    <mergeCell ref="AJ3348:AK3348"/>
    <mergeCell ref="D3348:E3348"/>
    <mergeCell ref="F3348:G3348"/>
    <mergeCell ref="I3348:J3348"/>
    <mergeCell ref="K3348:L3348"/>
    <mergeCell ref="N3348:O3348"/>
    <mergeCell ref="P3348:Q3348"/>
    <mergeCell ref="S3341:T3341"/>
    <mergeCell ref="U3341:V3341"/>
    <mergeCell ref="X3341:Y3341"/>
    <mergeCell ref="Z3341:AA3341"/>
    <mergeCell ref="AH3341:AI3341"/>
    <mergeCell ref="AJ3341:AK3341"/>
    <mergeCell ref="D3341:E3341"/>
    <mergeCell ref="F3341:G3341"/>
    <mergeCell ref="I3341:J3341"/>
    <mergeCell ref="K3341:L3341"/>
    <mergeCell ref="N3341:O3341"/>
    <mergeCell ref="P3341:Q3341"/>
    <mergeCell ref="AC3348:AD3348"/>
    <mergeCell ref="AE3348:AF3348"/>
    <mergeCell ref="S3334:T3334"/>
    <mergeCell ref="U3334:V3334"/>
    <mergeCell ref="X3334:Y3334"/>
    <mergeCell ref="Z3334:AA3334"/>
    <mergeCell ref="AH3334:AI3334"/>
    <mergeCell ref="AJ3334:AK3334"/>
    <mergeCell ref="D3334:E3334"/>
    <mergeCell ref="F3334:G3334"/>
    <mergeCell ref="I3334:J3334"/>
    <mergeCell ref="K3334:L3334"/>
    <mergeCell ref="N3334:O3334"/>
    <mergeCell ref="P3334:Q3334"/>
    <mergeCell ref="AH3369:AI3369"/>
    <mergeCell ref="AJ3369:AK3369"/>
    <mergeCell ref="D3369:E3369"/>
    <mergeCell ref="F3369:G3369"/>
    <mergeCell ref="I3369:J3369"/>
    <mergeCell ref="K3369:L3369"/>
    <mergeCell ref="N3369:O3369"/>
    <mergeCell ref="P3369:Q3369"/>
    <mergeCell ref="AC3376:AD3376"/>
    <mergeCell ref="AE3376:AF3376"/>
    <mergeCell ref="S3362:T3362"/>
    <mergeCell ref="U3362:V3362"/>
    <mergeCell ref="X3362:Y3362"/>
    <mergeCell ref="Z3362:AA3362"/>
    <mergeCell ref="AH3362:AI3362"/>
    <mergeCell ref="AJ3362:AK3362"/>
    <mergeCell ref="D3362:E3362"/>
    <mergeCell ref="F3362:G3362"/>
    <mergeCell ref="I3362:J3362"/>
    <mergeCell ref="K3362:L3362"/>
    <mergeCell ref="N3362:O3362"/>
    <mergeCell ref="P3362:Q3362"/>
    <mergeCell ref="S3355:T3355"/>
    <mergeCell ref="U3355:V3355"/>
    <mergeCell ref="X3355:Y3355"/>
    <mergeCell ref="Z3355:AA3355"/>
    <mergeCell ref="AH3355:AI3355"/>
    <mergeCell ref="AJ3355:AK3355"/>
    <mergeCell ref="D3355:E3355"/>
    <mergeCell ref="F3355:G3355"/>
    <mergeCell ref="I3355:J3355"/>
    <mergeCell ref="K3355:L3355"/>
    <mergeCell ref="N3355:O3355"/>
    <mergeCell ref="P3355:Q3355"/>
    <mergeCell ref="AC3362:AD3362"/>
    <mergeCell ref="AE3362:AF3362"/>
    <mergeCell ref="AH3390:AI3390"/>
    <mergeCell ref="AJ3390:AK3390"/>
    <mergeCell ref="D3390:E3390"/>
    <mergeCell ref="F3390:G3390"/>
    <mergeCell ref="I3390:J3390"/>
    <mergeCell ref="K3390:L3390"/>
    <mergeCell ref="N3390:O3390"/>
    <mergeCell ref="P3390:Q3390"/>
    <mergeCell ref="S3383:T3383"/>
    <mergeCell ref="U3383:V3383"/>
    <mergeCell ref="X3383:Y3383"/>
    <mergeCell ref="Z3383:AA3383"/>
    <mergeCell ref="AH3383:AI3383"/>
    <mergeCell ref="AJ3383:AK3383"/>
    <mergeCell ref="D3383:E3383"/>
    <mergeCell ref="F3383:G3383"/>
    <mergeCell ref="I3383:J3383"/>
    <mergeCell ref="K3383:L3383"/>
    <mergeCell ref="N3383:O3383"/>
    <mergeCell ref="P3383:Q3383"/>
    <mergeCell ref="AC3390:AD3390"/>
    <mergeCell ref="AE3390:AF3390"/>
    <mergeCell ref="S3376:T3376"/>
    <mergeCell ref="U3376:V3376"/>
    <mergeCell ref="X3376:Y3376"/>
    <mergeCell ref="Z3376:AA3376"/>
    <mergeCell ref="AH3376:AI3376"/>
    <mergeCell ref="AJ3376:AK3376"/>
    <mergeCell ref="D3376:E3376"/>
    <mergeCell ref="F3376:G3376"/>
    <mergeCell ref="I3376:J3376"/>
    <mergeCell ref="K3376:L3376"/>
    <mergeCell ref="N3376:O3376"/>
    <mergeCell ref="P3376:Q3376"/>
    <mergeCell ref="AH3411:AI3411"/>
    <mergeCell ref="AJ3411:AK3411"/>
    <mergeCell ref="D3411:E3411"/>
    <mergeCell ref="F3411:G3411"/>
    <mergeCell ref="I3411:J3411"/>
    <mergeCell ref="K3411:L3411"/>
    <mergeCell ref="N3411:O3411"/>
    <mergeCell ref="P3411:Q3411"/>
    <mergeCell ref="AC3418:AD3418"/>
    <mergeCell ref="AE3418:AF3418"/>
    <mergeCell ref="S3404:T3404"/>
    <mergeCell ref="U3404:V3404"/>
    <mergeCell ref="X3404:Y3404"/>
    <mergeCell ref="Z3404:AA3404"/>
    <mergeCell ref="AH3404:AI3404"/>
    <mergeCell ref="AJ3404:AK3404"/>
    <mergeCell ref="D3404:E3404"/>
    <mergeCell ref="F3404:G3404"/>
    <mergeCell ref="I3404:J3404"/>
    <mergeCell ref="K3404:L3404"/>
    <mergeCell ref="N3404:O3404"/>
    <mergeCell ref="P3404:Q3404"/>
    <mergeCell ref="S3397:T3397"/>
    <mergeCell ref="U3397:V3397"/>
    <mergeCell ref="X3397:Y3397"/>
    <mergeCell ref="Z3397:AA3397"/>
    <mergeCell ref="AH3397:AI3397"/>
    <mergeCell ref="AJ3397:AK3397"/>
    <mergeCell ref="D3397:E3397"/>
    <mergeCell ref="F3397:G3397"/>
    <mergeCell ref="I3397:J3397"/>
    <mergeCell ref="K3397:L3397"/>
    <mergeCell ref="N3397:O3397"/>
    <mergeCell ref="P3397:Q3397"/>
    <mergeCell ref="AC3404:AD3404"/>
    <mergeCell ref="AE3404:AF3404"/>
    <mergeCell ref="S3432:T3432"/>
    <mergeCell ref="U3432:V3432"/>
    <mergeCell ref="X3432:Y3432"/>
    <mergeCell ref="Z3432:AA3432"/>
    <mergeCell ref="AH3432:AI3432"/>
    <mergeCell ref="AJ3432:AK3432"/>
    <mergeCell ref="D3432:E3432"/>
    <mergeCell ref="F3432:G3432"/>
    <mergeCell ref="I3432:J3432"/>
    <mergeCell ref="K3432:L3432"/>
    <mergeCell ref="N3432:O3432"/>
    <mergeCell ref="P3432:Q3432"/>
    <mergeCell ref="S3425:T3425"/>
    <mergeCell ref="U3425:V3425"/>
    <mergeCell ref="X3425:Y3425"/>
    <mergeCell ref="Z3425:AA3425"/>
    <mergeCell ref="AH3425:AI3425"/>
    <mergeCell ref="AJ3425:AK3425"/>
    <mergeCell ref="D3425:E3425"/>
    <mergeCell ref="F3425:G3425"/>
    <mergeCell ref="I3425:J3425"/>
    <mergeCell ref="K3425:L3425"/>
    <mergeCell ref="N3425:O3425"/>
    <mergeCell ref="P3425:Q3425"/>
    <mergeCell ref="AC3432:AD3432"/>
    <mergeCell ref="AE3432:AF3432"/>
    <mergeCell ref="S3418:T3418"/>
    <mergeCell ref="U3418:V3418"/>
    <mergeCell ref="X3418:Y3418"/>
    <mergeCell ref="Z3418:AA3418"/>
    <mergeCell ref="AH3418:AI3418"/>
    <mergeCell ref="AJ3418:AK3418"/>
    <mergeCell ref="D3418:E3418"/>
    <mergeCell ref="F3418:G3418"/>
    <mergeCell ref="I3418:J3418"/>
    <mergeCell ref="K3418:L3418"/>
    <mergeCell ref="N3418:O3418"/>
    <mergeCell ref="P3418:Q3418"/>
    <mergeCell ref="AH3453:AI3453"/>
    <mergeCell ref="AJ3453:AK3453"/>
    <mergeCell ref="D3453:E3453"/>
    <mergeCell ref="F3453:G3453"/>
    <mergeCell ref="I3453:J3453"/>
    <mergeCell ref="K3453:L3453"/>
    <mergeCell ref="N3453:O3453"/>
    <mergeCell ref="P3453:Q3453"/>
    <mergeCell ref="AC3460:AD3460"/>
    <mergeCell ref="AE3460:AF3460"/>
    <mergeCell ref="S3446:T3446"/>
    <mergeCell ref="U3446:V3446"/>
    <mergeCell ref="X3446:Y3446"/>
    <mergeCell ref="Z3446:AA3446"/>
    <mergeCell ref="AH3446:AI3446"/>
    <mergeCell ref="AJ3446:AK3446"/>
    <mergeCell ref="D3446:E3446"/>
    <mergeCell ref="F3446:G3446"/>
    <mergeCell ref="I3446:J3446"/>
    <mergeCell ref="K3446:L3446"/>
    <mergeCell ref="N3446:O3446"/>
    <mergeCell ref="P3446:Q3446"/>
    <mergeCell ref="S3439:T3439"/>
    <mergeCell ref="U3439:V3439"/>
    <mergeCell ref="X3439:Y3439"/>
    <mergeCell ref="Z3439:AA3439"/>
    <mergeCell ref="AH3439:AI3439"/>
    <mergeCell ref="AJ3439:AK3439"/>
    <mergeCell ref="D3439:E3439"/>
    <mergeCell ref="F3439:G3439"/>
    <mergeCell ref="I3439:J3439"/>
    <mergeCell ref="K3439:L3439"/>
    <mergeCell ref="N3439:O3439"/>
    <mergeCell ref="P3439:Q3439"/>
    <mergeCell ref="AC3446:AD3446"/>
    <mergeCell ref="AE3446:AF3446"/>
    <mergeCell ref="AC3488:AD3488"/>
    <mergeCell ref="AE3488:AF3488"/>
    <mergeCell ref="S3474:T3474"/>
    <mergeCell ref="U3474:V3474"/>
    <mergeCell ref="X3474:Y3474"/>
    <mergeCell ref="Z3474:AA3474"/>
    <mergeCell ref="AH3474:AI3474"/>
    <mergeCell ref="AJ3474:AK3474"/>
    <mergeCell ref="D3474:E3474"/>
    <mergeCell ref="F3474:G3474"/>
    <mergeCell ref="I3474:J3474"/>
    <mergeCell ref="K3474:L3474"/>
    <mergeCell ref="N3474:O3474"/>
    <mergeCell ref="P3474:Q3474"/>
    <mergeCell ref="S3467:T3467"/>
    <mergeCell ref="U3467:V3467"/>
    <mergeCell ref="X3467:Y3467"/>
    <mergeCell ref="Z3467:AA3467"/>
    <mergeCell ref="AH3467:AI3467"/>
    <mergeCell ref="AJ3467:AK3467"/>
    <mergeCell ref="D3467:E3467"/>
    <mergeCell ref="F3467:G3467"/>
    <mergeCell ref="I3467:J3467"/>
    <mergeCell ref="K3467:L3467"/>
    <mergeCell ref="N3467:O3467"/>
    <mergeCell ref="P3467:Q3467"/>
    <mergeCell ref="AC3474:AD3474"/>
    <mergeCell ref="AE3474:AF3474"/>
    <mergeCell ref="S3460:T3460"/>
    <mergeCell ref="U3460:V3460"/>
    <mergeCell ref="X3460:Y3460"/>
    <mergeCell ref="Z3460:AA3460"/>
    <mergeCell ref="AH3460:AI3460"/>
    <mergeCell ref="AJ3460:AK3460"/>
    <mergeCell ref="D3460:E3460"/>
    <mergeCell ref="F3460:G3460"/>
    <mergeCell ref="I3460:J3460"/>
    <mergeCell ref="K3460:L3460"/>
    <mergeCell ref="N3460:O3460"/>
    <mergeCell ref="P3460:Q3460"/>
    <mergeCell ref="AC16:AD16"/>
    <mergeCell ref="AE16:AF16"/>
    <mergeCell ref="D19:E19"/>
    <mergeCell ref="F19:G19"/>
    <mergeCell ref="I19:J19"/>
    <mergeCell ref="K19:L19"/>
    <mergeCell ref="N19:O19"/>
    <mergeCell ref="P19:Q19"/>
    <mergeCell ref="S19:T19"/>
    <mergeCell ref="U19:V19"/>
    <mergeCell ref="X19:Y19"/>
    <mergeCell ref="Z19:AA19"/>
    <mergeCell ref="AC19:AD19"/>
    <mergeCell ref="AE19:AF19"/>
    <mergeCell ref="AH19:AI19"/>
    <mergeCell ref="AJ19:AK19"/>
    <mergeCell ref="AC23:AD23"/>
    <mergeCell ref="AE23:AF23"/>
    <mergeCell ref="S3502:T3502"/>
    <mergeCell ref="U3502:V3502"/>
    <mergeCell ref="X3502:Y3502"/>
    <mergeCell ref="Z3502:AA3502"/>
    <mergeCell ref="AH3502:AI3502"/>
    <mergeCell ref="AJ3502:AK3502"/>
    <mergeCell ref="D3502:E3502"/>
    <mergeCell ref="F3502:G3502"/>
    <mergeCell ref="I3502:J3502"/>
    <mergeCell ref="K3502:L3502"/>
    <mergeCell ref="N3502:O3502"/>
    <mergeCell ref="P3502:Q3502"/>
    <mergeCell ref="S3495:T3495"/>
    <mergeCell ref="U3495:V3495"/>
    <mergeCell ref="X3495:Y3495"/>
    <mergeCell ref="Z3495:AA3495"/>
    <mergeCell ref="AH3495:AI3495"/>
    <mergeCell ref="AJ3495:AK3495"/>
    <mergeCell ref="D3495:E3495"/>
    <mergeCell ref="F3495:G3495"/>
    <mergeCell ref="I3495:J3495"/>
    <mergeCell ref="K3495:L3495"/>
    <mergeCell ref="N3495:O3495"/>
    <mergeCell ref="P3495:Q3495"/>
    <mergeCell ref="AC3502:AD3502"/>
    <mergeCell ref="AE3502:AF3502"/>
    <mergeCell ref="S3488:T3488"/>
    <mergeCell ref="U3488:V3488"/>
    <mergeCell ref="X3488:Y3488"/>
    <mergeCell ref="Z3488:AA3488"/>
    <mergeCell ref="AH3488:AI3488"/>
    <mergeCell ref="AJ3488:AK3488"/>
    <mergeCell ref="D3488:E3488"/>
    <mergeCell ref="F3488:G3488"/>
    <mergeCell ref="I3488:J3488"/>
    <mergeCell ref="K3488:L3488"/>
    <mergeCell ref="N3488:O3488"/>
    <mergeCell ref="P3488:Q3488"/>
    <mergeCell ref="S3481:T3481"/>
    <mergeCell ref="U3481:V3481"/>
    <mergeCell ref="X3481:Y3481"/>
    <mergeCell ref="Z3481:AA3481"/>
    <mergeCell ref="AH3481:AI3481"/>
    <mergeCell ref="AJ3481:AK3481"/>
    <mergeCell ref="D3481:E3481"/>
    <mergeCell ref="F3481:G3481"/>
    <mergeCell ref="AC37:AD37"/>
    <mergeCell ref="AE37:AF37"/>
    <mergeCell ref="D40:E40"/>
    <mergeCell ref="F40:G40"/>
    <mergeCell ref="I40:J40"/>
    <mergeCell ref="K40:L40"/>
    <mergeCell ref="N40:O40"/>
    <mergeCell ref="P40:Q40"/>
    <mergeCell ref="S40:T40"/>
    <mergeCell ref="U40:V40"/>
    <mergeCell ref="X40:Y40"/>
    <mergeCell ref="Z40:AA40"/>
    <mergeCell ref="AC40:AD40"/>
    <mergeCell ref="AE40:AF40"/>
    <mergeCell ref="AH40:AI40"/>
    <mergeCell ref="AJ40:AK40"/>
    <mergeCell ref="AC44:AD44"/>
    <mergeCell ref="AE44:AF44"/>
    <mergeCell ref="D26:E26"/>
    <mergeCell ref="F26:G26"/>
    <mergeCell ref="I26:J26"/>
    <mergeCell ref="K26:L26"/>
    <mergeCell ref="N26:O26"/>
    <mergeCell ref="P26:Q26"/>
    <mergeCell ref="S26:T26"/>
    <mergeCell ref="U26:V26"/>
    <mergeCell ref="X26:Y26"/>
    <mergeCell ref="Z26:AA26"/>
    <mergeCell ref="AC26:AD26"/>
    <mergeCell ref="AE26:AF26"/>
    <mergeCell ref="AH26:AI26"/>
    <mergeCell ref="AJ26:AK26"/>
    <mergeCell ref="AC30:AD30"/>
    <mergeCell ref="AE30:AF30"/>
    <mergeCell ref="D33:E33"/>
    <mergeCell ref="F33:G33"/>
    <mergeCell ref="I33:J33"/>
    <mergeCell ref="K33:L33"/>
    <mergeCell ref="N33:O33"/>
    <mergeCell ref="P33:Q33"/>
    <mergeCell ref="S33:T33"/>
    <mergeCell ref="U33:V33"/>
    <mergeCell ref="X33:Y33"/>
    <mergeCell ref="Z33:AA33"/>
    <mergeCell ref="AC33:AD33"/>
    <mergeCell ref="AE33:AF33"/>
    <mergeCell ref="AH33:AI33"/>
    <mergeCell ref="AJ33:AK33"/>
    <mergeCell ref="D61:E61"/>
    <mergeCell ref="F61:G61"/>
    <mergeCell ref="I61:J61"/>
    <mergeCell ref="K61:L61"/>
    <mergeCell ref="N61:O61"/>
    <mergeCell ref="P61:Q61"/>
    <mergeCell ref="S61:T61"/>
    <mergeCell ref="U61:V61"/>
    <mergeCell ref="X61:Y61"/>
    <mergeCell ref="Z61:AA61"/>
    <mergeCell ref="AC61:AD61"/>
    <mergeCell ref="AE61:AF61"/>
    <mergeCell ref="AH61:AI61"/>
    <mergeCell ref="AJ61:AK61"/>
    <mergeCell ref="AC65:AD65"/>
    <mergeCell ref="AE65:AF65"/>
    <mergeCell ref="D68:E68"/>
    <mergeCell ref="F68:G68"/>
    <mergeCell ref="I68:J68"/>
    <mergeCell ref="K68:L68"/>
    <mergeCell ref="N68:O68"/>
    <mergeCell ref="P68:Q68"/>
    <mergeCell ref="S68:T68"/>
    <mergeCell ref="U68:V68"/>
    <mergeCell ref="X68:Y68"/>
    <mergeCell ref="Z68:AA68"/>
    <mergeCell ref="AC68:AD68"/>
    <mergeCell ref="AE68:AF68"/>
    <mergeCell ref="AH68:AI68"/>
    <mergeCell ref="AJ68:AK68"/>
    <mergeCell ref="D47:E47"/>
    <mergeCell ref="F47:G47"/>
    <mergeCell ref="I47:J47"/>
    <mergeCell ref="K47:L47"/>
    <mergeCell ref="N47:O47"/>
    <mergeCell ref="P47:Q47"/>
    <mergeCell ref="S47:T47"/>
    <mergeCell ref="U47:V47"/>
    <mergeCell ref="X47:Y47"/>
    <mergeCell ref="Z47:AA47"/>
    <mergeCell ref="AC47:AD47"/>
    <mergeCell ref="AE47:AF47"/>
    <mergeCell ref="AH47:AI47"/>
    <mergeCell ref="AJ47:AK47"/>
    <mergeCell ref="AC51:AD51"/>
    <mergeCell ref="AE51:AF51"/>
    <mergeCell ref="D54:E54"/>
    <mergeCell ref="F54:G54"/>
    <mergeCell ref="I54:J54"/>
    <mergeCell ref="K54:L54"/>
    <mergeCell ref="N54:O54"/>
    <mergeCell ref="P54:Q54"/>
    <mergeCell ref="S54:T54"/>
    <mergeCell ref="U54:V54"/>
    <mergeCell ref="X54:Y54"/>
    <mergeCell ref="Z54:AA54"/>
    <mergeCell ref="AC54:AD54"/>
    <mergeCell ref="AE54:AF54"/>
    <mergeCell ref="AH54:AI54"/>
    <mergeCell ref="AJ54:AK54"/>
    <mergeCell ref="S51:T51"/>
    <mergeCell ref="U51:V51"/>
    <mergeCell ref="X51:Y51"/>
    <mergeCell ref="Z51:AA51"/>
    <mergeCell ref="D89:E89"/>
    <mergeCell ref="F89:G89"/>
    <mergeCell ref="I89:J89"/>
    <mergeCell ref="K89:L89"/>
    <mergeCell ref="N89:O89"/>
    <mergeCell ref="P89:Q89"/>
    <mergeCell ref="S89:T89"/>
    <mergeCell ref="U89:V89"/>
    <mergeCell ref="X89:Y89"/>
    <mergeCell ref="Z89:AA89"/>
    <mergeCell ref="AC89:AD89"/>
    <mergeCell ref="AE89:AF89"/>
    <mergeCell ref="AH89:AI89"/>
    <mergeCell ref="AJ89:AK89"/>
    <mergeCell ref="AC93:AD93"/>
    <mergeCell ref="AE93:AF93"/>
    <mergeCell ref="D96:E96"/>
    <mergeCell ref="F96:G96"/>
    <mergeCell ref="I96:J96"/>
    <mergeCell ref="K96:L96"/>
    <mergeCell ref="N96:O96"/>
    <mergeCell ref="P96:Q96"/>
    <mergeCell ref="S96:T96"/>
    <mergeCell ref="U96:V96"/>
    <mergeCell ref="X96:Y96"/>
    <mergeCell ref="Z96:AA96"/>
    <mergeCell ref="AC96:AD96"/>
    <mergeCell ref="AE96:AF96"/>
    <mergeCell ref="AH96:AI96"/>
    <mergeCell ref="AJ96:AK96"/>
    <mergeCell ref="D75:E75"/>
    <mergeCell ref="F75:G75"/>
    <mergeCell ref="I75:J75"/>
    <mergeCell ref="K75:L75"/>
    <mergeCell ref="N75:O75"/>
    <mergeCell ref="P75:Q75"/>
    <mergeCell ref="S75:T75"/>
    <mergeCell ref="U75:V75"/>
    <mergeCell ref="X75:Y75"/>
    <mergeCell ref="Z75:AA75"/>
    <mergeCell ref="AC75:AD75"/>
    <mergeCell ref="AE75:AF75"/>
    <mergeCell ref="AH75:AI75"/>
    <mergeCell ref="AJ75:AK75"/>
    <mergeCell ref="AC79:AD79"/>
    <mergeCell ref="AE79:AF79"/>
    <mergeCell ref="D82:E82"/>
    <mergeCell ref="F82:G82"/>
    <mergeCell ref="I82:J82"/>
    <mergeCell ref="K82:L82"/>
    <mergeCell ref="N82:O82"/>
    <mergeCell ref="P82:Q82"/>
    <mergeCell ref="S82:T82"/>
    <mergeCell ref="U82:V82"/>
    <mergeCell ref="X82:Y82"/>
    <mergeCell ref="Z82:AA82"/>
    <mergeCell ref="AC82:AD82"/>
    <mergeCell ref="AE82:AF82"/>
    <mergeCell ref="AH82:AI82"/>
    <mergeCell ref="AJ82:AK82"/>
    <mergeCell ref="S93:T93"/>
    <mergeCell ref="U93:V93"/>
    <mergeCell ref="X93:Y93"/>
    <mergeCell ref="Z93:AA93"/>
    <mergeCell ref="D117:E117"/>
    <mergeCell ref="F117:G117"/>
    <mergeCell ref="I117:J117"/>
    <mergeCell ref="K117:L117"/>
    <mergeCell ref="N117:O117"/>
    <mergeCell ref="P117:Q117"/>
    <mergeCell ref="S117:T117"/>
    <mergeCell ref="U117:V117"/>
    <mergeCell ref="X117:Y117"/>
    <mergeCell ref="Z117:AA117"/>
    <mergeCell ref="AC117:AD117"/>
    <mergeCell ref="AE117:AF117"/>
    <mergeCell ref="AH117:AI117"/>
    <mergeCell ref="AJ117:AK117"/>
    <mergeCell ref="AC121:AD121"/>
    <mergeCell ref="AE121:AF121"/>
    <mergeCell ref="D124:E124"/>
    <mergeCell ref="F124:G124"/>
    <mergeCell ref="I124:J124"/>
    <mergeCell ref="K124:L124"/>
    <mergeCell ref="N124:O124"/>
    <mergeCell ref="P124:Q124"/>
    <mergeCell ref="S124:T124"/>
    <mergeCell ref="U124:V124"/>
    <mergeCell ref="X124:Y124"/>
    <mergeCell ref="Z124:AA124"/>
    <mergeCell ref="AC124:AD124"/>
    <mergeCell ref="AE124:AF124"/>
    <mergeCell ref="AH124:AI124"/>
    <mergeCell ref="AJ124:AK124"/>
    <mergeCell ref="D103:E103"/>
    <mergeCell ref="F103:G103"/>
    <mergeCell ref="I103:J103"/>
    <mergeCell ref="K103:L103"/>
    <mergeCell ref="N103:O103"/>
    <mergeCell ref="P103:Q103"/>
    <mergeCell ref="S103:T103"/>
    <mergeCell ref="U103:V103"/>
    <mergeCell ref="X103:Y103"/>
    <mergeCell ref="Z103:AA103"/>
    <mergeCell ref="AC103:AD103"/>
    <mergeCell ref="AE103:AF103"/>
    <mergeCell ref="AH103:AI103"/>
    <mergeCell ref="AJ103:AK103"/>
    <mergeCell ref="AC107:AD107"/>
    <mergeCell ref="AE107:AF107"/>
    <mergeCell ref="D110:E110"/>
    <mergeCell ref="F110:G110"/>
    <mergeCell ref="I110:J110"/>
    <mergeCell ref="K110:L110"/>
    <mergeCell ref="N110:O110"/>
    <mergeCell ref="P110:Q110"/>
    <mergeCell ref="S110:T110"/>
    <mergeCell ref="U110:V110"/>
    <mergeCell ref="X110:Y110"/>
    <mergeCell ref="Z110:AA110"/>
    <mergeCell ref="AC110:AD110"/>
    <mergeCell ref="AE110:AF110"/>
    <mergeCell ref="AH110:AI110"/>
    <mergeCell ref="AJ110:AK110"/>
    <mergeCell ref="S114:T114"/>
    <mergeCell ref="U114:V114"/>
    <mergeCell ref="X114:Y114"/>
    <mergeCell ref="Z114:AA114"/>
    <mergeCell ref="D145:E145"/>
    <mergeCell ref="F145:G145"/>
    <mergeCell ref="I145:J145"/>
    <mergeCell ref="K145:L145"/>
    <mergeCell ref="N145:O145"/>
    <mergeCell ref="P145:Q145"/>
    <mergeCell ref="S145:T145"/>
    <mergeCell ref="U145:V145"/>
    <mergeCell ref="X145:Y145"/>
    <mergeCell ref="Z145:AA145"/>
    <mergeCell ref="AC145:AD145"/>
    <mergeCell ref="AE145:AF145"/>
    <mergeCell ref="AH145:AI145"/>
    <mergeCell ref="AJ145:AK145"/>
    <mergeCell ref="AC149:AD149"/>
    <mergeCell ref="AE149:AF149"/>
    <mergeCell ref="D152:E152"/>
    <mergeCell ref="F152:G152"/>
    <mergeCell ref="I152:J152"/>
    <mergeCell ref="K152:L152"/>
    <mergeCell ref="N152:O152"/>
    <mergeCell ref="P152:Q152"/>
    <mergeCell ref="S152:T152"/>
    <mergeCell ref="U152:V152"/>
    <mergeCell ref="X152:Y152"/>
    <mergeCell ref="Z152:AA152"/>
    <mergeCell ref="AC152:AD152"/>
    <mergeCell ref="AE152:AF152"/>
    <mergeCell ref="AH152:AI152"/>
    <mergeCell ref="AJ152:AK152"/>
    <mergeCell ref="D131:E131"/>
    <mergeCell ref="F131:G131"/>
    <mergeCell ref="I131:J131"/>
    <mergeCell ref="K131:L131"/>
    <mergeCell ref="N131:O131"/>
    <mergeCell ref="P131:Q131"/>
    <mergeCell ref="S131:T131"/>
    <mergeCell ref="U131:V131"/>
    <mergeCell ref="X131:Y131"/>
    <mergeCell ref="Z131:AA131"/>
    <mergeCell ref="AC131:AD131"/>
    <mergeCell ref="AE131:AF131"/>
    <mergeCell ref="AH131:AI131"/>
    <mergeCell ref="AJ131:AK131"/>
    <mergeCell ref="AC135:AD135"/>
    <mergeCell ref="AE135:AF135"/>
    <mergeCell ref="D138:E138"/>
    <mergeCell ref="F138:G138"/>
    <mergeCell ref="I138:J138"/>
    <mergeCell ref="K138:L138"/>
    <mergeCell ref="N138:O138"/>
    <mergeCell ref="P138:Q138"/>
    <mergeCell ref="S138:T138"/>
    <mergeCell ref="U138:V138"/>
    <mergeCell ref="X138:Y138"/>
    <mergeCell ref="Z138:AA138"/>
    <mergeCell ref="AC138:AD138"/>
    <mergeCell ref="AE138:AF138"/>
    <mergeCell ref="AH138:AI138"/>
    <mergeCell ref="AJ138:AK138"/>
    <mergeCell ref="S135:T135"/>
    <mergeCell ref="U135:V135"/>
    <mergeCell ref="X135:Y135"/>
    <mergeCell ref="Z135:AA135"/>
    <mergeCell ref="D173:E173"/>
    <mergeCell ref="F173:G173"/>
    <mergeCell ref="I173:J173"/>
    <mergeCell ref="K173:L173"/>
    <mergeCell ref="N173:O173"/>
    <mergeCell ref="P173:Q173"/>
    <mergeCell ref="S173:T173"/>
    <mergeCell ref="U173:V173"/>
    <mergeCell ref="X173:Y173"/>
    <mergeCell ref="Z173:AA173"/>
    <mergeCell ref="AC173:AD173"/>
    <mergeCell ref="AE173:AF173"/>
    <mergeCell ref="AH173:AI173"/>
    <mergeCell ref="AJ173:AK173"/>
    <mergeCell ref="AC177:AD177"/>
    <mergeCell ref="AE177:AF177"/>
    <mergeCell ref="D180:E180"/>
    <mergeCell ref="F180:G180"/>
    <mergeCell ref="I180:J180"/>
    <mergeCell ref="K180:L180"/>
    <mergeCell ref="N180:O180"/>
    <mergeCell ref="P180:Q180"/>
    <mergeCell ref="S180:T180"/>
    <mergeCell ref="U180:V180"/>
    <mergeCell ref="X180:Y180"/>
    <mergeCell ref="Z180:AA180"/>
    <mergeCell ref="AC180:AD180"/>
    <mergeCell ref="AE180:AF180"/>
    <mergeCell ref="AH180:AI180"/>
    <mergeCell ref="AJ180:AK180"/>
    <mergeCell ref="D159:E159"/>
    <mergeCell ref="F159:G159"/>
    <mergeCell ref="I159:J159"/>
    <mergeCell ref="K159:L159"/>
    <mergeCell ref="N159:O159"/>
    <mergeCell ref="P159:Q159"/>
    <mergeCell ref="S159:T159"/>
    <mergeCell ref="U159:V159"/>
    <mergeCell ref="X159:Y159"/>
    <mergeCell ref="Z159:AA159"/>
    <mergeCell ref="AC159:AD159"/>
    <mergeCell ref="AE159:AF159"/>
    <mergeCell ref="AH159:AI159"/>
    <mergeCell ref="AJ159:AK159"/>
    <mergeCell ref="AC163:AD163"/>
    <mergeCell ref="AE163:AF163"/>
    <mergeCell ref="D166:E166"/>
    <mergeCell ref="F166:G166"/>
    <mergeCell ref="I166:J166"/>
    <mergeCell ref="K166:L166"/>
    <mergeCell ref="N166:O166"/>
    <mergeCell ref="P166:Q166"/>
    <mergeCell ref="S166:T166"/>
    <mergeCell ref="U166:V166"/>
    <mergeCell ref="X166:Y166"/>
    <mergeCell ref="Z166:AA166"/>
    <mergeCell ref="AC166:AD166"/>
    <mergeCell ref="AE166:AF166"/>
    <mergeCell ref="AH166:AI166"/>
    <mergeCell ref="AJ166:AK166"/>
    <mergeCell ref="S177:T177"/>
    <mergeCell ref="U177:V177"/>
    <mergeCell ref="X177:Y177"/>
    <mergeCell ref="Z177:AA177"/>
    <mergeCell ref="D201:E201"/>
    <mergeCell ref="F201:G201"/>
    <mergeCell ref="I201:J201"/>
    <mergeCell ref="K201:L201"/>
    <mergeCell ref="N201:O201"/>
    <mergeCell ref="P201:Q201"/>
    <mergeCell ref="S201:T201"/>
    <mergeCell ref="U201:V201"/>
    <mergeCell ref="X201:Y201"/>
    <mergeCell ref="Z201:AA201"/>
    <mergeCell ref="AC201:AD201"/>
    <mergeCell ref="AE201:AF201"/>
    <mergeCell ref="AH201:AI201"/>
    <mergeCell ref="AJ201:AK201"/>
    <mergeCell ref="AC205:AD205"/>
    <mergeCell ref="AE205:AF205"/>
    <mergeCell ref="D208:E208"/>
    <mergeCell ref="F208:G208"/>
    <mergeCell ref="I208:J208"/>
    <mergeCell ref="K208:L208"/>
    <mergeCell ref="N208:O208"/>
    <mergeCell ref="P208:Q208"/>
    <mergeCell ref="S208:T208"/>
    <mergeCell ref="U208:V208"/>
    <mergeCell ref="X208:Y208"/>
    <mergeCell ref="Z208:AA208"/>
    <mergeCell ref="AC208:AD208"/>
    <mergeCell ref="AE208:AF208"/>
    <mergeCell ref="AH208:AI208"/>
    <mergeCell ref="AJ208:AK208"/>
    <mergeCell ref="D187:E187"/>
    <mergeCell ref="F187:G187"/>
    <mergeCell ref="I187:J187"/>
    <mergeCell ref="K187:L187"/>
    <mergeCell ref="N187:O187"/>
    <mergeCell ref="P187:Q187"/>
    <mergeCell ref="S187:T187"/>
    <mergeCell ref="U187:V187"/>
    <mergeCell ref="X187:Y187"/>
    <mergeCell ref="Z187:AA187"/>
    <mergeCell ref="AC187:AD187"/>
    <mergeCell ref="AE187:AF187"/>
    <mergeCell ref="AH187:AI187"/>
    <mergeCell ref="AJ187:AK187"/>
    <mergeCell ref="AC191:AD191"/>
    <mergeCell ref="AE191:AF191"/>
    <mergeCell ref="D194:E194"/>
    <mergeCell ref="F194:G194"/>
    <mergeCell ref="I194:J194"/>
    <mergeCell ref="K194:L194"/>
    <mergeCell ref="N194:O194"/>
    <mergeCell ref="P194:Q194"/>
    <mergeCell ref="S194:T194"/>
    <mergeCell ref="U194:V194"/>
    <mergeCell ref="X194:Y194"/>
    <mergeCell ref="Z194:AA194"/>
    <mergeCell ref="AC194:AD194"/>
    <mergeCell ref="AE194:AF194"/>
    <mergeCell ref="AH194:AI194"/>
    <mergeCell ref="AJ194:AK194"/>
    <mergeCell ref="S198:T198"/>
    <mergeCell ref="U198:V198"/>
    <mergeCell ref="X198:Y198"/>
    <mergeCell ref="Z198:AA198"/>
    <mergeCell ref="D229:E229"/>
    <mergeCell ref="F229:G229"/>
    <mergeCell ref="I229:J229"/>
    <mergeCell ref="K229:L229"/>
    <mergeCell ref="N229:O229"/>
    <mergeCell ref="P229:Q229"/>
    <mergeCell ref="S229:T229"/>
    <mergeCell ref="U229:V229"/>
    <mergeCell ref="X229:Y229"/>
    <mergeCell ref="Z229:AA229"/>
    <mergeCell ref="AC229:AD229"/>
    <mergeCell ref="AE229:AF229"/>
    <mergeCell ref="AH229:AI229"/>
    <mergeCell ref="AJ229:AK229"/>
    <mergeCell ref="AC233:AD233"/>
    <mergeCell ref="AE233:AF233"/>
    <mergeCell ref="D236:E236"/>
    <mergeCell ref="F236:G236"/>
    <mergeCell ref="I236:J236"/>
    <mergeCell ref="K236:L236"/>
    <mergeCell ref="N236:O236"/>
    <mergeCell ref="P236:Q236"/>
    <mergeCell ref="S236:T236"/>
    <mergeCell ref="U236:V236"/>
    <mergeCell ref="X236:Y236"/>
    <mergeCell ref="Z236:AA236"/>
    <mergeCell ref="AC236:AD236"/>
    <mergeCell ref="AE236:AF236"/>
    <mergeCell ref="AH236:AI236"/>
    <mergeCell ref="AJ236:AK236"/>
    <mergeCell ref="D215:E215"/>
    <mergeCell ref="F215:G215"/>
    <mergeCell ref="I215:J215"/>
    <mergeCell ref="K215:L215"/>
    <mergeCell ref="N215:O215"/>
    <mergeCell ref="P215:Q215"/>
    <mergeCell ref="S215:T215"/>
    <mergeCell ref="U215:V215"/>
    <mergeCell ref="X215:Y215"/>
    <mergeCell ref="Z215:AA215"/>
    <mergeCell ref="AC215:AD215"/>
    <mergeCell ref="AE215:AF215"/>
    <mergeCell ref="AH215:AI215"/>
    <mergeCell ref="AJ215:AK215"/>
    <mergeCell ref="AC219:AD219"/>
    <mergeCell ref="AE219:AF219"/>
    <mergeCell ref="D222:E222"/>
    <mergeCell ref="F222:G222"/>
    <mergeCell ref="I222:J222"/>
    <mergeCell ref="K222:L222"/>
    <mergeCell ref="N222:O222"/>
    <mergeCell ref="P222:Q222"/>
    <mergeCell ref="S222:T222"/>
    <mergeCell ref="U222:V222"/>
    <mergeCell ref="X222:Y222"/>
    <mergeCell ref="Z222:AA222"/>
    <mergeCell ref="AC222:AD222"/>
    <mergeCell ref="AE222:AF222"/>
    <mergeCell ref="AH222:AI222"/>
    <mergeCell ref="AJ222:AK222"/>
    <mergeCell ref="S219:T219"/>
    <mergeCell ref="U219:V219"/>
    <mergeCell ref="X219:Y219"/>
    <mergeCell ref="Z219:AA219"/>
    <mergeCell ref="D257:E257"/>
    <mergeCell ref="F257:G257"/>
    <mergeCell ref="I257:J257"/>
    <mergeCell ref="K257:L257"/>
    <mergeCell ref="N257:O257"/>
    <mergeCell ref="P257:Q257"/>
    <mergeCell ref="S257:T257"/>
    <mergeCell ref="U257:V257"/>
    <mergeCell ref="X257:Y257"/>
    <mergeCell ref="Z257:AA257"/>
    <mergeCell ref="AC257:AD257"/>
    <mergeCell ref="AE257:AF257"/>
    <mergeCell ref="AH257:AI257"/>
    <mergeCell ref="AJ257:AK257"/>
    <mergeCell ref="AC261:AD261"/>
    <mergeCell ref="AE261:AF261"/>
    <mergeCell ref="D264:E264"/>
    <mergeCell ref="F264:G264"/>
    <mergeCell ref="I264:J264"/>
    <mergeCell ref="K264:L264"/>
    <mergeCell ref="N264:O264"/>
    <mergeCell ref="P264:Q264"/>
    <mergeCell ref="S264:T264"/>
    <mergeCell ref="U264:V264"/>
    <mergeCell ref="X264:Y264"/>
    <mergeCell ref="Z264:AA264"/>
    <mergeCell ref="AC264:AD264"/>
    <mergeCell ref="AE264:AF264"/>
    <mergeCell ref="AH264:AI264"/>
    <mergeCell ref="AJ264:AK264"/>
    <mergeCell ref="D243:E243"/>
    <mergeCell ref="F243:G243"/>
    <mergeCell ref="I243:J243"/>
    <mergeCell ref="K243:L243"/>
    <mergeCell ref="N243:O243"/>
    <mergeCell ref="P243:Q243"/>
    <mergeCell ref="S243:T243"/>
    <mergeCell ref="U243:V243"/>
    <mergeCell ref="X243:Y243"/>
    <mergeCell ref="Z243:AA243"/>
    <mergeCell ref="AC243:AD243"/>
    <mergeCell ref="AE243:AF243"/>
    <mergeCell ref="AH243:AI243"/>
    <mergeCell ref="AJ243:AK243"/>
    <mergeCell ref="AC247:AD247"/>
    <mergeCell ref="AE247:AF247"/>
    <mergeCell ref="D250:E250"/>
    <mergeCell ref="F250:G250"/>
    <mergeCell ref="I250:J250"/>
    <mergeCell ref="K250:L250"/>
    <mergeCell ref="N250:O250"/>
    <mergeCell ref="P250:Q250"/>
    <mergeCell ref="S250:T250"/>
    <mergeCell ref="U250:V250"/>
    <mergeCell ref="X250:Y250"/>
    <mergeCell ref="Z250:AA250"/>
    <mergeCell ref="AC250:AD250"/>
    <mergeCell ref="AE250:AF250"/>
    <mergeCell ref="AH250:AI250"/>
    <mergeCell ref="AJ250:AK250"/>
    <mergeCell ref="S261:T261"/>
    <mergeCell ref="U261:V261"/>
    <mergeCell ref="X261:Y261"/>
    <mergeCell ref="Z261:AA261"/>
    <mergeCell ref="D285:E285"/>
    <mergeCell ref="F285:G285"/>
    <mergeCell ref="I285:J285"/>
    <mergeCell ref="K285:L285"/>
    <mergeCell ref="N285:O285"/>
    <mergeCell ref="P285:Q285"/>
    <mergeCell ref="S285:T285"/>
    <mergeCell ref="U285:V285"/>
    <mergeCell ref="X285:Y285"/>
    <mergeCell ref="Z285:AA285"/>
    <mergeCell ref="AC285:AD285"/>
    <mergeCell ref="AE285:AF285"/>
    <mergeCell ref="AH285:AI285"/>
    <mergeCell ref="AJ285:AK285"/>
    <mergeCell ref="AC289:AD289"/>
    <mergeCell ref="AE289:AF289"/>
    <mergeCell ref="D292:E292"/>
    <mergeCell ref="F292:G292"/>
    <mergeCell ref="I292:J292"/>
    <mergeCell ref="K292:L292"/>
    <mergeCell ref="N292:O292"/>
    <mergeCell ref="P292:Q292"/>
    <mergeCell ref="S292:T292"/>
    <mergeCell ref="U292:V292"/>
    <mergeCell ref="X292:Y292"/>
    <mergeCell ref="Z292:AA292"/>
    <mergeCell ref="AC292:AD292"/>
    <mergeCell ref="AE292:AF292"/>
    <mergeCell ref="AH292:AI292"/>
    <mergeCell ref="AJ292:AK292"/>
    <mergeCell ref="D271:E271"/>
    <mergeCell ref="F271:G271"/>
    <mergeCell ref="I271:J271"/>
    <mergeCell ref="K271:L271"/>
    <mergeCell ref="N271:O271"/>
    <mergeCell ref="P271:Q271"/>
    <mergeCell ref="S271:T271"/>
    <mergeCell ref="U271:V271"/>
    <mergeCell ref="X271:Y271"/>
    <mergeCell ref="Z271:AA271"/>
    <mergeCell ref="AC271:AD271"/>
    <mergeCell ref="AE271:AF271"/>
    <mergeCell ref="AH271:AI271"/>
    <mergeCell ref="AJ271:AK271"/>
    <mergeCell ref="AC275:AD275"/>
    <mergeCell ref="AE275:AF275"/>
    <mergeCell ref="D278:E278"/>
    <mergeCell ref="F278:G278"/>
    <mergeCell ref="I278:J278"/>
    <mergeCell ref="K278:L278"/>
    <mergeCell ref="N278:O278"/>
    <mergeCell ref="P278:Q278"/>
    <mergeCell ref="S278:T278"/>
    <mergeCell ref="U278:V278"/>
    <mergeCell ref="X278:Y278"/>
    <mergeCell ref="Z278:AA278"/>
    <mergeCell ref="AC278:AD278"/>
    <mergeCell ref="AE278:AF278"/>
    <mergeCell ref="AH278:AI278"/>
    <mergeCell ref="AJ278:AK278"/>
    <mergeCell ref="S282:T282"/>
    <mergeCell ref="U282:V282"/>
    <mergeCell ref="X282:Y282"/>
    <mergeCell ref="Z282:AA282"/>
    <mergeCell ref="D313:E313"/>
    <mergeCell ref="F313:G313"/>
    <mergeCell ref="I313:J313"/>
    <mergeCell ref="K313:L313"/>
    <mergeCell ref="N313:O313"/>
    <mergeCell ref="P313:Q313"/>
    <mergeCell ref="S313:T313"/>
    <mergeCell ref="U313:V313"/>
    <mergeCell ref="X313:Y313"/>
    <mergeCell ref="Z313:AA313"/>
    <mergeCell ref="AC313:AD313"/>
    <mergeCell ref="AE313:AF313"/>
    <mergeCell ref="AH313:AI313"/>
    <mergeCell ref="AJ313:AK313"/>
    <mergeCell ref="AC317:AD317"/>
    <mergeCell ref="AE317:AF317"/>
    <mergeCell ref="D320:E320"/>
    <mergeCell ref="F320:G320"/>
    <mergeCell ref="I320:J320"/>
    <mergeCell ref="K320:L320"/>
    <mergeCell ref="N320:O320"/>
    <mergeCell ref="P320:Q320"/>
    <mergeCell ref="S320:T320"/>
    <mergeCell ref="U320:V320"/>
    <mergeCell ref="X320:Y320"/>
    <mergeCell ref="Z320:AA320"/>
    <mergeCell ref="AC320:AD320"/>
    <mergeCell ref="AE320:AF320"/>
    <mergeCell ref="AH320:AI320"/>
    <mergeCell ref="AJ320:AK320"/>
    <mergeCell ref="D299:E299"/>
    <mergeCell ref="F299:G299"/>
    <mergeCell ref="I299:J299"/>
    <mergeCell ref="K299:L299"/>
    <mergeCell ref="N299:O299"/>
    <mergeCell ref="P299:Q299"/>
    <mergeCell ref="S299:T299"/>
    <mergeCell ref="U299:V299"/>
    <mergeCell ref="X299:Y299"/>
    <mergeCell ref="Z299:AA299"/>
    <mergeCell ref="AC299:AD299"/>
    <mergeCell ref="AE299:AF299"/>
    <mergeCell ref="AH299:AI299"/>
    <mergeCell ref="AJ299:AK299"/>
    <mergeCell ref="AC303:AD303"/>
    <mergeCell ref="AE303:AF303"/>
    <mergeCell ref="D306:E306"/>
    <mergeCell ref="F306:G306"/>
    <mergeCell ref="I306:J306"/>
    <mergeCell ref="K306:L306"/>
    <mergeCell ref="N306:O306"/>
    <mergeCell ref="P306:Q306"/>
    <mergeCell ref="S306:T306"/>
    <mergeCell ref="U306:V306"/>
    <mergeCell ref="X306:Y306"/>
    <mergeCell ref="Z306:AA306"/>
    <mergeCell ref="AC306:AD306"/>
    <mergeCell ref="AE306:AF306"/>
    <mergeCell ref="AH306:AI306"/>
    <mergeCell ref="AJ306:AK306"/>
    <mergeCell ref="S303:T303"/>
    <mergeCell ref="U303:V303"/>
    <mergeCell ref="X303:Y303"/>
    <mergeCell ref="Z303:AA303"/>
    <mergeCell ref="D341:E341"/>
    <mergeCell ref="F341:G341"/>
    <mergeCell ref="I341:J341"/>
    <mergeCell ref="K341:L341"/>
    <mergeCell ref="N341:O341"/>
    <mergeCell ref="P341:Q341"/>
    <mergeCell ref="S341:T341"/>
    <mergeCell ref="U341:V341"/>
    <mergeCell ref="X341:Y341"/>
    <mergeCell ref="Z341:AA341"/>
    <mergeCell ref="AC341:AD341"/>
    <mergeCell ref="AE341:AF341"/>
    <mergeCell ref="AH341:AI341"/>
    <mergeCell ref="AJ341:AK341"/>
    <mergeCell ref="AC345:AD345"/>
    <mergeCell ref="AE345:AF345"/>
    <mergeCell ref="D348:E348"/>
    <mergeCell ref="F348:G348"/>
    <mergeCell ref="I348:J348"/>
    <mergeCell ref="K348:L348"/>
    <mergeCell ref="N348:O348"/>
    <mergeCell ref="P348:Q348"/>
    <mergeCell ref="S348:T348"/>
    <mergeCell ref="U348:V348"/>
    <mergeCell ref="X348:Y348"/>
    <mergeCell ref="Z348:AA348"/>
    <mergeCell ref="AC348:AD348"/>
    <mergeCell ref="AE348:AF348"/>
    <mergeCell ref="AH348:AI348"/>
    <mergeCell ref="AJ348:AK348"/>
    <mergeCell ref="D327:E327"/>
    <mergeCell ref="F327:G327"/>
    <mergeCell ref="I327:J327"/>
    <mergeCell ref="K327:L327"/>
    <mergeCell ref="N327:O327"/>
    <mergeCell ref="P327:Q327"/>
    <mergeCell ref="S327:T327"/>
    <mergeCell ref="U327:V327"/>
    <mergeCell ref="X327:Y327"/>
    <mergeCell ref="Z327:AA327"/>
    <mergeCell ref="AC327:AD327"/>
    <mergeCell ref="AE327:AF327"/>
    <mergeCell ref="AH327:AI327"/>
    <mergeCell ref="AJ327:AK327"/>
    <mergeCell ref="AC331:AD331"/>
    <mergeCell ref="AE331:AF331"/>
    <mergeCell ref="D334:E334"/>
    <mergeCell ref="F334:G334"/>
    <mergeCell ref="I334:J334"/>
    <mergeCell ref="K334:L334"/>
    <mergeCell ref="N334:O334"/>
    <mergeCell ref="P334:Q334"/>
    <mergeCell ref="S334:T334"/>
    <mergeCell ref="U334:V334"/>
    <mergeCell ref="X334:Y334"/>
    <mergeCell ref="Z334:AA334"/>
    <mergeCell ref="AC334:AD334"/>
    <mergeCell ref="AE334:AF334"/>
    <mergeCell ref="AH334:AI334"/>
    <mergeCell ref="AJ334:AK334"/>
    <mergeCell ref="S345:T345"/>
    <mergeCell ref="U345:V345"/>
    <mergeCell ref="X345:Y345"/>
    <mergeCell ref="Z345:AA345"/>
    <mergeCell ref="D369:E369"/>
    <mergeCell ref="F369:G369"/>
    <mergeCell ref="I369:J369"/>
    <mergeCell ref="K369:L369"/>
    <mergeCell ref="N369:O369"/>
    <mergeCell ref="P369:Q369"/>
    <mergeCell ref="S369:T369"/>
    <mergeCell ref="U369:V369"/>
    <mergeCell ref="X369:Y369"/>
    <mergeCell ref="Z369:AA369"/>
    <mergeCell ref="AC369:AD369"/>
    <mergeCell ref="AE369:AF369"/>
    <mergeCell ref="AH369:AI369"/>
    <mergeCell ref="AJ369:AK369"/>
    <mergeCell ref="AC373:AD373"/>
    <mergeCell ref="AE373:AF373"/>
    <mergeCell ref="D376:E376"/>
    <mergeCell ref="F376:G376"/>
    <mergeCell ref="I376:J376"/>
    <mergeCell ref="K376:L376"/>
    <mergeCell ref="N376:O376"/>
    <mergeCell ref="P376:Q376"/>
    <mergeCell ref="S376:T376"/>
    <mergeCell ref="U376:V376"/>
    <mergeCell ref="X376:Y376"/>
    <mergeCell ref="Z376:AA376"/>
    <mergeCell ref="AC376:AD376"/>
    <mergeCell ref="AE376:AF376"/>
    <mergeCell ref="AH376:AI376"/>
    <mergeCell ref="AJ376:AK376"/>
    <mergeCell ref="D355:E355"/>
    <mergeCell ref="F355:G355"/>
    <mergeCell ref="I355:J355"/>
    <mergeCell ref="K355:L355"/>
    <mergeCell ref="N355:O355"/>
    <mergeCell ref="P355:Q355"/>
    <mergeCell ref="S355:T355"/>
    <mergeCell ref="U355:V355"/>
    <mergeCell ref="X355:Y355"/>
    <mergeCell ref="Z355:AA355"/>
    <mergeCell ref="AC355:AD355"/>
    <mergeCell ref="AE355:AF355"/>
    <mergeCell ref="AH355:AI355"/>
    <mergeCell ref="AJ355:AK355"/>
    <mergeCell ref="AC359:AD359"/>
    <mergeCell ref="AE359:AF359"/>
    <mergeCell ref="D362:E362"/>
    <mergeCell ref="F362:G362"/>
    <mergeCell ref="I362:J362"/>
    <mergeCell ref="K362:L362"/>
    <mergeCell ref="N362:O362"/>
    <mergeCell ref="P362:Q362"/>
    <mergeCell ref="S362:T362"/>
    <mergeCell ref="U362:V362"/>
    <mergeCell ref="X362:Y362"/>
    <mergeCell ref="Z362:AA362"/>
    <mergeCell ref="AC362:AD362"/>
    <mergeCell ref="AE362:AF362"/>
    <mergeCell ref="AH362:AI362"/>
    <mergeCell ref="AJ362:AK362"/>
    <mergeCell ref="S366:T366"/>
    <mergeCell ref="U366:V366"/>
    <mergeCell ref="X366:Y366"/>
    <mergeCell ref="Z366:AA366"/>
    <mergeCell ref="D397:E397"/>
    <mergeCell ref="F397:G397"/>
    <mergeCell ref="I397:J397"/>
    <mergeCell ref="K397:L397"/>
    <mergeCell ref="N397:O397"/>
    <mergeCell ref="P397:Q397"/>
    <mergeCell ref="S397:T397"/>
    <mergeCell ref="U397:V397"/>
    <mergeCell ref="X397:Y397"/>
    <mergeCell ref="Z397:AA397"/>
    <mergeCell ref="AC397:AD397"/>
    <mergeCell ref="AE397:AF397"/>
    <mergeCell ref="AH397:AI397"/>
    <mergeCell ref="AJ397:AK397"/>
    <mergeCell ref="AC401:AD401"/>
    <mergeCell ref="AE401:AF401"/>
    <mergeCell ref="D404:E404"/>
    <mergeCell ref="F404:G404"/>
    <mergeCell ref="I404:J404"/>
    <mergeCell ref="K404:L404"/>
    <mergeCell ref="N404:O404"/>
    <mergeCell ref="P404:Q404"/>
    <mergeCell ref="S404:T404"/>
    <mergeCell ref="U404:V404"/>
    <mergeCell ref="X404:Y404"/>
    <mergeCell ref="Z404:AA404"/>
    <mergeCell ref="AC404:AD404"/>
    <mergeCell ref="AE404:AF404"/>
    <mergeCell ref="AH404:AI404"/>
    <mergeCell ref="AJ404:AK404"/>
    <mergeCell ref="D383:E383"/>
    <mergeCell ref="F383:G383"/>
    <mergeCell ref="I383:J383"/>
    <mergeCell ref="K383:L383"/>
    <mergeCell ref="N383:O383"/>
    <mergeCell ref="P383:Q383"/>
    <mergeCell ref="S383:T383"/>
    <mergeCell ref="U383:V383"/>
    <mergeCell ref="X383:Y383"/>
    <mergeCell ref="Z383:AA383"/>
    <mergeCell ref="AC383:AD383"/>
    <mergeCell ref="AE383:AF383"/>
    <mergeCell ref="AH383:AI383"/>
    <mergeCell ref="AJ383:AK383"/>
    <mergeCell ref="AC387:AD387"/>
    <mergeCell ref="AE387:AF387"/>
    <mergeCell ref="D390:E390"/>
    <mergeCell ref="F390:G390"/>
    <mergeCell ref="I390:J390"/>
    <mergeCell ref="K390:L390"/>
    <mergeCell ref="N390:O390"/>
    <mergeCell ref="P390:Q390"/>
    <mergeCell ref="S390:T390"/>
    <mergeCell ref="U390:V390"/>
    <mergeCell ref="X390:Y390"/>
    <mergeCell ref="Z390:AA390"/>
    <mergeCell ref="AC390:AD390"/>
    <mergeCell ref="AE390:AF390"/>
    <mergeCell ref="AH390:AI390"/>
    <mergeCell ref="AJ390:AK390"/>
    <mergeCell ref="S387:T387"/>
    <mergeCell ref="U387:V387"/>
    <mergeCell ref="X387:Y387"/>
    <mergeCell ref="Z387:AA387"/>
    <mergeCell ref="D425:E425"/>
    <mergeCell ref="F425:G425"/>
    <mergeCell ref="I425:J425"/>
    <mergeCell ref="K425:L425"/>
    <mergeCell ref="N425:O425"/>
    <mergeCell ref="P425:Q425"/>
    <mergeCell ref="S425:T425"/>
    <mergeCell ref="U425:V425"/>
    <mergeCell ref="X425:Y425"/>
    <mergeCell ref="Z425:AA425"/>
    <mergeCell ref="AC425:AD425"/>
    <mergeCell ref="AE425:AF425"/>
    <mergeCell ref="AH425:AI425"/>
    <mergeCell ref="AJ425:AK425"/>
    <mergeCell ref="AC429:AD429"/>
    <mergeCell ref="AE429:AF429"/>
    <mergeCell ref="D432:E432"/>
    <mergeCell ref="F432:G432"/>
    <mergeCell ref="I432:J432"/>
    <mergeCell ref="K432:L432"/>
    <mergeCell ref="N432:O432"/>
    <mergeCell ref="P432:Q432"/>
    <mergeCell ref="S432:T432"/>
    <mergeCell ref="U432:V432"/>
    <mergeCell ref="X432:Y432"/>
    <mergeCell ref="Z432:AA432"/>
    <mergeCell ref="AC432:AD432"/>
    <mergeCell ref="AE432:AF432"/>
    <mergeCell ref="AH432:AI432"/>
    <mergeCell ref="AJ432:AK432"/>
    <mergeCell ref="D411:E411"/>
    <mergeCell ref="F411:G411"/>
    <mergeCell ref="I411:J411"/>
    <mergeCell ref="K411:L411"/>
    <mergeCell ref="N411:O411"/>
    <mergeCell ref="P411:Q411"/>
    <mergeCell ref="S411:T411"/>
    <mergeCell ref="U411:V411"/>
    <mergeCell ref="X411:Y411"/>
    <mergeCell ref="Z411:AA411"/>
    <mergeCell ref="AC411:AD411"/>
    <mergeCell ref="AE411:AF411"/>
    <mergeCell ref="AH411:AI411"/>
    <mergeCell ref="AJ411:AK411"/>
    <mergeCell ref="AC415:AD415"/>
    <mergeCell ref="AE415:AF415"/>
    <mergeCell ref="D418:E418"/>
    <mergeCell ref="F418:G418"/>
    <mergeCell ref="I418:J418"/>
    <mergeCell ref="K418:L418"/>
    <mergeCell ref="N418:O418"/>
    <mergeCell ref="P418:Q418"/>
    <mergeCell ref="S418:T418"/>
    <mergeCell ref="U418:V418"/>
    <mergeCell ref="X418:Y418"/>
    <mergeCell ref="Z418:AA418"/>
    <mergeCell ref="AC418:AD418"/>
    <mergeCell ref="AE418:AF418"/>
    <mergeCell ref="AH418:AI418"/>
    <mergeCell ref="AJ418:AK418"/>
    <mergeCell ref="S429:T429"/>
    <mergeCell ref="U429:V429"/>
    <mergeCell ref="X429:Y429"/>
    <mergeCell ref="Z429:AA429"/>
    <mergeCell ref="D453:E453"/>
    <mergeCell ref="F453:G453"/>
    <mergeCell ref="I453:J453"/>
    <mergeCell ref="K453:L453"/>
    <mergeCell ref="N453:O453"/>
    <mergeCell ref="P453:Q453"/>
    <mergeCell ref="S453:T453"/>
    <mergeCell ref="U453:V453"/>
    <mergeCell ref="X453:Y453"/>
    <mergeCell ref="Z453:AA453"/>
    <mergeCell ref="AC453:AD453"/>
    <mergeCell ref="AE453:AF453"/>
    <mergeCell ref="AH453:AI453"/>
    <mergeCell ref="AJ453:AK453"/>
    <mergeCell ref="AC457:AD457"/>
    <mergeCell ref="AE457:AF457"/>
    <mergeCell ref="D460:E460"/>
    <mergeCell ref="F460:G460"/>
    <mergeCell ref="I460:J460"/>
    <mergeCell ref="K460:L460"/>
    <mergeCell ref="N460:O460"/>
    <mergeCell ref="P460:Q460"/>
    <mergeCell ref="S460:T460"/>
    <mergeCell ref="U460:V460"/>
    <mergeCell ref="X460:Y460"/>
    <mergeCell ref="Z460:AA460"/>
    <mergeCell ref="AC460:AD460"/>
    <mergeCell ref="AE460:AF460"/>
    <mergeCell ref="AH460:AI460"/>
    <mergeCell ref="AJ460:AK460"/>
    <mergeCell ref="D439:E439"/>
    <mergeCell ref="F439:G439"/>
    <mergeCell ref="I439:J439"/>
    <mergeCell ref="K439:L439"/>
    <mergeCell ref="N439:O439"/>
    <mergeCell ref="P439:Q439"/>
    <mergeCell ref="S439:T439"/>
    <mergeCell ref="U439:V439"/>
    <mergeCell ref="X439:Y439"/>
    <mergeCell ref="Z439:AA439"/>
    <mergeCell ref="AC439:AD439"/>
    <mergeCell ref="AE439:AF439"/>
    <mergeCell ref="AH439:AI439"/>
    <mergeCell ref="AJ439:AK439"/>
    <mergeCell ref="AC443:AD443"/>
    <mergeCell ref="AE443:AF443"/>
    <mergeCell ref="D446:E446"/>
    <mergeCell ref="F446:G446"/>
    <mergeCell ref="I446:J446"/>
    <mergeCell ref="K446:L446"/>
    <mergeCell ref="N446:O446"/>
    <mergeCell ref="P446:Q446"/>
    <mergeCell ref="S446:T446"/>
    <mergeCell ref="U446:V446"/>
    <mergeCell ref="X446:Y446"/>
    <mergeCell ref="Z446:AA446"/>
    <mergeCell ref="AC446:AD446"/>
    <mergeCell ref="AE446:AF446"/>
    <mergeCell ref="AH446:AI446"/>
    <mergeCell ref="AJ446:AK446"/>
    <mergeCell ref="S450:T450"/>
    <mergeCell ref="U450:V450"/>
    <mergeCell ref="X450:Y450"/>
    <mergeCell ref="Z450:AA450"/>
    <mergeCell ref="D481:E481"/>
    <mergeCell ref="F481:G481"/>
    <mergeCell ref="I481:J481"/>
    <mergeCell ref="K481:L481"/>
    <mergeCell ref="N481:O481"/>
    <mergeCell ref="P481:Q481"/>
    <mergeCell ref="S481:T481"/>
    <mergeCell ref="U481:V481"/>
    <mergeCell ref="X481:Y481"/>
    <mergeCell ref="Z481:AA481"/>
    <mergeCell ref="AC481:AD481"/>
    <mergeCell ref="AE481:AF481"/>
    <mergeCell ref="AH481:AI481"/>
    <mergeCell ref="AJ481:AK481"/>
    <mergeCell ref="AC485:AD485"/>
    <mergeCell ref="AE485:AF485"/>
    <mergeCell ref="D488:E488"/>
    <mergeCell ref="F488:G488"/>
    <mergeCell ref="I488:J488"/>
    <mergeCell ref="K488:L488"/>
    <mergeCell ref="N488:O488"/>
    <mergeCell ref="P488:Q488"/>
    <mergeCell ref="S488:T488"/>
    <mergeCell ref="U488:V488"/>
    <mergeCell ref="X488:Y488"/>
    <mergeCell ref="Z488:AA488"/>
    <mergeCell ref="AC488:AD488"/>
    <mergeCell ref="AE488:AF488"/>
    <mergeCell ref="AH488:AI488"/>
    <mergeCell ref="AJ488:AK488"/>
    <mergeCell ref="D467:E467"/>
    <mergeCell ref="F467:G467"/>
    <mergeCell ref="I467:J467"/>
    <mergeCell ref="K467:L467"/>
    <mergeCell ref="N467:O467"/>
    <mergeCell ref="P467:Q467"/>
    <mergeCell ref="S467:T467"/>
    <mergeCell ref="U467:V467"/>
    <mergeCell ref="X467:Y467"/>
    <mergeCell ref="Z467:AA467"/>
    <mergeCell ref="AC467:AD467"/>
    <mergeCell ref="AE467:AF467"/>
    <mergeCell ref="AH467:AI467"/>
    <mergeCell ref="AJ467:AK467"/>
    <mergeCell ref="AC471:AD471"/>
    <mergeCell ref="AE471:AF471"/>
    <mergeCell ref="D474:E474"/>
    <mergeCell ref="F474:G474"/>
    <mergeCell ref="I474:J474"/>
    <mergeCell ref="K474:L474"/>
    <mergeCell ref="N474:O474"/>
    <mergeCell ref="P474:Q474"/>
    <mergeCell ref="S474:T474"/>
    <mergeCell ref="U474:V474"/>
    <mergeCell ref="X474:Y474"/>
    <mergeCell ref="Z474:AA474"/>
    <mergeCell ref="AC474:AD474"/>
    <mergeCell ref="AE474:AF474"/>
    <mergeCell ref="AH474:AI474"/>
    <mergeCell ref="AJ474:AK474"/>
    <mergeCell ref="S471:T471"/>
    <mergeCell ref="U471:V471"/>
    <mergeCell ref="X471:Y471"/>
    <mergeCell ref="Z471:AA471"/>
    <mergeCell ref="D509:E509"/>
    <mergeCell ref="F509:G509"/>
    <mergeCell ref="I509:J509"/>
    <mergeCell ref="K509:L509"/>
    <mergeCell ref="N509:O509"/>
    <mergeCell ref="P509:Q509"/>
    <mergeCell ref="S509:T509"/>
    <mergeCell ref="U509:V509"/>
    <mergeCell ref="X509:Y509"/>
    <mergeCell ref="Z509:AA509"/>
    <mergeCell ref="AC509:AD509"/>
    <mergeCell ref="AE509:AF509"/>
    <mergeCell ref="AH509:AI509"/>
    <mergeCell ref="AJ509:AK509"/>
    <mergeCell ref="AC513:AD513"/>
    <mergeCell ref="AE513:AF513"/>
    <mergeCell ref="D516:E516"/>
    <mergeCell ref="F516:G516"/>
    <mergeCell ref="I516:J516"/>
    <mergeCell ref="K516:L516"/>
    <mergeCell ref="N516:O516"/>
    <mergeCell ref="P516:Q516"/>
    <mergeCell ref="S516:T516"/>
    <mergeCell ref="U516:V516"/>
    <mergeCell ref="X516:Y516"/>
    <mergeCell ref="Z516:AA516"/>
    <mergeCell ref="AC516:AD516"/>
    <mergeCell ref="AE516:AF516"/>
    <mergeCell ref="AH516:AI516"/>
    <mergeCell ref="AJ516:AK516"/>
    <mergeCell ref="D495:E495"/>
    <mergeCell ref="F495:G495"/>
    <mergeCell ref="I495:J495"/>
    <mergeCell ref="K495:L495"/>
    <mergeCell ref="N495:O495"/>
    <mergeCell ref="P495:Q495"/>
    <mergeCell ref="S495:T495"/>
    <mergeCell ref="U495:V495"/>
    <mergeCell ref="X495:Y495"/>
    <mergeCell ref="Z495:AA495"/>
    <mergeCell ref="AC495:AD495"/>
    <mergeCell ref="AE495:AF495"/>
    <mergeCell ref="AH495:AI495"/>
    <mergeCell ref="AJ495:AK495"/>
    <mergeCell ref="AC499:AD499"/>
    <mergeCell ref="AE499:AF499"/>
    <mergeCell ref="D502:E502"/>
    <mergeCell ref="F502:G502"/>
    <mergeCell ref="I502:J502"/>
    <mergeCell ref="K502:L502"/>
    <mergeCell ref="N502:O502"/>
    <mergeCell ref="P502:Q502"/>
    <mergeCell ref="S502:T502"/>
    <mergeCell ref="U502:V502"/>
    <mergeCell ref="X502:Y502"/>
    <mergeCell ref="Z502:AA502"/>
    <mergeCell ref="AC502:AD502"/>
    <mergeCell ref="AE502:AF502"/>
    <mergeCell ref="AH502:AI502"/>
    <mergeCell ref="AJ502:AK502"/>
    <mergeCell ref="S513:T513"/>
    <mergeCell ref="U513:V513"/>
    <mergeCell ref="X513:Y513"/>
    <mergeCell ref="Z513:AA513"/>
    <mergeCell ref="D537:E537"/>
    <mergeCell ref="F537:G537"/>
    <mergeCell ref="I537:J537"/>
    <mergeCell ref="K537:L537"/>
    <mergeCell ref="N537:O537"/>
    <mergeCell ref="P537:Q537"/>
    <mergeCell ref="S537:T537"/>
    <mergeCell ref="U537:V537"/>
    <mergeCell ref="X537:Y537"/>
    <mergeCell ref="Z537:AA537"/>
    <mergeCell ref="AC537:AD537"/>
    <mergeCell ref="AE537:AF537"/>
    <mergeCell ref="AH537:AI537"/>
    <mergeCell ref="AJ537:AK537"/>
    <mergeCell ref="AC541:AD541"/>
    <mergeCell ref="AE541:AF541"/>
    <mergeCell ref="D544:E544"/>
    <mergeCell ref="F544:G544"/>
    <mergeCell ref="I544:J544"/>
    <mergeCell ref="K544:L544"/>
    <mergeCell ref="N544:O544"/>
    <mergeCell ref="P544:Q544"/>
    <mergeCell ref="S544:T544"/>
    <mergeCell ref="U544:V544"/>
    <mergeCell ref="X544:Y544"/>
    <mergeCell ref="Z544:AA544"/>
    <mergeCell ref="AC544:AD544"/>
    <mergeCell ref="AE544:AF544"/>
    <mergeCell ref="AH544:AI544"/>
    <mergeCell ref="AJ544:AK544"/>
    <mergeCell ref="D523:E523"/>
    <mergeCell ref="F523:G523"/>
    <mergeCell ref="I523:J523"/>
    <mergeCell ref="K523:L523"/>
    <mergeCell ref="N523:O523"/>
    <mergeCell ref="P523:Q523"/>
    <mergeCell ref="S523:T523"/>
    <mergeCell ref="U523:V523"/>
    <mergeCell ref="X523:Y523"/>
    <mergeCell ref="Z523:AA523"/>
    <mergeCell ref="AC523:AD523"/>
    <mergeCell ref="AE523:AF523"/>
    <mergeCell ref="AH523:AI523"/>
    <mergeCell ref="AJ523:AK523"/>
    <mergeCell ref="AC527:AD527"/>
    <mergeCell ref="AE527:AF527"/>
    <mergeCell ref="D530:E530"/>
    <mergeCell ref="F530:G530"/>
    <mergeCell ref="I530:J530"/>
    <mergeCell ref="K530:L530"/>
    <mergeCell ref="N530:O530"/>
    <mergeCell ref="P530:Q530"/>
    <mergeCell ref="S530:T530"/>
    <mergeCell ref="U530:V530"/>
    <mergeCell ref="X530:Y530"/>
    <mergeCell ref="Z530:AA530"/>
    <mergeCell ref="AC530:AD530"/>
    <mergeCell ref="AE530:AF530"/>
    <mergeCell ref="AH530:AI530"/>
    <mergeCell ref="AJ530:AK530"/>
    <mergeCell ref="S534:T534"/>
    <mergeCell ref="U534:V534"/>
    <mergeCell ref="X534:Y534"/>
    <mergeCell ref="Z534:AA534"/>
    <mergeCell ref="D565:E565"/>
    <mergeCell ref="F565:G565"/>
    <mergeCell ref="I565:J565"/>
    <mergeCell ref="K565:L565"/>
    <mergeCell ref="N565:O565"/>
    <mergeCell ref="P565:Q565"/>
    <mergeCell ref="S565:T565"/>
    <mergeCell ref="U565:V565"/>
    <mergeCell ref="X565:Y565"/>
    <mergeCell ref="Z565:AA565"/>
    <mergeCell ref="AC565:AD565"/>
    <mergeCell ref="AE565:AF565"/>
    <mergeCell ref="AH565:AI565"/>
    <mergeCell ref="AJ565:AK565"/>
    <mergeCell ref="AC569:AD569"/>
    <mergeCell ref="AE569:AF569"/>
    <mergeCell ref="D572:E572"/>
    <mergeCell ref="F572:G572"/>
    <mergeCell ref="I572:J572"/>
    <mergeCell ref="K572:L572"/>
    <mergeCell ref="N572:O572"/>
    <mergeCell ref="P572:Q572"/>
    <mergeCell ref="S572:T572"/>
    <mergeCell ref="U572:V572"/>
    <mergeCell ref="X572:Y572"/>
    <mergeCell ref="Z572:AA572"/>
    <mergeCell ref="AC572:AD572"/>
    <mergeCell ref="AE572:AF572"/>
    <mergeCell ref="AH572:AI572"/>
    <mergeCell ref="AJ572:AK572"/>
    <mergeCell ref="D551:E551"/>
    <mergeCell ref="F551:G551"/>
    <mergeCell ref="I551:J551"/>
    <mergeCell ref="K551:L551"/>
    <mergeCell ref="N551:O551"/>
    <mergeCell ref="P551:Q551"/>
    <mergeCell ref="S551:T551"/>
    <mergeCell ref="U551:V551"/>
    <mergeCell ref="X551:Y551"/>
    <mergeCell ref="Z551:AA551"/>
    <mergeCell ref="AC551:AD551"/>
    <mergeCell ref="AE551:AF551"/>
    <mergeCell ref="AH551:AI551"/>
    <mergeCell ref="AJ551:AK551"/>
    <mergeCell ref="AC555:AD555"/>
    <mergeCell ref="AE555:AF555"/>
    <mergeCell ref="D558:E558"/>
    <mergeCell ref="F558:G558"/>
    <mergeCell ref="I558:J558"/>
    <mergeCell ref="K558:L558"/>
    <mergeCell ref="N558:O558"/>
    <mergeCell ref="P558:Q558"/>
    <mergeCell ref="S558:T558"/>
    <mergeCell ref="U558:V558"/>
    <mergeCell ref="X558:Y558"/>
    <mergeCell ref="Z558:AA558"/>
    <mergeCell ref="AC558:AD558"/>
    <mergeCell ref="AE558:AF558"/>
    <mergeCell ref="AH558:AI558"/>
    <mergeCell ref="AJ558:AK558"/>
    <mergeCell ref="S555:T555"/>
    <mergeCell ref="U555:V555"/>
    <mergeCell ref="X555:Y555"/>
    <mergeCell ref="Z555:AA555"/>
    <mergeCell ref="D593:E593"/>
    <mergeCell ref="F593:G593"/>
    <mergeCell ref="I593:J593"/>
    <mergeCell ref="K593:L593"/>
    <mergeCell ref="N593:O593"/>
    <mergeCell ref="P593:Q593"/>
    <mergeCell ref="S593:T593"/>
    <mergeCell ref="U593:V593"/>
    <mergeCell ref="X593:Y593"/>
    <mergeCell ref="Z593:AA593"/>
    <mergeCell ref="AC593:AD593"/>
    <mergeCell ref="AE593:AF593"/>
    <mergeCell ref="AH593:AI593"/>
    <mergeCell ref="AJ593:AK593"/>
    <mergeCell ref="AC597:AD597"/>
    <mergeCell ref="AE597:AF597"/>
    <mergeCell ref="D600:E600"/>
    <mergeCell ref="F600:G600"/>
    <mergeCell ref="I600:J600"/>
    <mergeCell ref="K600:L600"/>
    <mergeCell ref="N600:O600"/>
    <mergeCell ref="P600:Q600"/>
    <mergeCell ref="S600:T600"/>
    <mergeCell ref="U600:V600"/>
    <mergeCell ref="X600:Y600"/>
    <mergeCell ref="Z600:AA600"/>
    <mergeCell ref="AC600:AD600"/>
    <mergeCell ref="AE600:AF600"/>
    <mergeCell ref="AH600:AI600"/>
    <mergeCell ref="AJ600:AK600"/>
    <mergeCell ref="D579:E579"/>
    <mergeCell ref="F579:G579"/>
    <mergeCell ref="I579:J579"/>
    <mergeCell ref="K579:L579"/>
    <mergeCell ref="N579:O579"/>
    <mergeCell ref="P579:Q579"/>
    <mergeCell ref="S579:T579"/>
    <mergeCell ref="U579:V579"/>
    <mergeCell ref="X579:Y579"/>
    <mergeCell ref="Z579:AA579"/>
    <mergeCell ref="AC579:AD579"/>
    <mergeCell ref="AE579:AF579"/>
    <mergeCell ref="AH579:AI579"/>
    <mergeCell ref="AJ579:AK579"/>
    <mergeCell ref="AC583:AD583"/>
    <mergeCell ref="AE583:AF583"/>
    <mergeCell ref="D586:E586"/>
    <mergeCell ref="F586:G586"/>
    <mergeCell ref="I586:J586"/>
    <mergeCell ref="K586:L586"/>
    <mergeCell ref="N586:O586"/>
    <mergeCell ref="P586:Q586"/>
    <mergeCell ref="S586:T586"/>
    <mergeCell ref="U586:V586"/>
    <mergeCell ref="X586:Y586"/>
    <mergeCell ref="Z586:AA586"/>
    <mergeCell ref="AC586:AD586"/>
    <mergeCell ref="AE586:AF586"/>
    <mergeCell ref="AH586:AI586"/>
    <mergeCell ref="AJ586:AK586"/>
    <mergeCell ref="S597:T597"/>
    <mergeCell ref="U597:V597"/>
    <mergeCell ref="X597:Y597"/>
    <mergeCell ref="Z597:AA597"/>
    <mergeCell ref="D621:E621"/>
    <mergeCell ref="F621:G621"/>
    <mergeCell ref="I621:J621"/>
    <mergeCell ref="K621:L621"/>
    <mergeCell ref="N621:O621"/>
    <mergeCell ref="P621:Q621"/>
    <mergeCell ref="S621:T621"/>
    <mergeCell ref="U621:V621"/>
    <mergeCell ref="X621:Y621"/>
    <mergeCell ref="Z621:AA621"/>
    <mergeCell ref="AC621:AD621"/>
    <mergeCell ref="AE621:AF621"/>
    <mergeCell ref="AH621:AI621"/>
    <mergeCell ref="AJ621:AK621"/>
    <mergeCell ref="AC625:AD625"/>
    <mergeCell ref="AE625:AF625"/>
    <mergeCell ref="D628:E628"/>
    <mergeCell ref="F628:G628"/>
    <mergeCell ref="I628:J628"/>
    <mergeCell ref="K628:L628"/>
    <mergeCell ref="N628:O628"/>
    <mergeCell ref="P628:Q628"/>
    <mergeCell ref="S628:T628"/>
    <mergeCell ref="U628:V628"/>
    <mergeCell ref="X628:Y628"/>
    <mergeCell ref="Z628:AA628"/>
    <mergeCell ref="AC628:AD628"/>
    <mergeCell ref="AE628:AF628"/>
    <mergeCell ref="AH628:AI628"/>
    <mergeCell ref="AJ628:AK628"/>
    <mergeCell ref="D607:E607"/>
    <mergeCell ref="F607:G607"/>
    <mergeCell ref="I607:J607"/>
    <mergeCell ref="K607:L607"/>
    <mergeCell ref="N607:O607"/>
    <mergeCell ref="P607:Q607"/>
    <mergeCell ref="S607:T607"/>
    <mergeCell ref="U607:V607"/>
    <mergeCell ref="X607:Y607"/>
    <mergeCell ref="Z607:AA607"/>
    <mergeCell ref="AC607:AD607"/>
    <mergeCell ref="AE607:AF607"/>
    <mergeCell ref="AH607:AI607"/>
    <mergeCell ref="AJ607:AK607"/>
    <mergeCell ref="AC611:AD611"/>
    <mergeCell ref="AE611:AF611"/>
    <mergeCell ref="D614:E614"/>
    <mergeCell ref="F614:G614"/>
    <mergeCell ref="I614:J614"/>
    <mergeCell ref="K614:L614"/>
    <mergeCell ref="N614:O614"/>
    <mergeCell ref="P614:Q614"/>
    <mergeCell ref="S614:T614"/>
    <mergeCell ref="U614:V614"/>
    <mergeCell ref="X614:Y614"/>
    <mergeCell ref="Z614:AA614"/>
    <mergeCell ref="AC614:AD614"/>
    <mergeCell ref="AE614:AF614"/>
    <mergeCell ref="AH614:AI614"/>
    <mergeCell ref="AJ614:AK614"/>
    <mergeCell ref="S618:T618"/>
    <mergeCell ref="U618:V618"/>
    <mergeCell ref="X618:Y618"/>
    <mergeCell ref="Z618:AA618"/>
    <mergeCell ref="D649:E649"/>
    <mergeCell ref="F649:G649"/>
    <mergeCell ref="I649:J649"/>
    <mergeCell ref="K649:L649"/>
    <mergeCell ref="N649:O649"/>
    <mergeCell ref="P649:Q649"/>
    <mergeCell ref="S649:T649"/>
    <mergeCell ref="U649:V649"/>
    <mergeCell ref="X649:Y649"/>
    <mergeCell ref="Z649:AA649"/>
    <mergeCell ref="AC649:AD649"/>
    <mergeCell ref="AE649:AF649"/>
    <mergeCell ref="AH649:AI649"/>
    <mergeCell ref="AJ649:AK649"/>
    <mergeCell ref="AC653:AD653"/>
    <mergeCell ref="AE653:AF653"/>
    <mergeCell ref="D656:E656"/>
    <mergeCell ref="F656:G656"/>
    <mergeCell ref="I656:J656"/>
    <mergeCell ref="K656:L656"/>
    <mergeCell ref="N656:O656"/>
    <mergeCell ref="P656:Q656"/>
    <mergeCell ref="S656:T656"/>
    <mergeCell ref="U656:V656"/>
    <mergeCell ref="X656:Y656"/>
    <mergeCell ref="Z656:AA656"/>
    <mergeCell ref="AC656:AD656"/>
    <mergeCell ref="AE656:AF656"/>
    <mergeCell ref="AH656:AI656"/>
    <mergeCell ref="AJ656:AK656"/>
    <mergeCell ref="D635:E635"/>
    <mergeCell ref="F635:G635"/>
    <mergeCell ref="I635:J635"/>
    <mergeCell ref="K635:L635"/>
    <mergeCell ref="N635:O635"/>
    <mergeCell ref="P635:Q635"/>
    <mergeCell ref="S635:T635"/>
    <mergeCell ref="U635:V635"/>
    <mergeCell ref="X635:Y635"/>
    <mergeCell ref="Z635:AA635"/>
    <mergeCell ref="AC635:AD635"/>
    <mergeCell ref="AE635:AF635"/>
    <mergeCell ref="AH635:AI635"/>
    <mergeCell ref="AJ635:AK635"/>
    <mergeCell ref="AC639:AD639"/>
    <mergeCell ref="AE639:AF639"/>
    <mergeCell ref="D642:E642"/>
    <mergeCell ref="F642:G642"/>
    <mergeCell ref="I642:J642"/>
    <mergeCell ref="K642:L642"/>
    <mergeCell ref="N642:O642"/>
    <mergeCell ref="P642:Q642"/>
    <mergeCell ref="S642:T642"/>
    <mergeCell ref="U642:V642"/>
    <mergeCell ref="X642:Y642"/>
    <mergeCell ref="Z642:AA642"/>
    <mergeCell ref="AC642:AD642"/>
    <mergeCell ref="AE642:AF642"/>
    <mergeCell ref="AH642:AI642"/>
    <mergeCell ref="AJ642:AK642"/>
    <mergeCell ref="S639:T639"/>
    <mergeCell ref="U639:V639"/>
    <mergeCell ref="X639:Y639"/>
    <mergeCell ref="Z639:AA639"/>
    <mergeCell ref="D677:E677"/>
    <mergeCell ref="F677:G677"/>
    <mergeCell ref="I677:J677"/>
    <mergeCell ref="K677:L677"/>
    <mergeCell ref="N677:O677"/>
    <mergeCell ref="P677:Q677"/>
    <mergeCell ref="S677:T677"/>
    <mergeCell ref="U677:V677"/>
    <mergeCell ref="X677:Y677"/>
    <mergeCell ref="Z677:AA677"/>
    <mergeCell ref="AC677:AD677"/>
    <mergeCell ref="AE677:AF677"/>
    <mergeCell ref="AH677:AI677"/>
    <mergeCell ref="AJ677:AK677"/>
    <mergeCell ref="AC681:AD681"/>
    <mergeCell ref="AE681:AF681"/>
    <mergeCell ref="D684:E684"/>
    <mergeCell ref="F684:G684"/>
    <mergeCell ref="I684:J684"/>
    <mergeCell ref="K684:L684"/>
    <mergeCell ref="N684:O684"/>
    <mergeCell ref="P684:Q684"/>
    <mergeCell ref="S684:T684"/>
    <mergeCell ref="U684:V684"/>
    <mergeCell ref="X684:Y684"/>
    <mergeCell ref="Z684:AA684"/>
    <mergeCell ref="AC684:AD684"/>
    <mergeCell ref="AE684:AF684"/>
    <mergeCell ref="AH684:AI684"/>
    <mergeCell ref="AJ684:AK684"/>
    <mergeCell ref="D663:E663"/>
    <mergeCell ref="F663:G663"/>
    <mergeCell ref="I663:J663"/>
    <mergeCell ref="K663:L663"/>
    <mergeCell ref="N663:O663"/>
    <mergeCell ref="P663:Q663"/>
    <mergeCell ref="S663:T663"/>
    <mergeCell ref="U663:V663"/>
    <mergeCell ref="X663:Y663"/>
    <mergeCell ref="Z663:AA663"/>
    <mergeCell ref="AC663:AD663"/>
    <mergeCell ref="AE663:AF663"/>
    <mergeCell ref="AH663:AI663"/>
    <mergeCell ref="AJ663:AK663"/>
    <mergeCell ref="AC667:AD667"/>
    <mergeCell ref="AE667:AF667"/>
    <mergeCell ref="D670:E670"/>
    <mergeCell ref="F670:G670"/>
    <mergeCell ref="I670:J670"/>
    <mergeCell ref="K670:L670"/>
    <mergeCell ref="N670:O670"/>
    <mergeCell ref="P670:Q670"/>
    <mergeCell ref="S670:T670"/>
    <mergeCell ref="U670:V670"/>
    <mergeCell ref="X670:Y670"/>
    <mergeCell ref="Z670:AA670"/>
    <mergeCell ref="AC670:AD670"/>
    <mergeCell ref="AE670:AF670"/>
    <mergeCell ref="AH670:AI670"/>
    <mergeCell ref="AJ670:AK670"/>
    <mergeCell ref="S681:T681"/>
    <mergeCell ref="U681:V681"/>
    <mergeCell ref="X681:Y681"/>
    <mergeCell ref="Z681:AA681"/>
    <mergeCell ref="D705:E705"/>
    <mergeCell ref="F705:G705"/>
    <mergeCell ref="I705:J705"/>
    <mergeCell ref="K705:L705"/>
    <mergeCell ref="N705:O705"/>
    <mergeCell ref="P705:Q705"/>
    <mergeCell ref="S705:T705"/>
    <mergeCell ref="U705:V705"/>
    <mergeCell ref="X705:Y705"/>
    <mergeCell ref="Z705:AA705"/>
    <mergeCell ref="AC705:AD705"/>
    <mergeCell ref="AE705:AF705"/>
    <mergeCell ref="AH705:AI705"/>
    <mergeCell ref="AJ705:AK705"/>
    <mergeCell ref="AC709:AD709"/>
    <mergeCell ref="AE709:AF709"/>
    <mergeCell ref="D712:E712"/>
    <mergeCell ref="F712:G712"/>
    <mergeCell ref="I712:J712"/>
    <mergeCell ref="K712:L712"/>
    <mergeCell ref="N712:O712"/>
    <mergeCell ref="P712:Q712"/>
    <mergeCell ref="S712:T712"/>
    <mergeCell ref="U712:V712"/>
    <mergeCell ref="X712:Y712"/>
    <mergeCell ref="Z712:AA712"/>
    <mergeCell ref="AC712:AD712"/>
    <mergeCell ref="AE712:AF712"/>
    <mergeCell ref="AH712:AI712"/>
    <mergeCell ref="AJ712:AK712"/>
    <mergeCell ref="D691:E691"/>
    <mergeCell ref="F691:G691"/>
    <mergeCell ref="I691:J691"/>
    <mergeCell ref="K691:L691"/>
    <mergeCell ref="N691:O691"/>
    <mergeCell ref="P691:Q691"/>
    <mergeCell ref="S691:T691"/>
    <mergeCell ref="U691:V691"/>
    <mergeCell ref="X691:Y691"/>
    <mergeCell ref="Z691:AA691"/>
    <mergeCell ref="AC691:AD691"/>
    <mergeCell ref="AE691:AF691"/>
    <mergeCell ref="AH691:AI691"/>
    <mergeCell ref="AJ691:AK691"/>
    <mergeCell ref="AC695:AD695"/>
    <mergeCell ref="AE695:AF695"/>
    <mergeCell ref="D698:E698"/>
    <mergeCell ref="F698:G698"/>
    <mergeCell ref="I698:J698"/>
    <mergeCell ref="K698:L698"/>
    <mergeCell ref="N698:O698"/>
    <mergeCell ref="P698:Q698"/>
    <mergeCell ref="S698:T698"/>
    <mergeCell ref="U698:V698"/>
    <mergeCell ref="X698:Y698"/>
    <mergeCell ref="Z698:AA698"/>
    <mergeCell ref="AC698:AD698"/>
    <mergeCell ref="AE698:AF698"/>
    <mergeCell ref="AH698:AI698"/>
    <mergeCell ref="AJ698:AK698"/>
    <mergeCell ref="S702:T702"/>
    <mergeCell ref="U702:V702"/>
    <mergeCell ref="X702:Y702"/>
    <mergeCell ref="Z702:AA702"/>
    <mergeCell ref="D733:E733"/>
    <mergeCell ref="F733:G733"/>
    <mergeCell ref="I733:J733"/>
    <mergeCell ref="K733:L733"/>
    <mergeCell ref="N733:O733"/>
    <mergeCell ref="P733:Q733"/>
    <mergeCell ref="S733:T733"/>
    <mergeCell ref="U733:V733"/>
    <mergeCell ref="X733:Y733"/>
    <mergeCell ref="Z733:AA733"/>
    <mergeCell ref="AC733:AD733"/>
    <mergeCell ref="AE733:AF733"/>
    <mergeCell ref="AH733:AI733"/>
    <mergeCell ref="AJ733:AK733"/>
    <mergeCell ref="AC737:AD737"/>
    <mergeCell ref="AE737:AF737"/>
    <mergeCell ref="D740:E740"/>
    <mergeCell ref="F740:G740"/>
    <mergeCell ref="I740:J740"/>
    <mergeCell ref="K740:L740"/>
    <mergeCell ref="N740:O740"/>
    <mergeCell ref="P740:Q740"/>
    <mergeCell ref="S740:T740"/>
    <mergeCell ref="U740:V740"/>
    <mergeCell ref="X740:Y740"/>
    <mergeCell ref="Z740:AA740"/>
    <mergeCell ref="AC740:AD740"/>
    <mergeCell ref="AE740:AF740"/>
    <mergeCell ref="AH740:AI740"/>
    <mergeCell ref="AJ740:AK740"/>
    <mergeCell ref="D719:E719"/>
    <mergeCell ref="F719:G719"/>
    <mergeCell ref="I719:J719"/>
    <mergeCell ref="K719:L719"/>
    <mergeCell ref="N719:O719"/>
    <mergeCell ref="P719:Q719"/>
    <mergeCell ref="S719:T719"/>
    <mergeCell ref="U719:V719"/>
    <mergeCell ref="X719:Y719"/>
    <mergeCell ref="Z719:AA719"/>
    <mergeCell ref="AC719:AD719"/>
    <mergeCell ref="AE719:AF719"/>
    <mergeCell ref="AH719:AI719"/>
    <mergeCell ref="AJ719:AK719"/>
    <mergeCell ref="AC723:AD723"/>
    <mergeCell ref="AE723:AF723"/>
    <mergeCell ref="D726:E726"/>
    <mergeCell ref="F726:G726"/>
    <mergeCell ref="I726:J726"/>
    <mergeCell ref="K726:L726"/>
    <mergeCell ref="N726:O726"/>
    <mergeCell ref="P726:Q726"/>
    <mergeCell ref="S726:T726"/>
    <mergeCell ref="U726:V726"/>
    <mergeCell ref="X726:Y726"/>
    <mergeCell ref="Z726:AA726"/>
    <mergeCell ref="AC726:AD726"/>
    <mergeCell ref="AE726:AF726"/>
    <mergeCell ref="AH726:AI726"/>
    <mergeCell ref="AJ726:AK726"/>
    <mergeCell ref="S723:T723"/>
    <mergeCell ref="U723:V723"/>
    <mergeCell ref="X723:Y723"/>
    <mergeCell ref="Z723:AA723"/>
    <mergeCell ref="D761:E761"/>
    <mergeCell ref="F761:G761"/>
    <mergeCell ref="I761:J761"/>
    <mergeCell ref="K761:L761"/>
    <mergeCell ref="N761:O761"/>
    <mergeCell ref="P761:Q761"/>
    <mergeCell ref="S761:T761"/>
    <mergeCell ref="U761:V761"/>
    <mergeCell ref="X761:Y761"/>
    <mergeCell ref="Z761:AA761"/>
    <mergeCell ref="AC761:AD761"/>
    <mergeCell ref="AE761:AF761"/>
    <mergeCell ref="AH761:AI761"/>
    <mergeCell ref="AJ761:AK761"/>
    <mergeCell ref="AC765:AD765"/>
    <mergeCell ref="AE765:AF765"/>
    <mergeCell ref="D768:E768"/>
    <mergeCell ref="F768:G768"/>
    <mergeCell ref="I768:J768"/>
    <mergeCell ref="K768:L768"/>
    <mergeCell ref="N768:O768"/>
    <mergeCell ref="P768:Q768"/>
    <mergeCell ref="S768:T768"/>
    <mergeCell ref="U768:V768"/>
    <mergeCell ref="X768:Y768"/>
    <mergeCell ref="Z768:AA768"/>
    <mergeCell ref="AC768:AD768"/>
    <mergeCell ref="AE768:AF768"/>
    <mergeCell ref="AH768:AI768"/>
    <mergeCell ref="AJ768:AK768"/>
    <mergeCell ref="D747:E747"/>
    <mergeCell ref="F747:G747"/>
    <mergeCell ref="I747:J747"/>
    <mergeCell ref="K747:L747"/>
    <mergeCell ref="N747:O747"/>
    <mergeCell ref="P747:Q747"/>
    <mergeCell ref="S747:T747"/>
    <mergeCell ref="U747:V747"/>
    <mergeCell ref="X747:Y747"/>
    <mergeCell ref="Z747:AA747"/>
    <mergeCell ref="AC747:AD747"/>
    <mergeCell ref="AE747:AF747"/>
    <mergeCell ref="AH747:AI747"/>
    <mergeCell ref="AJ747:AK747"/>
    <mergeCell ref="AC751:AD751"/>
    <mergeCell ref="AE751:AF751"/>
    <mergeCell ref="D754:E754"/>
    <mergeCell ref="F754:G754"/>
    <mergeCell ref="I754:J754"/>
    <mergeCell ref="K754:L754"/>
    <mergeCell ref="N754:O754"/>
    <mergeCell ref="P754:Q754"/>
    <mergeCell ref="S754:T754"/>
    <mergeCell ref="U754:V754"/>
    <mergeCell ref="X754:Y754"/>
    <mergeCell ref="Z754:AA754"/>
    <mergeCell ref="AC754:AD754"/>
    <mergeCell ref="AE754:AF754"/>
    <mergeCell ref="AH754:AI754"/>
    <mergeCell ref="AJ754:AK754"/>
    <mergeCell ref="S765:T765"/>
    <mergeCell ref="U765:V765"/>
    <mergeCell ref="X765:Y765"/>
    <mergeCell ref="Z765:AA765"/>
    <mergeCell ref="D789:E789"/>
    <mergeCell ref="F789:G789"/>
    <mergeCell ref="I789:J789"/>
    <mergeCell ref="K789:L789"/>
    <mergeCell ref="N789:O789"/>
    <mergeCell ref="P789:Q789"/>
    <mergeCell ref="S789:T789"/>
    <mergeCell ref="U789:V789"/>
    <mergeCell ref="X789:Y789"/>
    <mergeCell ref="Z789:AA789"/>
    <mergeCell ref="AC789:AD789"/>
    <mergeCell ref="AE789:AF789"/>
    <mergeCell ref="AH789:AI789"/>
    <mergeCell ref="AJ789:AK789"/>
    <mergeCell ref="AC793:AD793"/>
    <mergeCell ref="AE793:AF793"/>
    <mergeCell ref="D796:E796"/>
    <mergeCell ref="F796:G796"/>
    <mergeCell ref="I796:J796"/>
    <mergeCell ref="K796:L796"/>
    <mergeCell ref="N796:O796"/>
    <mergeCell ref="P796:Q796"/>
    <mergeCell ref="S796:T796"/>
    <mergeCell ref="U796:V796"/>
    <mergeCell ref="X796:Y796"/>
    <mergeCell ref="Z796:AA796"/>
    <mergeCell ref="AC796:AD796"/>
    <mergeCell ref="AE796:AF796"/>
    <mergeCell ref="AH796:AI796"/>
    <mergeCell ref="AJ796:AK796"/>
    <mergeCell ref="D775:E775"/>
    <mergeCell ref="F775:G775"/>
    <mergeCell ref="I775:J775"/>
    <mergeCell ref="K775:L775"/>
    <mergeCell ref="N775:O775"/>
    <mergeCell ref="P775:Q775"/>
    <mergeCell ref="S775:T775"/>
    <mergeCell ref="U775:V775"/>
    <mergeCell ref="X775:Y775"/>
    <mergeCell ref="Z775:AA775"/>
    <mergeCell ref="AC775:AD775"/>
    <mergeCell ref="AE775:AF775"/>
    <mergeCell ref="AH775:AI775"/>
    <mergeCell ref="AJ775:AK775"/>
    <mergeCell ref="AC779:AD779"/>
    <mergeCell ref="AE779:AF779"/>
    <mergeCell ref="D782:E782"/>
    <mergeCell ref="F782:G782"/>
    <mergeCell ref="I782:J782"/>
    <mergeCell ref="K782:L782"/>
    <mergeCell ref="N782:O782"/>
    <mergeCell ref="P782:Q782"/>
    <mergeCell ref="S782:T782"/>
    <mergeCell ref="U782:V782"/>
    <mergeCell ref="X782:Y782"/>
    <mergeCell ref="Z782:AA782"/>
    <mergeCell ref="AC782:AD782"/>
    <mergeCell ref="AE782:AF782"/>
    <mergeCell ref="AH782:AI782"/>
    <mergeCell ref="AJ782:AK782"/>
    <mergeCell ref="S786:T786"/>
    <mergeCell ref="U786:V786"/>
    <mergeCell ref="X786:Y786"/>
    <mergeCell ref="Z786:AA786"/>
    <mergeCell ref="D817:E817"/>
    <mergeCell ref="F817:G817"/>
    <mergeCell ref="I817:J817"/>
    <mergeCell ref="K817:L817"/>
    <mergeCell ref="N817:O817"/>
    <mergeCell ref="P817:Q817"/>
    <mergeCell ref="S817:T817"/>
    <mergeCell ref="U817:V817"/>
    <mergeCell ref="X817:Y817"/>
    <mergeCell ref="Z817:AA817"/>
    <mergeCell ref="AC817:AD817"/>
    <mergeCell ref="AE817:AF817"/>
    <mergeCell ref="AH817:AI817"/>
    <mergeCell ref="AJ817:AK817"/>
    <mergeCell ref="AC821:AD821"/>
    <mergeCell ref="AE821:AF821"/>
    <mergeCell ref="D824:E824"/>
    <mergeCell ref="F824:G824"/>
    <mergeCell ref="I824:J824"/>
    <mergeCell ref="K824:L824"/>
    <mergeCell ref="N824:O824"/>
    <mergeCell ref="P824:Q824"/>
    <mergeCell ref="S824:T824"/>
    <mergeCell ref="U824:V824"/>
    <mergeCell ref="X824:Y824"/>
    <mergeCell ref="Z824:AA824"/>
    <mergeCell ref="AC824:AD824"/>
    <mergeCell ref="AE824:AF824"/>
    <mergeCell ref="AH824:AI824"/>
    <mergeCell ref="AJ824:AK824"/>
    <mergeCell ref="D803:E803"/>
    <mergeCell ref="F803:G803"/>
    <mergeCell ref="I803:J803"/>
    <mergeCell ref="K803:L803"/>
    <mergeCell ref="N803:O803"/>
    <mergeCell ref="P803:Q803"/>
    <mergeCell ref="S803:T803"/>
    <mergeCell ref="U803:V803"/>
    <mergeCell ref="X803:Y803"/>
    <mergeCell ref="Z803:AA803"/>
    <mergeCell ref="AC803:AD803"/>
    <mergeCell ref="AE803:AF803"/>
    <mergeCell ref="AH803:AI803"/>
    <mergeCell ref="AJ803:AK803"/>
    <mergeCell ref="AC807:AD807"/>
    <mergeCell ref="AE807:AF807"/>
    <mergeCell ref="D810:E810"/>
    <mergeCell ref="F810:G810"/>
    <mergeCell ref="I810:J810"/>
    <mergeCell ref="K810:L810"/>
    <mergeCell ref="N810:O810"/>
    <mergeCell ref="P810:Q810"/>
    <mergeCell ref="S810:T810"/>
    <mergeCell ref="U810:V810"/>
    <mergeCell ref="X810:Y810"/>
    <mergeCell ref="Z810:AA810"/>
    <mergeCell ref="AC810:AD810"/>
    <mergeCell ref="AE810:AF810"/>
    <mergeCell ref="AH810:AI810"/>
    <mergeCell ref="AJ810:AK810"/>
    <mergeCell ref="S807:T807"/>
    <mergeCell ref="U807:V807"/>
    <mergeCell ref="X807:Y807"/>
    <mergeCell ref="Z807:AA807"/>
    <mergeCell ref="D845:E845"/>
    <mergeCell ref="F845:G845"/>
    <mergeCell ref="I845:J845"/>
    <mergeCell ref="K845:L845"/>
    <mergeCell ref="N845:O845"/>
    <mergeCell ref="P845:Q845"/>
    <mergeCell ref="S845:T845"/>
    <mergeCell ref="U845:V845"/>
    <mergeCell ref="X845:Y845"/>
    <mergeCell ref="Z845:AA845"/>
    <mergeCell ref="AC845:AD845"/>
    <mergeCell ref="AE845:AF845"/>
    <mergeCell ref="AH845:AI845"/>
    <mergeCell ref="AJ845:AK845"/>
    <mergeCell ref="AC849:AD849"/>
    <mergeCell ref="AE849:AF849"/>
    <mergeCell ref="D852:E852"/>
    <mergeCell ref="F852:G852"/>
    <mergeCell ref="I852:J852"/>
    <mergeCell ref="K852:L852"/>
    <mergeCell ref="N852:O852"/>
    <mergeCell ref="P852:Q852"/>
    <mergeCell ref="S852:T852"/>
    <mergeCell ref="U852:V852"/>
    <mergeCell ref="X852:Y852"/>
    <mergeCell ref="Z852:AA852"/>
    <mergeCell ref="AC852:AD852"/>
    <mergeCell ref="AE852:AF852"/>
    <mergeCell ref="AH852:AI852"/>
    <mergeCell ref="AJ852:AK852"/>
    <mergeCell ref="D831:E831"/>
    <mergeCell ref="F831:G831"/>
    <mergeCell ref="I831:J831"/>
    <mergeCell ref="K831:L831"/>
    <mergeCell ref="N831:O831"/>
    <mergeCell ref="P831:Q831"/>
    <mergeCell ref="S831:T831"/>
    <mergeCell ref="U831:V831"/>
    <mergeCell ref="X831:Y831"/>
    <mergeCell ref="Z831:AA831"/>
    <mergeCell ref="AC831:AD831"/>
    <mergeCell ref="AE831:AF831"/>
    <mergeCell ref="AH831:AI831"/>
    <mergeCell ref="AJ831:AK831"/>
    <mergeCell ref="AC835:AD835"/>
    <mergeCell ref="AE835:AF835"/>
    <mergeCell ref="D838:E838"/>
    <mergeCell ref="F838:G838"/>
    <mergeCell ref="I838:J838"/>
    <mergeCell ref="K838:L838"/>
    <mergeCell ref="N838:O838"/>
    <mergeCell ref="P838:Q838"/>
    <mergeCell ref="S838:T838"/>
    <mergeCell ref="U838:V838"/>
    <mergeCell ref="X838:Y838"/>
    <mergeCell ref="Z838:AA838"/>
    <mergeCell ref="AC838:AD838"/>
    <mergeCell ref="AE838:AF838"/>
    <mergeCell ref="AH838:AI838"/>
    <mergeCell ref="AJ838:AK838"/>
    <mergeCell ref="S849:T849"/>
    <mergeCell ref="U849:V849"/>
    <mergeCell ref="X849:Y849"/>
    <mergeCell ref="Z849:AA849"/>
    <mergeCell ref="D873:E873"/>
    <mergeCell ref="F873:G873"/>
    <mergeCell ref="I873:J873"/>
    <mergeCell ref="K873:L873"/>
    <mergeCell ref="N873:O873"/>
    <mergeCell ref="P873:Q873"/>
    <mergeCell ref="S873:T873"/>
    <mergeCell ref="U873:V873"/>
    <mergeCell ref="X873:Y873"/>
    <mergeCell ref="Z873:AA873"/>
    <mergeCell ref="AC873:AD873"/>
    <mergeCell ref="AE873:AF873"/>
    <mergeCell ref="AH873:AI873"/>
    <mergeCell ref="AJ873:AK873"/>
    <mergeCell ref="AC877:AD877"/>
    <mergeCell ref="AE877:AF877"/>
    <mergeCell ref="D880:E880"/>
    <mergeCell ref="F880:G880"/>
    <mergeCell ref="I880:J880"/>
    <mergeCell ref="K880:L880"/>
    <mergeCell ref="N880:O880"/>
    <mergeCell ref="P880:Q880"/>
    <mergeCell ref="S880:T880"/>
    <mergeCell ref="U880:V880"/>
    <mergeCell ref="X880:Y880"/>
    <mergeCell ref="Z880:AA880"/>
    <mergeCell ref="AC880:AD880"/>
    <mergeCell ref="AE880:AF880"/>
    <mergeCell ref="AH880:AI880"/>
    <mergeCell ref="AJ880:AK880"/>
    <mergeCell ref="D859:E859"/>
    <mergeCell ref="F859:G859"/>
    <mergeCell ref="I859:J859"/>
    <mergeCell ref="K859:L859"/>
    <mergeCell ref="N859:O859"/>
    <mergeCell ref="P859:Q859"/>
    <mergeCell ref="S859:T859"/>
    <mergeCell ref="U859:V859"/>
    <mergeCell ref="X859:Y859"/>
    <mergeCell ref="Z859:AA859"/>
    <mergeCell ref="AC859:AD859"/>
    <mergeCell ref="AE859:AF859"/>
    <mergeCell ref="AH859:AI859"/>
    <mergeCell ref="AJ859:AK859"/>
    <mergeCell ref="AC863:AD863"/>
    <mergeCell ref="AE863:AF863"/>
    <mergeCell ref="D866:E866"/>
    <mergeCell ref="F866:G866"/>
    <mergeCell ref="I866:J866"/>
    <mergeCell ref="K866:L866"/>
    <mergeCell ref="N866:O866"/>
    <mergeCell ref="P866:Q866"/>
    <mergeCell ref="S866:T866"/>
    <mergeCell ref="U866:V866"/>
    <mergeCell ref="X866:Y866"/>
    <mergeCell ref="Z866:AA866"/>
    <mergeCell ref="AC866:AD866"/>
    <mergeCell ref="AE866:AF866"/>
    <mergeCell ref="AH866:AI866"/>
    <mergeCell ref="AJ866:AK866"/>
    <mergeCell ref="S870:T870"/>
    <mergeCell ref="U870:V870"/>
    <mergeCell ref="X870:Y870"/>
    <mergeCell ref="Z870:AA870"/>
    <mergeCell ref="D901:E901"/>
    <mergeCell ref="F901:G901"/>
    <mergeCell ref="I901:J901"/>
    <mergeCell ref="K901:L901"/>
    <mergeCell ref="N901:O901"/>
    <mergeCell ref="P901:Q901"/>
    <mergeCell ref="S901:T901"/>
    <mergeCell ref="U901:V901"/>
    <mergeCell ref="X901:Y901"/>
    <mergeCell ref="Z901:AA901"/>
    <mergeCell ref="AC901:AD901"/>
    <mergeCell ref="AE901:AF901"/>
    <mergeCell ref="AH901:AI901"/>
    <mergeCell ref="AJ901:AK901"/>
    <mergeCell ref="AC905:AD905"/>
    <mergeCell ref="AE905:AF905"/>
    <mergeCell ref="D908:E908"/>
    <mergeCell ref="F908:G908"/>
    <mergeCell ref="I908:J908"/>
    <mergeCell ref="K908:L908"/>
    <mergeCell ref="N908:O908"/>
    <mergeCell ref="P908:Q908"/>
    <mergeCell ref="S908:T908"/>
    <mergeCell ref="U908:V908"/>
    <mergeCell ref="X908:Y908"/>
    <mergeCell ref="Z908:AA908"/>
    <mergeCell ref="AC908:AD908"/>
    <mergeCell ref="AE908:AF908"/>
    <mergeCell ref="AH908:AI908"/>
    <mergeCell ref="AJ908:AK908"/>
    <mergeCell ref="D887:E887"/>
    <mergeCell ref="F887:G887"/>
    <mergeCell ref="I887:J887"/>
    <mergeCell ref="K887:L887"/>
    <mergeCell ref="N887:O887"/>
    <mergeCell ref="P887:Q887"/>
    <mergeCell ref="S887:T887"/>
    <mergeCell ref="U887:V887"/>
    <mergeCell ref="X887:Y887"/>
    <mergeCell ref="Z887:AA887"/>
    <mergeCell ref="AC887:AD887"/>
    <mergeCell ref="AE887:AF887"/>
    <mergeCell ref="AH887:AI887"/>
    <mergeCell ref="AJ887:AK887"/>
    <mergeCell ref="AC891:AD891"/>
    <mergeCell ref="AE891:AF891"/>
    <mergeCell ref="D894:E894"/>
    <mergeCell ref="F894:G894"/>
    <mergeCell ref="I894:J894"/>
    <mergeCell ref="K894:L894"/>
    <mergeCell ref="N894:O894"/>
    <mergeCell ref="P894:Q894"/>
    <mergeCell ref="S894:T894"/>
    <mergeCell ref="U894:V894"/>
    <mergeCell ref="X894:Y894"/>
    <mergeCell ref="Z894:AA894"/>
    <mergeCell ref="AC894:AD894"/>
    <mergeCell ref="AE894:AF894"/>
    <mergeCell ref="AH894:AI894"/>
    <mergeCell ref="AJ894:AK894"/>
    <mergeCell ref="S891:T891"/>
    <mergeCell ref="U891:V891"/>
    <mergeCell ref="X891:Y891"/>
    <mergeCell ref="Z891:AA891"/>
    <mergeCell ref="D929:E929"/>
    <mergeCell ref="F929:G929"/>
    <mergeCell ref="I929:J929"/>
    <mergeCell ref="K929:L929"/>
    <mergeCell ref="N929:O929"/>
    <mergeCell ref="P929:Q929"/>
    <mergeCell ref="S929:T929"/>
    <mergeCell ref="U929:V929"/>
    <mergeCell ref="X929:Y929"/>
    <mergeCell ref="Z929:AA929"/>
    <mergeCell ref="AC929:AD929"/>
    <mergeCell ref="AE929:AF929"/>
    <mergeCell ref="AH929:AI929"/>
    <mergeCell ref="AJ929:AK929"/>
    <mergeCell ref="AC933:AD933"/>
    <mergeCell ref="AE933:AF933"/>
    <mergeCell ref="D936:E936"/>
    <mergeCell ref="F936:G936"/>
    <mergeCell ref="I936:J936"/>
    <mergeCell ref="K936:L936"/>
    <mergeCell ref="N936:O936"/>
    <mergeCell ref="P936:Q936"/>
    <mergeCell ref="S936:T936"/>
    <mergeCell ref="U936:V936"/>
    <mergeCell ref="X936:Y936"/>
    <mergeCell ref="Z936:AA936"/>
    <mergeCell ref="AC936:AD936"/>
    <mergeCell ref="AE936:AF936"/>
    <mergeCell ref="AH936:AI936"/>
    <mergeCell ref="AJ936:AK936"/>
    <mergeCell ref="D915:E915"/>
    <mergeCell ref="F915:G915"/>
    <mergeCell ref="I915:J915"/>
    <mergeCell ref="K915:L915"/>
    <mergeCell ref="N915:O915"/>
    <mergeCell ref="P915:Q915"/>
    <mergeCell ref="S915:T915"/>
    <mergeCell ref="U915:V915"/>
    <mergeCell ref="X915:Y915"/>
    <mergeCell ref="Z915:AA915"/>
    <mergeCell ref="AC915:AD915"/>
    <mergeCell ref="AE915:AF915"/>
    <mergeCell ref="AH915:AI915"/>
    <mergeCell ref="AJ915:AK915"/>
    <mergeCell ref="AC919:AD919"/>
    <mergeCell ref="AE919:AF919"/>
    <mergeCell ref="D922:E922"/>
    <mergeCell ref="F922:G922"/>
    <mergeCell ref="I922:J922"/>
    <mergeCell ref="K922:L922"/>
    <mergeCell ref="N922:O922"/>
    <mergeCell ref="P922:Q922"/>
    <mergeCell ref="S922:T922"/>
    <mergeCell ref="U922:V922"/>
    <mergeCell ref="X922:Y922"/>
    <mergeCell ref="Z922:AA922"/>
    <mergeCell ref="AC922:AD922"/>
    <mergeCell ref="AE922:AF922"/>
    <mergeCell ref="AH922:AI922"/>
    <mergeCell ref="AJ922:AK922"/>
    <mergeCell ref="S933:T933"/>
    <mergeCell ref="U933:V933"/>
    <mergeCell ref="X933:Y933"/>
    <mergeCell ref="Z933:AA933"/>
    <mergeCell ref="D957:E957"/>
    <mergeCell ref="F957:G957"/>
    <mergeCell ref="I957:J957"/>
    <mergeCell ref="K957:L957"/>
    <mergeCell ref="N957:O957"/>
    <mergeCell ref="P957:Q957"/>
    <mergeCell ref="S957:T957"/>
    <mergeCell ref="U957:V957"/>
    <mergeCell ref="X957:Y957"/>
    <mergeCell ref="Z957:AA957"/>
    <mergeCell ref="AC957:AD957"/>
    <mergeCell ref="AE957:AF957"/>
    <mergeCell ref="AH957:AI957"/>
    <mergeCell ref="AJ957:AK957"/>
    <mergeCell ref="AC961:AD961"/>
    <mergeCell ref="AE961:AF961"/>
    <mergeCell ref="D964:E964"/>
    <mergeCell ref="F964:G964"/>
    <mergeCell ref="I964:J964"/>
    <mergeCell ref="K964:L964"/>
    <mergeCell ref="N964:O964"/>
    <mergeCell ref="P964:Q964"/>
    <mergeCell ref="S964:T964"/>
    <mergeCell ref="U964:V964"/>
    <mergeCell ref="X964:Y964"/>
    <mergeCell ref="Z964:AA964"/>
    <mergeCell ref="AC964:AD964"/>
    <mergeCell ref="AE964:AF964"/>
    <mergeCell ref="AH964:AI964"/>
    <mergeCell ref="AJ964:AK964"/>
    <mergeCell ref="D943:E943"/>
    <mergeCell ref="F943:G943"/>
    <mergeCell ref="I943:J943"/>
    <mergeCell ref="K943:L943"/>
    <mergeCell ref="N943:O943"/>
    <mergeCell ref="P943:Q943"/>
    <mergeCell ref="S943:T943"/>
    <mergeCell ref="U943:V943"/>
    <mergeCell ref="X943:Y943"/>
    <mergeCell ref="Z943:AA943"/>
    <mergeCell ref="AC943:AD943"/>
    <mergeCell ref="AE943:AF943"/>
    <mergeCell ref="AH943:AI943"/>
    <mergeCell ref="AJ943:AK943"/>
    <mergeCell ref="AC947:AD947"/>
    <mergeCell ref="AE947:AF947"/>
    <mergeCell ref="D950:E950"/>
    <mergeCell ref="F950:G950"/>
    <mergeCell ref="I950:J950"/>
    <mergeCell ref="K950:L950"/>
    <mergeCell ref="N950:O950"/>
    <mergeCell ref="P950:Q950"/>
    <mergeCell ref="S950:T950"/>
    <mergeCell ref="U950:V950"/>
    <mergeCell ref="X950:Y950"/>
    <mergeCell ref="Z950:AA950"/>
    <mergeCell ref="AC950:AD950"/>
    <mergeCell ref="AE950:AF950"/>
    <mergeCell ref="AH950:AI950"/>
    <mergeCell ref="AJ950:AK950"/>
    <mergeCell ref="S954:T954"/>
    <mergeCell ref="U954:V954"/>
    <mergeCell ref="X954:Y954"/>
    <mergeCell ref="Z954:AA954"/>
    <mergeCell ref="D985:E985"/>
    <mergeCell ref="F985:G985"/>
    <mergeCell ref="I985:J985"/>
    <mergeCell ref="K985:L985"/>
    <mergeCell ref="N985:O985"/>
    <mergeCell ref="P985:Q985"/>
    <mergeCell ref="S985:T985"/>
    <mergeCell ref="U985:V985"/>
    <mergeCell ref="X985:Y985"/>
    <mergeCell ref="Z985:AA985"/>
    <mergeCell ref="AC985:AD985"/>
    <mergeCell ref="AE985:AF985"/>
    <mergeCell ref="AH985:AI985"/>
    <mergeCell ref="AJ985:AK985"/>
    <mergeCell ref="AC989:AD989"/>
    <mergeCell ref="AE989:AF989"/>
    <mergeCell ref="D992:E992"/>
    <mergeCell ref="F992:G992"/>
    <mergeCell ref="I992:J992"/>
    <mergeCell ref="K992:L992"/>
    <mergeCell ref="N992:O992"/>
    <mergeCell ref="P992:Q992"/>
    <mergeCell ref="S992:T992"/>
    <mergeCell ref="U992:V992"/>
    <mergeCell ref="X992:Y992"/>
    <mergeCell ref="Z992:AA992"/>
    <mergeCell ref="AC992:AD992"/>
    <mergeCell ref="AE992:AF992"/>
    <mergeCell ref="AH992:AI992"/>
    <mergeCell ref="AJ992:AK992"/>
    <mergeCell ref="D971:E971"/>
    <mergeCell ref="F971:G971"/>
    <mergeCell ref="I971:J971"/>
    <mergeCell ref="K971:L971"/>
    <mergeCell ref="N971:O971"/>
    <mergeCell ref="P971:Q971"/>
    <mergeCell ref="S971:T971"/>
    <mergeCell ref="U971:V971"/>
    <mergeCell ref="X971:Y971"/>
    <mergeCell ref="Z971:AA971"/>
    <mergeCell ref="AC971:AD971"/>
    <mergeCell ref="AE971:AF971"/>
    <mergeCell ref="AH971:AI971"/>
    <mergeCell ref="AJ971:AK971"/>
    <mergeCell ref="AC975:AD975"/>
    <mergeCell ref="AE975:AF975"/>
    <mergeCell ref="D978:E978"/>
    <mergeCell ref="F978:G978"/>
    <mergeCell ref="I978:J978"/>
    <mergeCell ref="K978:L978"/>
    <mergeCell ref="N978:O978"/>
    <mergeCell ref="P978:Q978"/>
    <mergeCell ref="S978:T978"/>
    <mergeCell ref="U978:V978"/>
    <mergeCell ref="X978:Y978"/>
    <mergeCell ref="Z978:AA978"/>
    <mergeCell ref="AC978:AD978"/>
    <mergeCell ref="AE978:AF978"/>
    <mergeCell ref="AH978:AI978"/>
    <mergeCell ref="AJ978:AK978"/>
    <mergeCell ref="S975:T975"/>
    <mergeCell ref="U975:V975"/>
    <mergeCell ref="X975:Y975"/>
    <mergeCell ref="Z975:AA975"/>
    <mergeCell ref="D1013:E1013"/>
    <mergeCell ref="F1013:G1013"/>
    <mergeCell ref="I1013:J1013"/>
    <mergeCell ref="K1013:L1013"/>
    <mergeCell ref="N1013:O1013"/>
    <mergeCell ref="P1013:Q1013"/>
    <mergeCell ref="S1013:T1013"/>
    <mergeCell ref="U1013:V1013"/>
    <mergeCell ref="X1013:Y1013"/>
    <mergeCell ref="Z1013:AA1013"/>
    <mergeCell ref="AC1013:AD1013"/>
    <mergeCell ref="AE1013:AF1013"/>
    <mergeCell ref="AH1013:AI1013"/>
    <mergeCell ref="AJ1013:AK1013"/>
    <mergeCell ref="AC1017:AD1017"/>
    <mergeCell ref="AE1017:AF1017"/>
    <mergeCell ref="D1020:E1020"/>
    <mergeCell ref="F1020:G1020"/>
    <mergeCell ref="I1020:J1020"/>
    <mergeCell ref="K1020:L1020"/>
    <mergeCell ref="N1020:O1020"/>
    <mergeCell ref="P1020:Q1020"/>
    <mergeCell ref="S1020:T1020"/>
    <mergeCell ref="U1020:V1020"/>
    <mergeCell ref="X1020:Y1020"/>
    <mergeCell ref="Z1020:AA1020"/>
    <mergeCell ref="AC1020:AD1020"/>
    <mergeCell ref="AE1020:AF1020"/>
    <mergeCell ref="AH1020:AI1020"/>
    <mergeCell ref="AJ1020:AK1020"/>
    <mergeCell ref="D999:E999"/>
    <mergeCell ref="F999:G999"/>
    <mergeCell ref="I999:J999"/>
    <mergeCell ref="K999:L999"/>
    <mergeCell ref="N999:O999"/>
    <mergeCell ref="P999:Q999"/>
    <mergeCell ref="S999:T999"/>
    <mergeCell ref="U999:V999"/>
    <mergeCell ref="X999:Y999"/>
    <mergeCell ref="Z999:AA999"/>
    <mergeCell ref="AC999:AD999"/>
    <mergeCell ref="AE999:AF999"/>
    <mergeCell ref="AH999:AI999"/>
    <mergeCell ref="AJ999:AK999"/>
    <mergeCell ref="AC1003:AD1003"/>
    <mergeCell ref="AE1003:AF1003"/>
    <mergeCell ref="D1006:E1006"/>
    <mergeCell ref="F1006:G1006"/>
    <mergeCell ref="I1006:J1006"/>
    <mergeCell ref="K1006:L1006"/>
    <mergeCell ref="N1006:O1006"/>
    <mergeCell ref="P1006:Q1006"/>
    <mergeCell ref="S1006:T1006"/>
    <mergeCell ref="U1006:V1006"/>
    <mergeCell ref="X1006:Y1006"/>
    <mergeCell ref="Z1006:AA1006"/>
    <mergeCell ref="AC1006:AD1006"/>
    <mergeCell ref="AE1006:AF1006"/>
    <mergeCell ref="AH1006:AI1006"/>
    <mergeCell ref="AJ1006:AK1006"/>
    <mergeCell ref="S1017:T1017"/>
    <mergeCell ref="U1017:V1017"/>
    <mergeCell ref="X1017:Y1017"/>
    <mergeCell ref="Z1017:AA1017"/>
    <mergeCell ref="D1041:E1041"/>
    <mergeCell ref="F1041:G1041"/>
    <mergeCell ref="I1041:J1041"/>
    <mergeCell ref="K1041:L1041"/>
    <mergeCell ref="N1041:O1041"/>
    <mergeCell ref="P1041:Q1041"/>
    <mergeCell ref="S1041:T1041"/>
    <mergeCell ref="U1041:V1041"/>
    <mergeCell ref="X1041:Y1041"/>
    <mergeCell ref="Z1041:AA1041"/>
    <mergeCell ref="AC1041:AD1041"/>
    <mergeCell ref="AE1041:AF1041"/>
    <mergeCell ref="AH1041:AI1041"/>
    <mergeCell ref="AJ1041:AK1041"/>
    <mergeCell ref="AC1045:AD1045"/>
    <mergeCell ref="AE1045:AF1045"/>
    <mergeCell ref="D1048:E1048"/>
    <mergeCell ref="F1048:G1048"/>
    <mergeCell ref="I1048:J1048"/>
    <mergeCell ref="K1048:L1048"/>
    <mergeCell ref="N1048:O1048"/>
    <mergeCell ref="P1048:Q1048"/>
    <mergeCell ref="S1048:T1048"/>
    <mergeCell ref="U1048:V1048"/>
    <mergeCell ref="X1048:Y1048"/>
    <mergeCell ref="Z1048:AA1048"/>
    <mergeCell ref="AC1048:AD1048"/>
    <mergeCell ref="AE1048:AF1048"/>
    <mergeCell ref="AH1048:AI1048"/>
    <mergeCell ref="AJ1048:AK1048"/>
    <mergeCell ref="D1027:E1027"/>
    <mergeCell ref="F1027:G1027"/>
    <mergeCell ref="I1027:J1027"/>
    <mergeCell ref="K1027:L1027"/>
    <mergeCell ref="N1027:O1027"/>
    <mergeCell ref="P1027:Q1027"/>
    <mergeCell ref="S1027:T1027"/>
    <mergeCell ref="U1027:V1027"/>
    <mergeCell ref="X1027:Y1027"/>
    <mergeCell ref="Z1027:AA1027"/>
    <mergeCell ref="AC1027:AD1027"/>
    <mergeCell ref="AE1027:AF1027"/>
    <mergeCell ref="AH1027:AI1027"/>
    <mergeCell ref="AJ1027:AK1027"/>
    <mergeCell ref="AC1031:AD1031"/>
    <mergeCell ref="AE1031:AF1031"/>
    <mergeCell ref="D1034:E1034"/>
    <mergeCell ref="F1034:G1034"/>
    <mergeCell ref="I1034:J1034"/>
    <mergeCell ref="K1034:L1034"/>
    <mergeCell ref="N1034:O1034"/>
    <mergeCell ref="P1034:Q1034"/>
    <mergeCell ref="S1034:T1034"/>
    <mergeCell ref="U1034:V1034"/>
    <mergeCell ref="X1034:Y1034"/>
    <mergeCell ref="Z1034:AA1034"/>
    <mergeCell ref="AC1034:AD1034"/>
    <mergeCell ref="AE1034:AF1034"/>
    <mergeCell ref="AH1034:AI1034"/>
    <mergeCell ref="AJ1034:AK1034"/>
    <mergeCell ref="S1038:T1038"/>
    <mergeCell ref="U1038:V1038"/>
    <mergeCell ref="X1038:Y1038"/>
    <mergeCell ref="Z1038:AA1038"/>
    <mergeCell ref="D1069:E1069"/>
    <mergeCell ref="F1069:G1069"/>
    <mergeCell ref="I1069:J1069"/>
    <mergeCell ref="K1069:L1069"/>
    <mergeCell ref="N1069:O1069"/>
    <mergeCell ref="P1069:Q1069"/>
    <mergeCell ref="S1069:T1069"/>
    <mergeCell ref="U1069:V1069"/>
    <mergeCell ref="X1069:Y1069"/>
    <mergeCell ref="Z1069:AA1069"/>
    <mergeCell ref="AC1069:AD1069"/>
    <mergeCell ref="AE1069:AF1069"/>
    <mergeCell ref="AH1069:AI1069"/>
    <mergeCell ref="AJ1069:AK1069"/>
    <mergeCell ref="AC1073:AD1073"/>
    <mergeCell ref="AE1073:AF1073"/>
    <mergeCell ref="D1076:E1076"/>
    <mergeCell ref="F1076:G1076"/>
    <mergeCell ref="I1076:J1076"/>
    <mergeCell ref="K1076:L1076"/>
    <mergeCell ref="N1076:O1076"/>
    <mergeCell ref="P1076:Q1076"/>
    <mergeCell ref="S1076:T1076"/>
    <mergeCell ref="U1076:V1076"/>
    <mergeCell ref="X1076:Y1076"/>
    <mergeCell ref="Z1076:AA1076"/>
    <mergeCell ref="AC1076:AD1076"/>
    <mergeCell ref="AE1076:AF1076"/>
    <mergeCell ref="AH1076:AI1076"/>
    <mergeCell ref="AJ1076:AK1076"/>
    <mergeCell ref="D1055:E1055"/>
    <mergeCell ref="F1055:G1055"/>
    <mergeCell ref="I1055:J1055"/>
    <mergeCell ref="K1055:L1055"/>
    <mergeCell ref="N1055:O1055"/>
    <mergeCell ref="P1055:Q1055"/>
    <mergeCell ref="S1055:T1055"/>
    <mergeCell ref="U1055:V1055"/>
    <mergeCell ref="X1055:Y1055"/>
    <mergeCell ref="Z1055:AA1055"/>
    <mergeCell ref="AC1055:AD1055"/>
    <mergeCell ref="AE1055:AF1055"/>
    <mergeCell ref="AH1055:AI1055"/>
    <mergeCell ref="AJ1055:AK1055"/>
    <mergeCell ref="AC1059:AD1059"/>
    <mergeCell ref="AE1059:AF1059"/>
    <mergeCell ref="D1062:E1062"/>
    <mergeCell ref="F1062:G1062"/>
    <mergeCell ref="I1062:J1062"/>
    <mergeCell ref="K1062:L1062"/>
    <mergeCell ref="N1062:O1062"/>
    <mergeCell ref="P1062:Q1062"/>
    <mergeCell ref="S1062:T1062"/>
    <mergeCell ref="U1062:V1062"/>
    <mergeCell ref="X1062:Y1062"/>
    <mergeCell ref="Z1062:AA1062"/>
    <mergeCell ref="AC1062:AD1062"/>
    <mergeCell ref="AE1062:AF1062"/>
    <mergeCell ref="AH1062:AI1062"/>
    <mergeCell ref="AJ1062:AK1062"/>
    <mergeCell ref="S1059:T1059"/>
    <mergeCell ref="U1059:V1059"/>
    <mergeCell ref="X1059:Y1059"/>
    <mergeCell ref="Z1059:AA1059"/>
    <mergeCell ref="D1097:E1097"/>
    <mergeCell ref="F1097:G1097"/>
    <mergeCell ref="I1097:J1097"/>
    <mergeCell ref="K1097:L1097"/>
    <mergeCell ref="N1097:O1097"/>
    <mergeCell ref="P1097:Q1097"/>
    <mergeCell ref="S1097:T1097"/>
    <mergeCell ref="U1097:V1097"/>
    <mergeCell ref="X1097:Y1097"/>
    <mergeCell ref="Z1097:AA1097"/>
    <mergeCell ref="AC1097:AD1097"/>
    <mergeCell ref="AE1097:AF1097"/>
    <mergeCell ref="AH1097:AI1097"/>
    <mergeCell ref="AJ1097:AK1097"/>
    <mergeCell ref="AC1101:AD1101"/>
    <mergeCell ref="AE1101:AF1101"/>
    <mergeCell ref="D1104:E1104"/>
    <mergeCell ref="F1104:G1104"/>
    <mergeCell ref="I1104:J1104"/>
    <mergeCell ref="K1104:L1104"/>
    <mergeCell ref="N1104:O1104"/>
    <mergeCell ref="P1104:Q1104"/>
    <mergeCell ref="S1104:T1104"/>
    <mergeCell ref="U1104:V1104"/>
    <mergeCell ref="X1104:Y1104"/>
    <mergeCell ref="Z1104:AA1104"/>
    <mergeCell ref="AC1104:AD1104"/>
    <mergeCell ref="AE1104:AF1104"/>
    <mergeCell ref="AH1104:AI1104"/>
    <mergeCell ref="AJ1104:AK1104"/>
    <mergeCell ref="D1083:E1083"/>
    <mergeCell ref="F1083:G1083"/>
    <mergeCell ref="I1083:J1083"/>
    <mergeCell ref="K1083:L1083"/>
    <mergeCell ref="N1083:O1083"/>
    <mergeCell ref="P1083:Q1083"/>
    <mergeCell ref="S1083:T1083"/>
    <mergeCell ref="U1083:V1083"/>
    <mergeCell ref="X1083:Y1083"/>
    <mergeCell ref="Z1083:AA1083"/>
    <mergeCell ref="AC1083:AD1083"/>
    <mergeCell ref="AE1083:AF1083"/>
    <mergeCell ref="AH1083:AI1083"/>
    <mergeCell ref="AJ1083:AK1083"/>
    <mergeCell ref="AC1087:AD1087"/>
    <mergeCell ref="AE1087:AF1087"/>
    <mergeCell ref="D1090:E1090"/>
    <mergeCell ref="F1090:G1090"/>
    <mergeCell ref="I1090:J1090"/>
    <mergeCell ref="K1090:L1090"/>
    <mergeCell ref="N1090:O1090"/>
    <mergeCell ref="P1090:Q1090"/>
    <mergeCell ref="S1090:T1090"/>
    <mergeCell ref="U1090:V1090"/>
    <mergeCell ref="X1090:Y1090"/>
    <mergeCell ref="Z1090:AA1090"/>
    <mergeCell ref="AC1090:AD1090"/>
    <mergeCell ref="AE1090:AF1090"/>
    <mergeCell ref="AH1090:AI1090"/>
    <mergeCell ref="AJ1090:AK1090"/>
    <mergeCell ref="S1101:T1101"/>
    <mergeCell ref="U1101:V1101"/>
    <mergeCell ref="X1101:Y1101"/>
    <mergeCell ref="Z1101:AA1101"/>
    <mergeCell ref="D1125:E1125"/>
    <mergeCell ref="F1125:G1125"/>
    <mergeCell ref="I1125:J1125"/>
    <mergeCell ref="K1125:L1125"/>
    <mergeCell ref="N1125:O1125"/>
    <mergeCell ref="P1125:Q1125"/>
    <mergeCell ref="S1125:T1125"/>
    <mergeCell ref="U1125:V1125"/>
    <mergeCell ref="X1125:Y1125"/>
    <mergeCell ref="Z1125:AA1125"/>
    <mergeCell ref="AC1125:AD1125"/>
    <mergeCell ref="AE1125:AF1125"/>
    <mergeCell ref="AH1125:AI1125"/>
    <mergeCell ref="AJ1125:AK1125"/>
    <mergeCell ref="AC1129:AD1129"/>
    <mergeCell ref="AE1129:AF1129"/>
    <mergeCell ref="D1132:E1132"/>
    <mergeCell ref="F1132:G1132"/>
    <mergeCell ref="I1132:J1132"/>
    <mergeCell ref="K1132:L1132"/>
    <mergeCell ref="N1132:O1132"/>
    <mergeCell ref="P1132:Q1132"/>
    <mergeCell ref="S1132:T1132"/>
    <mergeCell ref="U1132:V1132"/>
    <mergeCell ref="X1132:Y1132"/>
    <mergeCell ref="Z1132:AA1132"/>
    <mergeCell ref="AC1132:AD1132"/>
    <mergeCell ref="AE1132:AF1132"/>
    <mergeCell ref="AH1132:AI1132"/>
    <mergeCell ref="AJ1132:AK1132"/>
    <mergeCell ref="D1111:E1111"/>
    <mergeCell ref="F1111:G1111"/>
    <mergeCell ref="I1111:J1111"/>
    <mergeCell ref="K1111:L1111"/>
    <mergeCell ref="N1111:O1111"/>
    <mergeCell ref="P1111:Q1111"/>
    <mergeCell ref="S1111:T1111"/>
    <mergeCell ref="U1111:V1111"/>
    <mergeCell ref="X1111:Y1111"/>
    <mergeCell ref="Z1111:AA1111"/>
    <mergeCell ref="AC1111:AD1111"/>
    <mergeCell ref="AE1111:AF1111"/>
    <mergeCell ref="AH1111:AI1111"/>
    <mergeCell ref="AJ1111:AK1111"/>
    <mergeCell ref="AC1115:AD1115"/>
    <mergeCell ref="AE1115:AF1115"/>
    <mergeCell ref="D1118:E1118"/>
    <mergeCell ref="F1118:G1118"/>
    <mergeCell ref="I1118:J1118"/>
    <mergeCell ref="K1118:L1118"/>
    <mergeCell ref="N1118:O1118"/>
    <mergeCell ref="P1118:Q1118"/>
    <mergeCell ref="S1118:T1118"/>
    <mergeCell ref="U1118:V1118"/>
    <mergeCell ref="X1118:Y1118"/>
    <mergeCell ref="Z1118:AA1118"/>
    <mergeCell ref="AC1118:AD1118"/>
    <mergeCell ref="AE1118:AF1118"/>
    <mergeCell ref="AH1118:AI1118"/>
    <mergeCell ref="AJ1118:AK1118"/>
    <mergeCell ref="S1122:T1122"/>
    <mergeCell ref="U1122:V1122"/>
    <mergeCell ref="X1122:Y1122"/>
    <mergeCell ref="Z1122:AA1122"/>
    <mergeCell ref="D1153:E1153"/>
    <mergeCell ref="F1153:G1153"/>
    <mergeCell ref="I1153:J1153"/>
    <mergeCell ref="K1153:L1153"/>
    <mergeCell ref="N1153:O1153"/>
    <mergeCell ref="P1153:Q1153"/>
    <mergeCell ref="S1153:T1153"/>
    <mergeCell ref="U1153:V1153"/>
    <mergeCell ref="X1153:Y1153"/>
    <mergeCell ref="Z1153:AA1153"/>
    <mergeCell ref="AC1153:AD1153"/>
    <mergeCell ref="AE1153:AF1153"/>
    <mergeCell ref="AH1153:AI1153"/>
    <mergeCell ref="AJ1153:AK1153"/>
    <mergeCell ref="AC1157:AD1157"/>
    <mergeCell ref="AE1157:AF1157"/>
    <mergeCell ref="D1160:E1160"/>
    <mergeCell ref="F1160:G1160"/>
    <mergeCell ref="I1160:J1160"/>
    <mergeCell ref="K1160:L1160"/>
    <mergeCell ref="N1160:O1160"/>
    <mergeCell ref="P1160:Q1160"/>
    <mergeCell ref="S1160:T1160"/>
    <mergeCell ref="U1160:V1160"/>
    <mergeCell ref="X1160:Y1160"/>
    <mergeCell ref="Z1160:AA1160"/>
    <mergeCell ref="AC1160:AD1160"/>
    <mergeCell ref="AE1160:AF1160"/>
    <mergeCell ref="AH1160:AI1160"/>
    <mergeCell ref="AJ1160:AK1160"/>
    <mergeCell ref="D1139:E1139"/>
    <mergeCell ref="F1139:G1139"/>
    <mergeCell ref="I1139:J1139"/>
    <mergeCell ref="K1139:L1139"/>
    <mergeCell ref="N1139:O1139"/>
    <mergeCell ref="P1139:Q1139"/>
    <mergeCell ref="S1139:T1139"/>
    <mergeCell ref="U1139:V1139"/>
    <mergeCell ref="X1139:Y1139"/>
    <mergeCell ref="Z1139:AA1139"/>
    <mergeCell ref="AC1139:AD1139"/>
    <mergeCell ref="AE1139:AF1139"/>
    <mergeCell ref="AH1139:AI1139"/>
    <mergeCell ref="AJ1139:AK1139"/>
    <mergeCell ref="AC1143:AD1143"/>
    <mergeCell ref="AE1143:AF1143"/>
    <mergeCell ref="D1146:E1146"/>
    <mergeCell ref="F1146:G1146"/>
    <mergeCell ref="I1146:J1146"/>
    <mergeCell ref="K1146:L1146"/>
    <mergeCell ref="N1146:O1146"/>
    <mergeCell ref="P1146:Q1146"/>
    <mergeCell ref="S1146:T1146"/>
    <mergeCell ref="U1146:V1146"/>
    <mergeCell ref="X1146:Y1146"/>
    <mergeCell ref="Z1146:AA1146"/>
    <mergeCell ref="AC1146:AD1146"/>
    <mergeCell ref="AE1146:AF1146"/>
    <mergeCell ref="AH1146:AI1146"/>
    <mergeCell ref="AJ1146:AK1146"/>
    <mergeCell ref="S1143:T1143"/>
    <mergeCell ref="U1143:V1143"/>
    <mergeCell ref="X1143:Y1143"/>
    <mergeCell ref="Z1143:AA1143"/>
    <mergeCell ref="D1181:E1181"/>
    <mergeCell ref="F1181:G1181"/>
    <mergeCell ref="I1181:J1181"/>
    <mergeCell ref="K1181:L1181"/>
    <mergeCell ref="N1181:O1181"/>
    <mergeCell ref="P1181:Q1181"/>
    <mergeCell ref="S1181:T1181"/>
    <mergeCell ref="U1181:V1181"/>
    <mergeCell ref="X1181:Y1181"/>
    <mergeCell ref="Z1181:AA1181"/>
    <mergeCell ref="AC1181:AD1181"/>
    <mergeCell ref="AE1181:AF1181"/>
    <mergeCell ref="AH1181:AI1181"/>
    <mergeCell ref="AJ1181:AK1181"/>
    <mergeCell ref="AC1185:AD1185"/>
    <mergeCell ref="AE1185:AF1185"/>
    <mergeCell ref="D1188:E1188"/>
    <mergeCell ref="F1188:G1188"/>
    <mergeCell ref="I1188:J1188"/>
    <mergeCell ref="K1188:L1188"/>
    <mergeCell ref="N1188:O1188"/>
    <mergeCell ref="P1188:Q1188"/>
    <mergeCell ref="S1188:T1188"/>
    <mergeCell ref="U1188:V1188"/>
    <mergeCell ref="X1188:Y1188"/>
    <mergeCell ref="Z1188:AA1188"/>
    <mergeCell ref="AC1188:AD1188"/>
    <mergeCell ref="AE1188:AF1188"/>
    <mergeCell ref="AH1188:AI1188"/>
    <mergeCell ref="AJ1188:AK1188"/>
    <mergeCell ref="D1167:E1167"/>
    <mergeCell ref="F1167:G1167"/>
    <mergeCell ref="I1167:J1167"/>
    <mergeCell ref="K1167:L1167"/>
    <mergeCell ref="N1167:O1167"/>
    <mergeCell ref="P1167:Q1167"/>
    <mergeCell ref="S1167:T1167"/>
    <mergeCell ref="U1167:V1167"/>
    <mergeCell ref="X1167:Y1167"/>
    <mergeCell ref="Z1167:AA1167"/>
    <mergeCell ref="AC1167:AD1167"/>
    <mergeCell ref="AE1167:AF1167"/>
    <mergeCell ref="AH1167:AI1167"/>
    <mergeCell ref="AJ1167:AK1167"/>
    <mergeCell ref="AC1171:AD1171"/>
    <mergeCell ref="AE1171:AF1171"/>
    <mergeCell ref="D1174:E1174"/>
    <mergeCell ref="F1174:G1174"/>
    <mergeCell ref="I1174:J1174"/>
    <mergeCell ref="K1174:L1174"/>
    <mergeCell ref="N1174:O1174"/>
    <mergeCell ref="P1174:Q1174"/>
    <mergeCell ref="S1174:T1174"/>
    <mergeCell ref="U1174:V1174"/>
    <mergeCell ref="X1174:Y1174"/>
    <mergeCell ref="Z1174:AA1174"/>
    <mergeCell ref="AC1174:AD1174"/>
    <mergeCell ref="AE1174:AF1174"/>
    <mergeCell ref="AH1174:AI1174"/>
    <mergeCell ref="AJ1174:AK1174"/>
    <mergeCell ref="S1185:T1185"/>
    <mergeCell ref="U1185:V1185"/>
    <mergeCell ref="X1185:Y1185"/>
    <mergeCell ref="Z1185:AA1185"/>
    <mergeCell ref="D1209:E1209"/>
    <mergeCell ref="F1209:G1209"/>
    <mergeCell ref="I1209:J1209"/>
    <mergeCell ref="K1209:L1209"/>
    <mergeCell ref="N1209:O1209"/>
    <mergeCell ref="P1209:Q1209"/>
    <mergeCell ref="S1209:T1209"/>
    <mergeCell ref="U1209:V1209"/>
    <mergeCell ref="X1209:Y1209"/>
    <mergeCell ref="Z1209:AA1209"/>
    <mergeCell ref="AC1209:AD1209"/>
    <mergeCell ref="AE1209:AF1209"/>
    <mergeCell ref="AH1209:AI1209"/>
    <mergeCell ref="AJ1209:AK1209"/>
    <mergeCell ref="AC1213:AD1213"/>
    <mergeCell ref="AE1213:AF1213"/>
    <mergeCell ref="D1216:E1216"/>
    <mergeCell ref="F1216:G1216"/>
    <mergeCell ref="I1216:J1216"/>
    <mergeCell ref="K1216:L1216"/>
    <mergeCell ref="N1216:O1216"/>
    <mergeCell ref="P1216:Q1216"/>
    <mergeCell ref="S1216:T1216"/>
    <mergeCell ref="U1216:V1216"/>
    <mergeCell ref="X1216:Y1216"/>
    <mergeCell ref="Z1216:AA1216"/>
    <mergeCell ref="AC1216:AD1216"/>
    <mergeCell ref="AE1216:AF1216"/>
    <mergeCell ref="AH1216:AI1216"/>
    <mergeCell ref="AJ1216:AK1216"/>
    <mergeCell ref="D1195:E1195"/>
    <mergeCell ref="F1195:G1195"/>
    <mergeCell ref="I1195:J1195"/>
    <mergeCell ref="K1195:L1195"/>
    <mergeCell ref="N1195:O1195"/>
    <mergeCell ref="P1195:Q1195"/>
    <mergeCell ref="S1195:T1195"/>
    <mergeCell ref="U1195:V1195"/>
    <mergeCell ref="X1195:Y1195"/>
    <mergeCell ref="Z1195:AA1195"/>
    <mergeCell ref="AC1195:AD1195"/>
    <mergeCell ref="AE1195:AF1195"/>
    <mergeCell ref="AH1195:AI1195"/>
    <mergeCell ref="AJ1195:AK1195"/>
    <mergeCell ref="AC1199:AD1199"/>
    <mergeCell ref="AE1199:AF1199"/>
    <mergeCell ref="D1202:E1202"/>
    <mergeCell ref="F1202:G1202"/>
    <mergeCell ref="I1202:J1202"/>
    <mergeCell ref="K1202:L1202"/>
    <mergeCell ref="N1202:O1202"/>
    <mergeCell ref="P1202:Q1202"/>
    <mergeCell ref="S1202:T1202"/>
    <mergeCell ref="U1202:V1202"/>
    <mergeCell ref="X1202:Y1202"/>
    <mergeCell ref="Z1202:AA1202"/>
    <mergeCell ref="AC1202:AD1202"/>
    <mergeCell ref="AE1202:AF1202"/>
    <mergeCell ref="AH1202:AI1202"/>
    <mergeCell ref="AJ1202:AK1202"/>
    <mergeCell ref="S1206:T1206"/>
    <mergeCell ref="U1206:V1206"/>
    <mergeCell ref="X1206:Y1206"/>
    <mergeCell ref="Z1206:AA1206"/>
    <mergeCell ref="D1237:E1237"/>
    <mergeCell ref="F1237:G1237"/>
    <mergeCell ref="I1237:J1237"/>
    <mergeCell ref="K1237:L1237"/>
    <mergeCell ref="N1237:O1237"/>
    <mergeCell ref="P1237:Q1237"/>
    <mergeCell ref="S1237:T1237"/>
    <mergeCell ref="U1237:V1237"/>
    <mergeCell ref="X1237:Y1237"/>
    <mergeCell ref="Z1237:AA1237"/>
    <mergeCell ref="AC1237:AD1237"/>
    <mergeCell ref="AE1237:AF1237"/>
    <mergeCell ref="AH1237:AI1237"/>
    <mergeCell ref="AJ1237:AK1237"/>
    <mergeCell ref="AC1241:AD1241"/>
    <mergeCell ref="AE1241:AF1241"/>
    <mergeCell ref="D1244:E1244"/>
    <mergeCell ref="F1244:G1244"/>
    <mergeCell ref="I1244:J1244"/>
    <mergeCell ref="K1244:L1244"/>
    <mergeCell ref="N1244:O1244"/>
    <mergeCell ref="P1244:Q1244"/>
    <mergeCell ref="S1244:T1244"/>
    <mergeCell ref="U1244:V1244"/>
    <mergeCell ref="X1244:Y1244"/>
    <mergeCell ref="Z1244:AA1244"/>
    <mergeCell ref="AC1244:AD1244"/>
    <mergeCell ref="AE1244:AF1244"/>
    <mergeCell ref="AH1244:AI1244"/>
    <mergeCell ref="AJ1244:AK1244"/>
    <mergeCell ref="D1223:E1223"/>
    <mergeCell ref="F1223:G1223"/>
    <mergeCell ref="I1223:J1223"/>
    <mergeCell ref="K1223:L1223"/>
    <mergeCell ref="N1223:O1223"/>
    <mergeCell ref="P1223:Q1223"/>
    <mergeCell ref="S1223:T1223"/>
    <mergeCell ref="U1223:V1223"/>
    <mergeCell ref="X1223:Y1223"/>
    <mergeCell ref="Z1223:AA1223"/>
    <mergeCell ref="AC1223:AD1223"/>
    <mergeCell ref="AE1223:AF1223"/>
    <mergeCell ref="AH1223:AI1223"/>
    <mergeCell ref="AJ1223:AK1223"/>
    <mergeCell ref="AC1227:AD1227"/>
    <mergeCell ref="AE1227:AF1227"/>
    <mergeCell ref="D1230:E1230"/>
    <mergeCell ref="F1230:G1230"/>
    <mergeCell ref="I1230:J1230"/>
    <mergeCell ref="K1230:L1230"/>
    <mergeCell ref="N1230:O1230"/>
    <mergeCell ref="P1230:Q1230"/>
    <mergeCell ref="S1230:T1230"/>
    <mergeCell ref="U1230:V1230"/>
    <mergeCell ref="X1230:Y1230"/>
    <mergeCell ref="Z1230:AA1230"/>
    <mergeCell ref="AC1230:AD1230"/>
    <mergeCell ref="AE1230:AF1230"/>
    <mergeCell ref="AH1230:AI1230"/>
    <mergeCell ref="AJ1230:AK1230"/>
    <mergeCell ref="S1227:T1227"/>
    <mergeCell ref="U1227:V1227"/>
    <mergeCell ref="X1227:Y1227"/>
    <mergeCell ref="Z1227:AA1227"/>
    <mergeCell ref="D1265:E1265"/>
    <mergeCell ref="F1265:G1265"/>
    <mergeCell ref="I1265:J1265"/>
    <mergeCell ref="K1265:L1265"/>
    <mergeCell ref="N1265:O1265"/>
    <mergeCell ref="P1265:Q1265"/>
    <mergeCell ref="S1265:T1265"/>
    <mergeCell ref="U1265:V1265"/>
    <mergeCell ref="X1265:Y1265"/>
    <mergeCell ref="Z1265:AA1265"/>
    <mergeCell ref="AC1265:AD1265"/>
    <mergeCell ref="AE1265:AF1265"/>
    <mergeCell ref="AH1265:AI1265"/>
    <mergeCell ref="AJ1265:AK1265"/>
    <mergeCell ref="AC1269:AD1269"/>
    <mergeCell ref="AE1269:AF1269"/>
    <mergeCell ref="D1272:E1272"/>
    <mergeCell ref="F1272:G1272"/>
    <mergeCell ref="I1272:J1272"/>
    <mergeCell ref="K1272:L1272"/>
    <mergeCell ref="N1272:O1272"/>
    <mergeCell ref="P1272:Q1272"/>
    <mergeCell ref="S1272:T1272"/>
    <mergeCell ref="U1272:V1272"/>
    <mergeCell ref="X1272:Y1272"/>
    <mergeCell ref="Z1272:AA1272"/>
    <mergeCell ref="AC1272:AD1272"/>
    <mergeCell ref="AE1272:AF1272"/>
    <mergeCell ref="AH1272:AI1272"/>
    <mergeCell ref="AJ1272:AK1272"/>
    <mergeCell ref="D1251:E1251"/>
    <mergeCell ref="F1251:G1251"/>
    <mergeCell ref="I1251:J1251"/>
    <mergeCell ref="K1251:L1251"/>
    <mergeCell ref="N1251:O1251"/>
    <mergeCell ref="P1251:Q1251"/>
    <mergeCell ref="S1251:T1251"/>
    <mergeCell ref="U1251:V1251"/>
    <mergeCell ref="X1251:Y1251"/>
    <mergeCell ref="Z1251:AA1251"/>
    <mergeCell ref="AC1251:AD1251"/>
    <mergeCell ref="AE1251:AF1251"/>
    <mergeCell ref="AH1251:AI1251"/>
    <mergeCell ref="AJ1251:AK1251"/>
    <mergeCell ref="AC1255:AD1255"/>
    <mergeCell ref="AE1255:AF1255"/>
    <mergeCell ref="D1258:E1258"/>
    <mergeCell ref="F1258:G1258"/>
    <mergeCell ref="I1258:J1258"/>
    <mergeCell ref="K1258:L1258"/>
    <mergeCell ref="N1258:O1258"/>
    <mergeCell ref="P1258:Q1258"/>
    <mergeCell ref="S1258:T1258"/>
    <mergeCell ref="U1258:V1258"/>
    <mergeCell ref="X1258:Y1258"/>
    <mergeCell ref="Z1258:AA1258"/>
    <mergeCell ref="AC1258:AD1258"/>
    <mergeCell ref="AE1258:AF1258"/>
    <mergeCell ref="AH1258:AI1258"/>
    <mergeCell ref="AJ1258:AK1258"/>
    <mergeCell ref="S1269:T1269"/>
    <mergeCell ref="U1269:V1269"/>
    <mergeCell ref="X1269:Y1269"/>
    <mergeCell ref="Z1269:AA1269"/>
    <mergeCell ref="D1293:E1293"/>
    <mergeCell ref="F1293:G1293"/>
    <mergeCell ref="I1293:J1293"/>
    <mergeCell ref="K1293:L1293"/>
    <mergeCell ref="N1293:O1293"/>
    <mergeCell ref="P1293:Q1293"/>
    <mergeCell ref="S1293:T1293"/>
    <mergeCell ref="U1293:V1293"/>
    <mergeCell ref="X1293:Y1293"/>
    <mergeCell ref="Z1293:AA1293"/>
    <mergeCell ref="AC1293:AD1293"/>
    <mergeCell ref="AE1293:AF1293"/>
    <mergeCell ref="AH1293:AI1293"/>
    <mergeCell ref="AJ1293:AK1293"/>
    <mergeCell ref="AC1297:AD1297"/>
    <mergeCell ref="AE1297:AF1297"/>
    <mergeCell ref="D1300:E1300"/>
    <mergeCell ref="F1300:G1300"/>
    <mergeCell ref="I1300:J1300"/>
    <mergeCell ref="K1300:L1300"/>
    <mergeCell ref="N1300:O1300"/>
    <mergeCell ref="P1300:Q1300"/>
    <mergeCell ref="S1300:T1300"/>
    <mergeCell ref="U1300:V1300"/>
    <mergeCell ref="X1300:Y1300"/>
    <mergeCell ref="Z1300:AA1300"/>
    <mergeCell ref="AC1300:AD1300"/>
    <mergeCell ref="AE1300:AF1300"/>
    <mergeCell ref="AH1300:AI1300"/>
    <mergeCell ref="AJ1300:AK1300"/>
    <mergeCell ref="D1279:E1279"/>
    <mergeCell ref="F1279:G1279"/>
    <mergeCell ref="I1279:J1279"/>
    <mergeCell ref="K1279:L1279"/>
    <mergeCell ref="N1279:O1279"/>
    <mergeCell ref="P1279:Q1279"/>
    <mergeCell ref="S1279:T1279"/>
    <mergeCell ref="U1279:V1279"/>
    <mergeCell ref="X1279:Y1279"/>
    <mergeCell ref="Z1279:AA1279"/>
    <mergeCell ref="AC1279:AD1279"/>
    <mergeCell ref="AE1279:AF1279"/>
    <mergeCell ref="AH1279:AI1279"/>
    <mergeCell ref="AJ1279:AK1279"/>
    <mergeCell ref="AC1283:AD1283"/>
    <mergeCell ref="AE1283:AF1283"/>
    <mergeCell ref="D1286:E1286"/>
    <mergeCell ref="F1286:G1286"/>
    <mergeCell ref="I1286:J1286"/>
    <mergeCell ref="K1286:L1286"/>
    <mergeCell ref="N1286:O1286"/>
    <mergeCell ref="P1286:Q1286"/>
    <mergeCell ref="S1286:T1286"/>
    <mergeCell ref="U1286:V1286"/>
    <mergeCell ref="X1286:Y1286"/>
    <mergeCell ref="Z1286:AA1286"/>
    <mergeCell ref="AC1286:AD1286"/>
    <mergeCell ref="AE1286:AF1286"/>
    <mergeCell ref="AH1286:AI1286"/>
    <mergeCell ref="AJ1286:AK1286"/>
    <mergeCell ref="S1290:T1290"/>
    <mergeCell ref="U1290:V1290"/>
    <mergeCell ref="X1290:Y1290"/>
    <mergeCell ref="Z1290:AA1290"/>
    <mergeCell ref="D1321:E1321"/>
    <mergeCell ref="F1321:G1321"/>
    <mergeCell ref="I1321:J1321"/>
    <mergeCell ref="K1321:L1321"/>
    <mergeCell ref="N1321:O1321"/>
    <mergeCell ref="P1321:Q1321"/>
    <mergeCell ref="S1321:T1321"/>
    <mergeCell ref="U1321:V1321"/>
    <mergeCell ref="X1321:Y1321"/>
    <mergeCell ref="Z1321:AA1321"/>
    <mergeCell ref="AC1321:AD1321"/>
    <mergeCell ref="AE1321:AF1321"/>
    <mergeCell ref="AH1321:AI1321"/>
    <mergeCell ref="AJ1321:AK1321"/>
    <mergeCell ref="AC1325:AD1325"/>
    <mergeCell ref="AE1325:AF1325"/>
    <mergeCell ref="D1328:E1328"/>
    <mergeCell ref="F1328:G1328"/>
    <mergeCell ref="I1328:J1328"/>
    <mergeCell ref="K1328:L1328"/>
    <mergeCell ref="N1328:O1328"/>
    <mergeCell ref="P1328:Q1328"/>
    <mergeCell ref="S1328:T1328"/>
    <mergeCell ref="U1328:V1328"/>
    <mergeCell ref="X1328:Y1328"/>
    <mergeCell ref="Z1328:AA1328"/>
    <mergeCell ref="AC1328:AD1328"/>
    <mergeCell ref="AE1328:AF1328"/>
    <mergeCell ref="AH1328:AI1328"/>
    <mergeCell ref="AJ1328:AK1328"/>
    <mergeCell ref="D1307:E1307"/>
    <mergeCell ref="F1307:G1307"/>
    <mergeCell ref="I1307:J1307"/>
    <mergeCell ref="K1307:L1307"/>
    <mergeCell ref="N1307:O1307"/>
    <mergeCell ref="P1307:Q1307"/>
    <mergeCell ref="S1307:T1307"/>
    <mergeCell ref="U1307:V1307"/>
    <mergeCell ref="X1307:Y1307"/>
    <mergeCell ref="Z1307:AA1307"/>
    <mergeCell ref="AC1307:AD1307"/>
    <mergeCell ref="AE1307:AF1307"/>
    <mergeCell ref="AH1307:AI1307"/>
    <mergeCell ref="AJ1307:AK1307"/>
    <mergeCell ref="AC1311:AD1311"/>
    <mergeCell ref="AE1311:AF1311"/>
    <mergeCell ref="D1314:E1314"/>
    <mergeCell ref="F1314:G1314"/>
    <mergeCell ref="I1314:J1314"/>
    <mergeCell ref="K1314:L1314"/>
    <mergeCell ref="N1314:O1314"/>
    <mergeCell ref="P1314:Q1314"/>
    <mergeCell ref="S1314:T1314"/>
    <mergeCell ref="U1314:V1314"/>
    <mergeCell ref="X1314:Y1314"/>
    <mergeCell ref="Z1314:AA1314"/>
    <mergeCell ref="AC1314:AD1314"/>
    <mergeCell ref="AE1314:AF1314"/>
    <mergeCell ref="AH1314:AI1314"/>
    <mergeCell ref="AJ1314:AK1314"/>
    <mergeCell ref="S1311:T1311"/>
    <mergeCell ref="U1311:V1311"/>
    <mergeCell ref="X1311:Y1311"/>
    <mergeCell ref="Z1311:AA1311"/>
    <mergeCell ref="D1349:E1349"/>
    <mergeCell ref="F1349:G1349"/>
    <mergeCell ref="I1349:J1349"/>
    <mergeCell ref="K1349:L1349"/>
    <mergeCell ref="N1349:O1349"/>
    <mergeCell ref="P1349:Q1349"/>
    <mergeCell ref="S1349:T1349"/>
    <mergeCell ref="U1349:V1349"/>
    <mergeCell ref="X1349:Y1349"/>
    <mergeCell ref="Z1349:AA1349"/>
    <mergeCell ref="AC1349:AD1349"/>
    <mergeCell ref="AE1349:AF1349"/>
    <mergeCell ref="AH1349:AI1349"/>
    <mergeCell ref="AJ1349:AK1349"/>
    <mergeCell ref="AC1353:AD1353"/>
    <mergeCell ref="AE1353:AF1353"/>
    <mergeCell ref="D1356:E1356"/>
    <mergeCell ref="F1356:G1356"/>
    <mergeCell ref="I1356:J1356"/>
    <mergeCell ref="K1356:L1356"/>
    <mergeCell ref="N1356:O1356"/>
    <mergeCell ref="P1356:Q1356"/>
    <mergeCell ref="S1356:T1356"/>
    <mergeCell ref="U1356:V1356"/>
    <mergeCell ref="X1356:Y1356"/>
    <mergeCell ref="Z1356:AA1356"/>
    <mergeCell ref="AC1356:AD1356"/>
    <mergeCell ref="AE1356:AF1356"/>
    <mergeCell ref="AH1356:AI1356"/>
    <mergeCell ref="AJ1356:AK1356"/>
    <mergeCell ref="D1335:E1335"/>
    <mergeCell ref="F1335:G1335"/>
    <mergeCell ref="I1335:J1335"/>
    <mergeCell ref="K1335:L1335"/>
    <mergeCell ref="N1335:O1335"/>
    <mergeCell ref="P1335:Q1335"/>
    <mergeCell ref="S1335:T1335"/>
    <mergeCell ref="U1335:V1335"/>
    <mergeCell ref="X1335:Y1335"/>
    <mergeCell ref="Z1335:AA1335"/>
    <mergeCell ref="AC1335:AD1335"/>
    <mergeCell ref="AE1335:AF1335"/>
    <mergeCell ref="AH1335:AI1335"/>
    <mergeCell ref="AJ1335:AK1335"/>
    <mergeCell ref="AC1339:AD1339"/>
    <mergeCell ref="AE1339:AF1339"/>
    <mergeCell ref="D1342:E1342"/>
    <mergeCell ref="F1342:G1342"/>
    <mergeCell ref="I1342:J1342"/>
    <mergeCell ref="K1342:L1342"/>
    <mergeCell ref="N1342:O1342"/>
    <mergeCell ref="P1342:Q1342"/>
    <mergeCell ref="S1342:T1342"/>
    <mergeCell ref="U1342:V1342"/>
    <mergeCell ref="X1342:Y1342"/>
    <mergeCell ref="Z1342:AA1342"/>
    <mergeCell ref="AC1342:AD1342"/>
    <mergeCell ref="AE1342:AF1342"/>
    <mergeCell ref="AH1342:AI1342"/>
    <mergeCell ref="AJ1342:AK1342"/>
    <mergeCell ref="S1353:T1353"/>
    <mergeCell ref="U1353:V1353"/>
    <mergeCell ref="X1353:Y1353"/>
    <mergeCell ref="Z1353:AA1353"/>
    <mergeCell ref="D1377:E1377"/>
    <mergeCell ref="F1377:G1377"/>
    <mergeCell ref="I1377:J1377"/>
    <mergeCell ref="K1377:L1377"/>
    <mergeCell ref="N1377:O1377"/>
    <mergeCell ref="P1377:Q1377"/>
    <mergeCell ref="S1377:T1377"/>
    <mergeCell ref="U1377:V1377"/>
    <mergeCell ref="X1377:Y1377"/>
    <mergeCell ref="Z1377:AA1377"/>
    <mergeCell ref="AC1377:AD1377"/>
    <mergeCell ref="AE1377:AF1377"/>
    <mergeCell ref="AH1377:AI1377"/>
    <mergeCell ref="AJ1377:AK1377"/>
    <mergeCell ref="AC1381:AD1381"/>
    <mergeCell ref="AE1381:AF1381"/>
    <mergeCell ref="D1384:E1384"/>
    <mergeCell ref="F1384:G1384"/>
    <mergeCell ref="I1384:J1384"/>
    <mergeCell ref="K1384:L1384"/>
    <mergeCell ref="N1384:O1384"/>
    <mergeCell ref="P1384:Q1384"/>
    <mergeCell ref="S1384:T1384"/>
    <mergeCell ref="U1384:V1384"/>
    <mergeCell ref="X1384:Y1384"/>
    <mergeCell ref="Z1384:AA1384"/>
    <mergeCell ref="AC1384:AD1384"/>
    <mergeCell ref="AE1384:AF1384"/>
    <mergeCell ref="AH1384:AI1384"/>
    <mergeCell ref="AJ1384:AK1384"/>
    <mergeCell ref="D1363:E1363"/>
    <mergeCell ref="F1363:G1363"/>
    <mergeCell ref="I1363:J1363"/>
    <mergeCell ref="K1363:L1363"/>
    <mergeCell ref="N1363:O1363"/>
    <mergeCell ref="P1363:Q1363"/>
    <mergeCell ref="S1363:T1363"/>
    <mergeCell ref="U1363:V1363"/>
    <mergeCell ref="X1363:Y1363"/>
    <mergeCell ref="Z1363:AA1363"/>
    <mergeCell ref="AC1363:AD1363"/>
    <mergeCell ref="AE1363:AF1363"/>
    <mergeCell ref="AH1363:AI1363"/>
    <mergeCell ref="AJ1363:AK1363"/>
    <mergeCell ref="AC1367:AD1367"/>
    <mergeCell ref="AE1367:AF1367"/>
    <mergeCell ref="D1370:E1370"/>
    <mergeCell ref="F1370:G1370"/>
    <mergeCell ref="I1370:J1370"/>
    <mergeCell ref="K1370:L1370"/>
    <mergeCell ref="N1370:O1370"/>
    <mergeCell ref="P1370:Q1370"/>
    <mergeCell ref="S1370:T1370"/>
    <mergeCell ref="U1370:V1370"/>
    <mergeCell ref="X1370:Y1370"/>
    <mergeCell ref="Z1370:AA1370"/>
    <mergeCell ref="AC1370:AD1370"/>
    <mergeCell ref="AE1370:AF1370"/>
    <mergeCell ref="AH1370:AI1370"/>
    <mergeCell ref="AJ1370:AK1370"/>
    <mergeCell ref="S1374:T1374"/>
    <mergeCell ref="U1374:V1374"/>
    <mergeCell ref="X1374:Y1374"/>
    <mergeCell ref="Z1374:AA1374"/>
    <mergeCell ref="D1405:E1405"/>
    <mergeCell ref="F1405:G1405"/>
    <mergeCell ref="I1405:J1405"/>
    <mergeCell ref="K1405:L1405"/>
    <mergeCell ref="N1405:O1405"/>
    <mergeCell ref="P1405:Q1405"/>
    <mergeCell ref="S1405:T1405"/>
    <mergeCell ref="U1405:V1405"/>
    <mergeCell ref="X1405:Y1405"/>
    <mergeCell ref="Z1405:AA1405"/>
    <mergeCell ref="AC1405:AD1405"/>
    <mergeCell ref="AE1405:AF1405"/>
    <mergeCell ref="AH1405:AI1405"/>
    <mergeCell ref="AJ1405:AK1405"/>
    <mergeCell ref="AC1409:AD1409"/>
    <mergeCell ref="AE1409:AF1409"/>
    <mergeCell ref="D1412:E1412"/>
    <mergeCell ref="F1412:G1412"/>
    <mergeCell ref="I1412:J1412"/>
    <mergeCell ref="K1412:L1412"/>
    <mergeCell ref="N1412:O1412"/>
    <mergeCell ref="P1412:Q1412"/>
    <mergeCell ref="S1412:T1412"/>
    <mergeCell ref="U1412:V1412"/>
    <mergeCell ref="X1412:Y1412"/>
    <mergeCell ref="Z1412:AA1412"/>
    <mergeCell ref="AC1412:AD1412"/>
    <mergeCell ref="AE1412:AF1412"/>
    <mergeCell ref="AH1412:AI1412"/>
    <mergeCell ref="AJ1412:AK1412"/>
    <mergeCell ref="D1391:E1391"/>
    <mergeCell ref="F1391:G1391"/>
    <mergeCell ref="I1391:J1391"/>
    <mergeCell ref="K1391:L1391"/>
    <mergeCell ref="N1391:O1391"/>
    <mergeCell ref="P1391:Q1391"/>
    <mergeCell ref="S1391:T1391"/>
    <mergeCell ref="U1391:V1391"/>
    <mergeCell ref="X1391:Y1391"/>
    <mergeCell ref="Z1391:AA1391"/>
    <mergeCell ref="AC1391:AD1391"/>
    <mergeCell ref="AE1391:AF1391"/>
    <mergeCell ref="AH1391:AI1391"/>
    <mergeCell ref="AJ1391:AK1391"/>
    <mergeCell ref="AC1395:AD1395"/>
    <mergeCell ref="AE1395:AF1395"/>
    <mergeCell ref="D1398:E1398"/>
    <mergeCell ref="F1398:G1398"/>
    <mergeCell ref="I1398:J1398"/>
    <mergeCell ref="K1398:L1398"/>
    <mergeCell ref="N1398:O1398"/>
    <mergeCell ref="P1398:Q1398"/>
    <mergeCell ref="S1398:T1398"/>
    <mergeCell ref="U1398:V1398"/>
    <mergeCell ref="X1398:Y1398"/>
    <mergeCell ref="Z1398:AA1398"/>
    <mergeCell ref="AC1398:AD1398"/>
    <mergeCell ref="AE1398:AF1398"/>
    <mergeCell ref="AH1398:AI1398"/>
    <mergeCell ref="AJ1398:AK1398"/>
    <mergeCell ref="S1395:T1395"/>
    <mergeCell ref="U1395:V1395"/>
    <mergeCell ref="X1395:Y1395"/>
    <mergeCell ref="Z1395:AA1395"/>
    <mergeCell ref="D1433:E1433"/>
    <mergeCell ref="F1433:G1433"/>
    <mergeCell ref="I1433:J1433"/>
    <mergeCell ref="K1433:L1433"/>
    <mergeCell ref="N1433:O1433"/>
    <mergeCell ref="P1433:Q1433"/>
    <mergeCell ref="S1433:T1433"/>
    <mergeCell ref="U1433:V1433"/>
    <mergeCell ref="X1433:Y1433"/>
    <mergeCell ref="Z1433:AA1433"/>
    <mergeCell ref="AC1433:AD1433"/>
    <mergeCell ref="AE1433:AF1433"/>
    <mergeCell ref="AH1433:AI1433"/>
    <mergeCell ref="AJ1433:AK1433"/>
    <mergeCell ref="AC1437:AD1437"/>
    <mergeCell ref="AE1437:AF1437"/>
    <mergeCell ref="D1440:E1440"/>
    <mergeCell ref="F1440:G1440"/>
    <mergeCell ref="I1440:J1440"/>
    <mergeCell ref="K1440:L1440"/>
    <mergeCell ref="N1440:O1440"/>
    <mergeCell ref="P1440:Q1440"/>
    <mergeCell ref="S1440:T1440"/>
    <mergeCell ref="U1440:V1440"/>
    <mergeCell ref="X1440:Y1440"/>
    <mergeCell ref="Z1440:AA1440"/>
    <mergeCell ref="AC1440:AD1440"/>
    <mergeCell ref="AE1440:AF1440"/>
    <mergeCell ref="AH1440:AI1440"/>
    <mergeCell ref="AJ1440:AK1440"/>
    <mergeCell ref="D1419:E1419"/>
    <mergeCell ref="F1419:G1419"/>
    <mergeCell ref="I1419:J1419"/>
    <mergeCell ref="K1419:L1419"/>
    <mergeCell ref="N1419:O1419"/>
    <mergeCell ref="P1419:Q1419"/>
    <mergeCell ref="S1419:T1419"/>
    <mergeCell ref="U1419:V1419"/>
    <mergeCell ref="X1419:Y1419"/>
    <mergeCell ref="Z1419:AA1419"/>
    <mergeCell ref="AC1419:AD1419"/>
    <mergeCell ref="AE1419:AF1419"/>
    <mergeCell ref="AH1419:AI1419"/>
    <mergeCell ref="AJ1419:AK1419"/>
    <mergeCell ref="AC1423:AD1423"/>
    <mergeCell ref="AE1423:AF1423"/>
    <mergeCell ref="D1426:E1426"/>
    <mergeCell ref="F1426:G1426"/>
    <mergeCell ref="I1426:J1426"/>
    <mergeCell ref="K1426:L1426"/>
    <mergeCell ref="N1426:O1426"/>
    <mergeCell ref="P1426:Q1426"/>
    <mergeCell ref="S1426:T1426"/>
    <mergeCell ref="U1426:V1426"/>
    <mergeCell ref="X1426:Y1426"/>
    <mergeCell ref="Z1426:AA1426"/>
    <mergeCell ref="AC1426:AD1426"/>
    <mergeCell ref="AE1426:AF1426"/>
    <mergeCell ref="AH1426:AI1426"/>
    <mergeCell ref="AJ1426:AK1426"/>
    <mergeCell ref="S1437:T1437"/>
    <mergeCell ref="U1437:V1437"/>
    <mergeCell ref="X1437:Y1437"/>
    <mergeCell ref="Z1437:AA1437"/>
    <mergeCell ref="D1461:E1461"/>
    <mergeCell ref="F1461:G1461"/>
    <mergeCell ref="I1461:J1461"/>
    <mergeCell ref="K1461:L1461"/>
    <mergeCell ref="N1461:O1461"/>
    <mergeCell ref="P1461:Q1461"/>
    <mergeCell ref="S1461:T1461"/>
    <mergeCell ref="U1461:V1461"/>
    <mergeCell ref="X1461:Y1461"/>
    <mergeCell ref="Z1461:AA1461"/>
    <mergeCell ref="AC1461:AD1461"/>
    <mergeCell ref="AE1461:AF1461"/>
    <mergeCell ref="AH1461:AI1461"/>
    <mergeCell ref="AJ1461:AK1461"/>
    <mergeCell ref="AC1465:AD1465"/>
    <mergeCell ref="AE1465:AF1465"/>
    <mergeCell ref="D1468:E1468"/>
    <mergeCell ref="F1468:G1468"/>
    <mergeCell ref="I1468:J1468"/>
    <mergeCell ref="K1468:L1468"/>
    <mergeCell ref="N1468:O1468"/>
    <mergeCell ref="P1468:Q1468"/>
    <mergeCell ref="S1468:T1468"/>
    <mergeCell ref="U1468:V1468"/>
    <mergeCell ref="X1468:Y1468"/>
    <mergeCell ref="Z1468:AA1468"/>
    <mergeCell ref="AC1468:AD1468"/>
    <mergeCell ref="AE1468:AF1468"/>
    <mergeCell ref="AH1468:AI1468"/>
    <mergeCell ref="AJ1468:AK1468"/>
    <mergeCell ref="D1447:E1447"/>
    <mergeCell ref="F1447:G1447"/>
    <mergeCell ref="I1447:J1447"/>
    <mergeCell ref="K1447:L1447"/>
    <mergeCell ref="N1447:O1447"/>
    <mergeCell ref="P1447:Q1447"/>
    <mergeCell ref="S1447:T1447"/>
    <mergeCell ref="U1447:V1447"/>
    <mergeCell ref="X1447:Y1447"/>
    <mergeCell ref="Z1447:AA1447"/>
    <mergeCell ref="AC1447:AD1447"/>
    <mergeCell ref="AE1447:AF1447"/>
    <mergeCell ref="AH1447:AI1447"/>
    <mergeCell ref="AJ1447:AK1447"/>
    <mergeCell ref="AC1451:AD1451"/>
    <mergeCell ref="AE1451:AF1451"/>
    <mergeCell ref="D1454:E1454"/>
    <mergeCell ref="F1454:G1454"/>
    <mergeCell ref="I1454:J1454"/>
    <mergeCell ref="K1454:L1454"/>
    <mergeCell ref="N1454:O1454"/>
    <mergeCell ref="P1454:Q1454"/>
    <mergeCell ref="S1454:T1454"/>
    <mergeCell ref="U1454:V1454"/>
    <mergeCell ref="X1454:Y1454"/>
    <mergeCell ref="Z1454:AA1454"/>
    <mergeCell ref="AC1454:AD1454"/>
    <mergeCell ref="AE1454:AF1454"/>
    <mergeCell ref="AH1454:AI1454"/>
    <mergeCell ref="AJ1454:AK1454"/>
    <mergeCell ref="S1458:T1458"/>
    <mergeCell ref="U1458:V1458"/>
    <mergeCell ref="X1458:Y1458"/>
    <mergeCell ref="Z1458:AA1458"/>
    <mergeCell ref="D1489:E1489"/>
    <mergeCell ref="F1489:G1489"/>
    <mergeCell ref="I1489:J1489"/>
    <mergeCell ref="K1489:L1489"/>
    <mergeCell ref="N1489:O1489"/>
    <mergeCell ref="P1489:Q1489"/>
    <mergeCell ref="S1489:T1489"/>
    <mergeCell ref="U1489:V1489"/>
    <mergeCell ref="X1489:Y1489"/>
    <mergeCell ref="Z1489:AA1489"/>
    <mergeCell ref="AC1489:AD1489"/>
    <mergeCell ref="AE1489:AF1489"/>
    <mergeCell ref="AH1489:AI1489"/>
    <mergeCell ref="AJ1489:AK1489"/>
    <mergeCell ref="AC1493:AD1493"/>
    <mergeCell ref="AE1493:AF1493"/>
    <mergeCell ref="D1496:E1496"/>
    <mergeCell ref="F1496:G1496"/>
    <mergeCell ref="I1496:J1496"/>
    <mergeCell ref="K1496:L1496"/>
    <mergeCell ref="N1496:O1496"/>
    <mergeCell ref="P1496:Q1496"/>
    <mergeCell ref="S1496:T1496"/>
    <mergeCell ref="U1496:V1496"/>
    <mergeCell ref="X1496:Y1496"/>
    <mergeCell ref="Z1496:AA1496"/>
    <mergeCell ref="AC1496:AD1496"/>
    <mergeCell ref="AE1496:AF1496"/>
    <mergeCell ref="AH1496:AI1496"/>
    <mergeCell ref="AJ1496:AK1496"/>
    <mergeCell ref="D1475:E1475"/>
    <mergeCell ref="F1475:G1475"/>
    <mergeCell ref="I1475:J1475"/>
    <mergeCell ref="K1475:L1475"/>
    <mergeCell ref="N1475:O1475"/>
    <mergeCell ref="P1475:Q1475"/>
    <mergeCell ref="S1475:T1475"/>
    <mergeCell ref="U1475:V1475"/>
    <mergeCell ref="X1475:Y1475"/>
    <mergeCell ref="Z1475:AA1475"/>
    <mergeCell ref="AC1475:AD1475"/>
    <mergeCell ref="AE1475:AF1475"/>
    <mergeCell ref="AH1475:AI1475"/>
    <mergeCell ref="AJ1475:AK1475"/>
    <mergeCell ref="AC1479:AD1479"/>
    <mergeCell ref="AE1479:AF1479"/>
    <mergeCell ref="D1482:E1482"/>
    <mergeCell ref="F1482:G1482"/>
    <mergeCell ref="I1482:J1482"/>
    <mergeCell ref="K1482:L1482"/>
    <mergeCell ref="N1482:O1482"/>
    <mergeCell ref="P1482:Q1482"/>
    <mergeCell ref="S1482:T1482"/>
    <mergeCell ref="U1482:V1482"/>
    <mergeCell ref="X1482:Y1482"/>
    <mergeCell ref="Z1482:AA1482"/>
    <mergeCell ref="AC1482:AD1482"/>
    <mergeCell ref="AE1482:AF1482"/>
    <mergeCell ref="AH1482:AI1482"/>
    <mergeCell ref="AJ1482:AK1482"/>
    <mergeCell ref="S1479:T1479"/>
    <mergeCell ref="U1479:V1479"/>
    <mergeCell ref="X1479:Y1479"/>
    <mergeCell ref="Z1479:AA1479"/>
    <mergeCell ref="D1517:E1517"/>
    <mergeCell ref="F1517:G1517"/>
    <mergeCell ref="I1517:J1517"/>
    <mergeCell ref="K1517:L1517"/>
    <mergeCell ref="N1517:O1517"/>
    <mergeCell ref="P1517:Q1517"/>
    <mergeCell ref="S1517:T1517"/>
    <mergeCell ref="U1517:V1517"/>
    <mergeCell ref="X1517:Y1517"/>
    <mergeCell ref="Z1517:AA1517"/>
    <mergeCell ref="AC1517:AD1517"/>
    <mergeCell ref="AE1517:AF1517"/>
    <mergeCell ref="AH1517:AI1517"/>
    <mergeCell ref="AJ1517:AK1517"/>
    <mergeCell ref="AC1521:AD1521"/>
    <mergeCell ref="AE1521:AF1521"/>
    <mergeCell ref="D1524:E1524"/>
    <mergeCell ref="F1524:G1524"/>
    <mergeCell ref="I1524:J1524"/>
    <mergeCell ref="K1524:L1524"/>
    <mergeCell ref="N1524:O1524"/>
    <mergeCell ref="P1524:Q1524"/>
    <mergeCell ref="S1524:T1524"/>
    <mergeCell ref="U1524:V1524"/>
    <mergeCell ref="X1524:Y1524"/>
    <mergeCell ref="Z1524:AA1524"/>
    <mergeCell ref="AC1524:AD1524"/>
    <mergeCell ref="AE1524:AF1524"/>
    <mergeCell ref="AH1524:AI1524"/>
    <mergeCell ref="AJ1524:AK1524"/>
    <mergeCell ref="D1503:E1503"/>
    <mergeCell ref="F1503:G1503"/>
    <mergeCell ref="I1503:J1503"/>
    <mergeCell ref="K1503:L1503"/>
    <mergeCell ref="N1503:O1503"/>
    <mergeCell ref="P1503:Q1503"/>
    <mergeCell ref="S1503:T1503"/>
    <mergeCell ref="U1503:V1503"/>
    <mergeCell ref="X1503:Y1503"/>
    <mergeCell ref="Z1503:AA1503"/>
    <mergeCell ref="AC1503:AD1503"/>
    <mergeCell ref="AE1503:AF1503"/>
    <mergeCell ref="AH1503:AI1503"/>
    <mergeCell ref="AJ1503:AK1503"/>
    <mergeCell ref="AC1507:AD1507"/>
    <mergeCell ref="AE1507:AF1507"/>
    <mergeCell ref="D1510:E1510"/>
    <mergeCell ref="F1510:G1510"/>
    <mergeCell ref="I1510:J1510"/>
    <mergeCell ref="K1510:L1510"/>
    <mergeCell ref="N1510:O1510"/>
    <mergeCell ref="P1510:Q1510"/>
    <mergeCell ref="S1510:T1510"/>
    <mergeCell ref="U1510:V1510"/>
    <mergeCell ref="X1510:Y1510"/>
    <mergeCell ref="Z1510:AA1510"/>
    <mergeCell ref="AC1510:AD1510"/>
    <mergeCell ref="AE1510:AF1510"/>
    <mergeCell ref="AH1510:AI1510"/>
    <mergeCell ref="AJ1510:AK1510"/>
    <mergeCell ref="S1521:T1521"/>
    <mergeCell ref="U1521:V1521"/>
    <mergeCell ref="X1521:Y1521"/>
    <mergeCell ref="Z1521:AA1521"/>
    <mergeCell ref="D1545:E1545"/>
    <mergeCell ref="F1545:G1545"/>
    <mergeCell ref="I1545:J1545"/>
    <mergeCell ref="K1545:L1545"/>
    <mergeCell ref="N1545:O1545"/>
    <mergeCell ref="P1545:Q1545"/>
    <mergeCell ref="S1545:T1545"/>
    <mergeCell ref="U1545:V1545"/>
    <mergeCell ref="X1545:Y1545"/>
    <mergeCell ref="Z1545:AA1545"/>
    <mergeCell ref="AC1545:AD1545"/>
    <mergeCell ref="AE1545:AF1545"/>
    <mergeCell ref="AH1545:AI1545"/>
    <mergeCell ref="AJ1545:AK1545"/>
    <mergeCell ref="AC1549:AD1549"/>
    <mergeCell ref="AE1549:AF1549"/>
    <mergeCell ref="D1552:E1552"/>
    <mergeCell ref="F1552:G1552"/>
    <mergeCell ref="I1552:J1552"/>
    <mergeCell ref="K1552:L1552"/>
    <mergeCell ref="N1552:O1552"/>
    <mergeCell ref="P1552:Q1552"/>
    <mergeCell ref="S1552:T1552"/>
    <mergeCell ref="U1552:V1552"/>
    <mergeCell ref="X1552:Y1552"/>
    <mergeCell ref="Z1552:AA1552"/>
    <mergeCell ref="AC1552:AD1552"/>
    <mergeCell ref="AE1552:AF1552"/>
    <mergeCell ref="AH1552:AI1552"/>
    <mergeCell ref="AJ1552:AK1552"/>
    <mergeCell ref="D1531:E1531"/>
    <mergeCell ref="F1531:G1531"/>
    <mergeCell ref="I1531:J1531"/>
    <mergeCell ref="K1531:L1531"/>
    <mergeCell ref="N1531:O1531"/>
    <mergeCell ref="P1531:Q1531"/>
    <mergeCell ref="S1531:T1531"/>
    <mergeCell ref="U1531:V1531"/>
    <mergeCell ref="X1531:Y1531"/>
    <mergeCell ref="Z1531:AA1531"/>
    <mergeCell ref="AC1531:AD1531"/>
    <mergeCell ref="AE1531:AF1531"/>
    <mergeCell ref="AH1531:AI1531"/>
    <mergeCell ref="AJ1531:AK1531"/>
    <mergeCell ref="AC1535:AD1535"/>
    <mergeCell ref="AE1535:AF1535"/>
    <mergeCell ref="D1538:E1538"/>
    <mergeCell ref="F1538:G1538"/>
    <mergeCell ref="I1538:J1538"/>
    <mergeCell ref="K1538:L1538"/>
    <mergeCell ref="N1538:O1538"/>
    <mergeCell ref="P1538:Q1538"/>
    <mergeCell ref="S1538:T1538"/>
    <mergeCell ref="U1538:V1538"/>
    <mergeCell ref="X1538:Y1538"/>
    <mergeCell ref="Z1538:AA1538"/>
    <mergeCell ref="AC1538:AD1538"/>
    <mergeCell ref="AE1538:AF1538"/>
    <mergeCell ref="AH1538:AI1538"/>
    <mergeCell ref="AJ1538:AK1538"/>
    <mergeCell ref="S1542:T1542"/>
    <mergeCell ref="U1542:V1542"/>
    <mergeCell ref="X1542:Y1542"/>
    <mergeCell ref="Z1542:AA1542"/>
    <mergeCell ref="D1573:E1573"/>
    <mergeCell ref="F1573:G1573"/>
    <mergeCell ref="I1573:J1573"/>
    <mergeCell ref="K1573:L1573"/>
    <mergeCell ref="N1573:O1573"/>
    <mergeCell ref="P1573:Q1573"/>
    <mergeCell ref="S1573:T1573"/>
    <mergeCell ref="U1573:V1573"/>
    <mergeCell ref="X1573:Y1573"/>
    <mergeCell ref="Z1573:AA1573"/>
    <mergeCell ref="AC1573:AD1573"/>
    <mergeCell ref="AE1573:AF1573"/>
    <mergeCell ref="AH1573:AI1573"/>
    <mergeCell ref="AJ1573:AK1573"/>
    <mergeCell ref="AC1577:AD1577"/>
    <mergeCell ref="AE1577:AF1577"/>
    <mergeCell ref="D1580:E1580"/>
    <mergeCell ref="F1580:G1580"/>
    <mergeCell ref="I1580:J1580"/>
    <mergeCell ref="K1580:L1580"/>
    <mergeCell ref="N1580:O1580"/>
    <mergeCell ref="P1580:Q1580"/>
    <mergeCell ref="S1580:T1580"/>
    <mergeCell ref="U1580:V1580"/>
    <mergeCell ref="X1580:Y1580"/>
    <mergeCell ref="Z1580:AA1580"/>
    <mergeCell ref="AC1580:AD1580"/>
    <mergeCell ref="AE1580:AF1580"/>
    <mergeCell ref="AH1580:AI1580"/>
    <mergeCell ref="AJ1580:AK1580"/>
    <mergeCell ref="D1559:E1559"/>
    <mergeCell ref="F1559:G1559"/>
    <mergeCell ref="I1559:J1559"/>
    <mergeCell ref="K1559:L1559"/>
    <mergeCell ref="N1559:O1559"/>
    <mergeCell ref="P1559:Q1559"/>
    <mergeCell ref="S1559:T1559"/>
    <mergeCell ref="U1559:V1559"/>
    <mergeCell ref="X1559:Y1559"/>
    <mergeCell ref="Z1559:AA1559"/>
    <mergeCell ref="AC1559:AD1559"/>
    <mergeCell ref="AE1559:AF1559"/>
    <mergeCell ref="AH1559:AI1559"/>
    <mergeCell ref="AJ1559:AK1559"/>
    <mergeCell ref="AC1563:AD1563"/>
    <mergeCell ref="AE1563:AF1563"/>
    <mergeCell ref="D1566:E1566"/>
    <mergeCell ref="F1566:G1566"/>
    <mergeCell ref="I1566:J1566"/>
    <mergeCell ref="K1566:L1566"/>
    <mergeCell ref="N1566:O1566"/>
    <mergeCell ref="P1566:Q1566"/>
    <mergeCell ref="S1566:T1566"/>
    <mergeCell ref="U1566:V1566"/>
    <mergeCell ref="X1566:Y1566"/>
    <mergeCell ref="Z1566:AA1566"/>
    <mergeCell ref="AC1566:AD1566"/>
    <mergeCell ref="AE1566:AF1566"/>
    <mergeCell ref="AH1566:AI1566"/>
    <mergeCell ref="AJ1566:AK1566"/>
    <mergeCell ref="S1563:T1563"/>
    <mergeCell ref="U1563:V1563"/>
    <mergeCell ref="X1563:Y1563"/>
    <mergeCell ref="Z1563:AA1563"/>
    <mergeCell ref="D1601:E1601"/>
    <mergeCell ref="F1601:G1601"/>
    <mergeCell ref="I1601:J1601"/>
    <mergeCell ref="K1601:L1601"/>
    <mergeCell ref="N1601:O1601"/>
    <mergeCell ref="P1601:Q1601"/>
    <mergeCell ref="S1601:T1601"/>
    <mergeCell ref="U1601:V1601"/>
    <mergeCell ref="X1601:Y1601"/>
    <mergeCell ref="Z1601:AA1601"/>
    <mergeCell ref="AC1601:AD1601"/>
    <mergeCell ref="AE1601:AF1601"/>
    <mergeCell ref="AH1601:AI1601"/>
    <mergeCell ref="AJ1601:AK1601"/>
    <mergeCell ref="AC1605:AD1605"/>
    <mergeCell ref="AE1605:AF1605"/>
    <mergeCell ref="D1608:E1608"/>
    <mergeCell ref="F1608:G1608"/>
    <mergeCell ref="I1608:J1608"/>
    <mergeCell ref="K1608:L1608"/>
    <mergeCell ref="N1608:O1608"/>
    <mergeCell ref="P1608:Q1608"/>
    <mergeCell ref="S1608:T1608"/>
    <mergeCell ref="U1608:V1608"/>
    <mergeCell ref="X1608:Y1608"/>
    <mergeCell ref="Z1608:AA1608"/>
    <mergeCell ref="AC1608:AD1608"/>
    <mergeCell ref="AE1608:AF1608"/>
    <mergeCell ref="AH1608:AI1608"/>
    <mergeCell ref="AJ1608:AK1608"/>
    <mergeCell ref="D1587:E1587"/>
    <mergeCell ref="F1587:G1587"/>
    <mergeCell ref="I1587:J1587"/>
    <mergeCell ref="K1587:L1587"/>
    <mergeCell ref="N1587:O1587"/>
    <mergeCell ref="P1587:Q1587"/>
    <mergeCell ref="S1587:T1587"/>
    <mergeCell ref="U1587:V1587"/>
    <mergeCell ref="X1587:Y1587"/>
    <mergeCell ref="Z1587:AA1587"/>
    <mergeCell ref="AC1587:AD1587"/>
    <mergeCell ref="AE1587:AF1587"/>
    <mergeCell ref="AH1587:AI1587"/>
    <mergeCell ref="AJ1587:AK1587"/>
    <mergeCell ref="AC1591:AD1591"/>
    <mergeCell ref="AE1591:AF1591"/>
    <mergeCell ref="D1594:E1594"/>
    <mergeCell ref="F1594:G1594"/>
    <mergeCell ref="I1594:J1594"/>
    <mergeCell ref="K1594:L1594"/>
    <mergeCell ref="N1594:O1594"/>
    <mergeCell ref="P1594:Q1594"/>
    <mergeCell ref="S1594:T1594"/>
    <mergeCell ref="U1594:V1594"/>
    <mergeCell ref="X1594:Y1594"/>
    <mergeCell ref="Z1594:AA1594"/>
    <mergeCell ref="AC1594:AD1594"/>
    <mergeCell ref="AE1594:AF1594"/>
    <mergeCell ref="AH1594:AI1594"/>
    <mergeCell ref="AJ1594:AK1594"/>
    <mergeCell ref="S1605:T1605"/>
    <mergeCell ref="U1605:V1605"/>
    <mergeCell ref="X1605:Y1605"/>
    <mergeCell ref="Z1605:AA1605"/>
    <mergeCell ref="D1629:E1629"/>
    <mergeCell ref="F1629:G1629"/>
    <mergeCell ref="I1629:J1629"/>
    <mergeCell ref="K1629:L1629"/>
    <mergeCell ref="N1629:O1629"/>
    <mergeCell ref="P1629:Q1629"/>
    <mergeCell ref="S1629:T1629"/>
    <mergeCell ref="U1629:V1629"/>
    <mergeCell ref="X1629:Y1629"/>
    <mergeCell ref="Z1629:AA1629"/>
    <mergeCell ref="AC1629:AD1629"/>
    <mergeCell ref="AE1629:AF1629"/>
    <mergeCell ref="AH1629:AI1629"/>
    <mergeCell ref="AJ1629:AK1629"/>
    <mergeCell ref="AC1633:AD1633"/>
    <mergeCell ref="AE1633:AF1633"/>
    <mergeCell ref="D1636:E1636"/>
    <mergeCell ref="F1636:G1636"/>
    <mergeCell ref="I1636:J1636"/>
    <mergeCell ref="K1636:L1636"/>
    <mergeCell ref="N1636:O1636"/>
    <mergeCell ref="P1636:Q1636"/>
    <mergeCell ref="S1636:T1636"/>
    <mergeCell ref="U1636:V1636"/>
    <mergeCell ref="X1636:Y1636"/>
    <mergeCell ref="Z1636:AA1636"/>
    <mergeCell ref="AC1636:AD1636"/>
    <mergeCell ref="AE1636:AF1636"/>
    <mergeCell ref="AH1636:AI1636"/>
    <mergeCell ref="AJ1636:AK1636"/>
    <mergeCell ref="D1615:E1615"/>
    <mergeCell ref="F1615:G1615"/>
    <mergeCell ref="I1615:J1615"/>
    <mergeCell ref="K1615:L1615"/>
    <mergeCell ref="N1615:O1615"/>
    <mergeCell ref="P1615:Q1615"/>
    <mergeCell ref="S1615:T1615"/>
    <mergeCell ref="U1615:V1615"/>
    <mergeCell ref="X1615:Y1615"/>
    <mergeCell ref="Z1615:AA1615"/>
    <mergeCell ref="AC1615:AD1615"/>
    <mergeCell ref="AE1615:AF1615"/>
    <mergeCell ref="AH1615:AI1615"/>
    <mergeCell ref="AJ1615:AK1615"/>
    <mergeCell ref="AC1619:AD1619"/>
    <mergeCell ref="AE1619:AF1619"/>
    <mergeCell ref="D1622:E1622"/>
    <mergeCell ref="F1622:G1622"/>
    <mergeCell ref="I1622:J1622"/>
    <mergeCell ref="K1622:L1622"/>
    <mergeCell ref="N1622:O1622"/>
    <mergeCell ref="P1622:Q1622"/>
    <mergeCell ref="S1622:T1622"/>
    <mergeCell ref="U1622:V1622"/>
    <mergeCell ref="X1622:Y1622"/>
    <mergeCell ref="Z1622:AA1622"/>
    <mergeCell ref="AC1622:AD1622"/>
    <mergeCell ref="AE1622:AF1622"/>
    <mergeCell ref="AH1622:AI1622"/>
    <mergeCell ref="AJ1622:AK1622"/>
    <mergeCell ref="S1626:T1626"/>
    <mergeCell ref="U1626:V1626"/>
    <mergeCell ref="X1626:Y1626"/>
    <mergeCell ref="Z1626:AA1626"/>
    <mergeCell ref="D1657:E1657"/>
    <mergeCell ref="F1657:G1657"/>
    <mergeCell ref="I1657:J1657"/>
    <mergeCell ref="K1657:L1657"/>
    <mergeCell ref="N1657:O1657"/>
    <mergeCell ref="P1657:Q1657"/>
    <mergeCell ref="S1657:T1657"/>
    <mergeCell ref="U1657:V1657"/>
    <mergeCell ref="X1657:Y1657"/>
    <mergeCell ref="Z1657:AA1657"/>
    <mergeCell ref="AC1657:AD1657"/>
    <mergeCell ref="AE1657:AF1657"/>
    <mergeCell ref="AH1657:AI1657"/>
    <mergeCell ref="AJ1657:AK1657"/>
    <mergeCell ref="AC1661:AD1661"/>
    <mergeCell ref="AE1661:AF1661"/>
    <mergeCell ref="D1664:E1664"/>
    <mergeCell ref="F1664:G1664"/>
    <mergeCell ref="I1664:J1664"/>
    <mergeCell ref="K1664:L1664"/>
    <mergeCell ref="N1664:O1664"/>
    <mergeCell ref="P1664:Q1664"/>
    <mergeCell ref="S1664:T1664"/>
    <mergeCell ref="U1664:V1664"/>
    <mergeCell ref="X1664:Y1664"/>
    <mergeCell ref="Z1664:AA1664"/>
    <mergeCell ref="AC1664:AD1664"/>
    <mergeCell ref="AE1664:AF1664"/>
    <mergeCell ref="AH1664:AI1664"/>
    <mergeCell ref="AJ1664:AK1664"/>
    <mergeCell ref="D1643:E1643"/>
    <mergeCell ref="F1643:G1643"/>
    <mergeCell ref="I1643:J1643"/>
    <mergeCell ref="K1643:L1643"/>
    <mergeCell ref="N1643:O1643"/>
    <mergeCell ref="P1643:Q1643"/>
    <mergeCell ref="S1643:T1643"/>
    <mergeCell ref="U1643:V1643"/>
    <mergeCell ref="X1643:Y1643"/>
    <mergeCell ref="Z1643:AA1643"/>
    <mergeCell ref="AC1643:AD1643"/>
    <mergeCell ref="AE1643:AF1643"/>
    <mergeCell ref="AH1643:AI1643"/>
    <mergeCell ref="AJ1643:AK1643"/>
    <mergeCell ref="AC1647:AD1647"/>
    <mergeCell ref="AE1647:AF1647"/>
    <mergeCell ref="D1650:E1650"/>
    <mergeCell ref="F1650:G1650"/>
    <mergeCell ref="I1650:J1650"/>
    <mergeCell ref="K1650:L1650"/>
    <mergeCell ref="N1650:O1650"/>
    <mergeCell ref="P1650:Q1650"/>
    <mergeCell ref="S1650:T1650"/>
    <mergeCell ref="U1650:V1650"/>
    <mergeCell ref="X1650:Y1650"/>
    <mergeCell ref="Z1650:AA1650"/>
    <mergeCell ref="AC1650:AD1650"/>
    <mergeCell ref="AE1650:AF1650"/>
    <mergeCell ref="AH1650:AI1650"/>
    <mergeCell ref="AJ1650:AK1650"/>
    <mergeCell ref="S1647:T1647"/>
    <mergeCell ref="U1647:V1647"/>
    <mergeCell ref="X1647:Y1647"/>
    <mergeCell ref="Z1647:AA1647"/>
    <mergeCell ref="D1685:E1685"/>
    <mergeCell ref="F1685:G1685"/>
    <mergeCell ref="I1685:J1685"/>
    <mergeCell ref="K1685:L1685"/>
    <mergeCell ref="N1685:O1685"/>
    <mergeCell ref="P1685:Q1685"/>
    <mergeCell ref="S1685:T1685"/>
    <mergeCell ref="U1685:V1685"/>
    <mergeCell ref="X1685:Y1685"/>
    <mergeCell ref="Z1685:AA1685"/>
    <mergeCell ref="AC1685:AD1685"/>
    <mergeCell ref="AE1685:AF1685"/>
    <mergeCell ref="AH1685:AI1685"/>
    <mergeCell ref="AJ1685:AK1685"/>
    <mergeCell ref="AC1689:AD1689"/>
    <mergeCell ref="AE1689:AF1689"/>
    <mergeCell ref="D1692:E1692"/>
    <mergeCell ref="F1692:G1692"/>
    <mergeCell ref="I1692:J1692"/>
    <mergeCell ref="K1692:L1692"/>
    <mergeCell ref="N1692:O1692"/>
    <mergeCell ref="P1692:Q1692"/>
    <mergeCell ref="S1692:T1692"/>
    <mergeCell ref="U1692:V1692"/>
    <mergeCell ref="X1692:Y1692"/>
    <mergeCell ref="Z1692:AA1692"/>
    <mergeCell ref="AC1692:AD1692"/>
    <mergeCell ref="AE1692:AF1692"/>
    <mergeCell ref="AH1692:AI1692"/>
    <mergeCell ref="AJ1692:AK1692"/>
    <mergeCell ref="D1671:E1671"/>
    <mergeCell ref="F1671:G1671"/>
    <mergeCell ref="I1671:J1671"/>
    <mergeCell ref="K1671:L1671"/>
    <mergeCell ref="N1671:O1671"/>
    <mergeCell ref="P1671:Q1671"/>
    <mergeCell ref="S1671:T1671"/>
    <mergeCell ref="U1671:V1671"/>
    <mergeCell ref="X1671:Y1671"/>
    <mergeCell ref="Z1671:AA1671"/>
    <mergeCell ref="AC1671:AD1671"/>
    <mergeCell ref="AE1671:AF1671"/>
    <mergeCell ref="AH1671:AI1671"/>
    <mergeCell ref="AJ1671:AK1671"/>
    <mergeCell ref="AC1675:AD1675"/>
    <mergeCell ref="AE1675:AF1675"/>
    <mergeCell ref="D1678:E1678"/>
    <mergeCell ref="F1678:G1678"/>
    <mergeCell ref="I1678:J1678"/>
    <mergeCell ref="K1678:L1678"/>
    <mergeCell ref="N1678:O1678"/>
    <mergeCell ref="P1678:Q1678"/>
    <mergeCell ref="S1678:T1678"/>
    <mergeCell ref="U1678:V1678"/>
    <mergeCell ref="X1678:Y1678"/>
    <mergeCell ref="Z1678:AA1678"/>
    <mergeCell ref="AC1678:AD1678"/>
    <mergeCell ref="AE1678:AF1678"/>
    <mergeCell ref="AH1678:AI1678"/>
    <mergeCell ref="AJ1678:AK1678"/>
    <mergeCell ref="S1689:T1689"/>
    <mergeCell ref="U1689:V1689"/>
    <mergeCell ref="X1689:Y1689"/>
    <mergeCell ref="Z1689:AA1689"/>
    <mergeCell ref="D1713:E1713"/>
    <mergeCell ref="F1713:G1713"/>
    <mergeCell ref="I1713:J1713"/>
    <mergeCell ref="K1713:L1713"/>
    <mergeCell ref="N1713:O1713"/>
    <mergeCell ref="P1713:Q1713"/>
    <mergeCell ref="S1713:T1713"/>
    <mergeCell ref="U1713:V1713"/>
    <mergeCell ref="X1713:Y1713"/>
    <mergeCell ref="Z1713:AA1713"/>
    <mergeCell ref="AC1713:AD1713"/>
    <mergeCell ref="AE1713:AF1713"/>
    <mergeCell ref="AH1713:AI1713"/>
    <mergeCell ref="AJ1713:AK1713"/>
    <mergeCell ref="AC1717:AD1717"/>
    <mergeCell ref="AE1717:AF1717"/>
    <mergeCell ref="D1720:E1720"/>
    <mergeCell ref="F1720:G1720"/>
    <mergeCell ref="I1720:J1720"/>
    <mergeCell ref="K1720:L1720"/>
    <mergeCell ref="N1720:O1720"/>
    <mergeCell ref="P1720:Q1720"/>
    <mergeCell ref="S1720:T1720"/>
    <mergeCell ref="U1720:V1720"/>
    <mergeCell ref="X1720:Y1720"/>
    <mergeCell ref="Z1720:AA1720"/>
    <mergeCell ref="AC1720:AD1720"/>
    <mergeCell ref="AE1720:AF1720"/>
    <mergeCell ref="AH1720:AI1720"/>
    <mergeCell ref="AJ1720:AK1720"/>
    <mergeCell ref="D1699:E1699"/>
    <mergeCell ref="F1699:G1699"/>
    <mergeCell ref="I1699:J1699"/>
    <mergeCell ref="K1699:L1699"/>
    <mergeCell ref="N1699:O1699"/>
    <mergeCell ref="P1699:Q1699"/>
    <mergeCell ref="S1699:T1699"/>
    <mergeCell ref="U1699:V1699"/>
    <mergeCell ref="X1699:Y1699"/>
    <mergeCell ref="Z1699:AA1699"/>
    <mergeCell ref="AC1699:AD1699"/>
    <mergeCell ref="AE1699:AF1699"/>
    <mergeCell ref="AH1699:AI1699"/>
    <mergeCell ref="AJ1699:AK1699"/>
    <mergeCell ref="AC1703:AD1703"/>
    <mergeCell ref="AE1703:AF1703"/>
    <mergeCell ref="D1706:E1706"/>
    <mergeCell ref="F1706:G1706"/>
    <mergeCell ref="I1706:J1706"/>
    <mergeCell ref="K1706:L1706"/>
    <mergeCell ref="N1706:O1706"/>
    <mergeCell ref="P1706:Q1706"/>
    <mergeCell ref="S1706:T1706"/>
    <mergeCell ref="U1706:V1706"/>
    <mergeCell ref="X1706:Y1706"/>
    <mergeCell ref="Z1706:AA1706"/>
    <mergeCell ref="AC1706:AD1706"/>
    <mergeCell ref="AE1706:AF1706"/>
    <mergeCell ref="AH1706:AI1706"/>
    <mergeCell ref="AJ1706:AK1706"/>
    <mergeCell ref="S1710:T1710"/>
    <mergeCell ref="U1710:V1710"/>
    <mergeCell ref="X1710:Y1710"/>
    <mergeCell ref="Z1710:AA1710"/>
    <mergeCell ref="D1741:E1741"/>
    <mergeCell ref="F1741:G1741"/>
    <mergeCell ref="I1741:J1741"/>
    <mergeCell ref="K1741:L1741"/>
    <mergeCell ref="N1741:O1741"/>
    <mergeCell ref="P1741:Q1741"/>
    <mergeCell ref="S1741:T1741"/>
    <mergeCell ref="U1741:V1741"/>
    <mergeCell ref="X1741:Y1741"/>
    <mergeCell ref="Z1741:AA1741"/>
    <mergeCell ref="AC1741:AD1741"/>
    <mergeCell ref="AE1741:AF1741"/>
    <mergeCell ref="AH1741:AI1741"/>
    <mergeCell ref="AJ1741:AK1741"/>
    <mergeCell ref="AC1745:AD1745"/>
    <mergeCell ref="AE1745:AF1745"/>
    <mergeCell ref="D1748:E1748"/>
    <mergeCell ref="F1748:G1748"/>
    <mergeCell ref="I1748:J1748"/>
    <mergeCell ref="K1748:L1748"/>
    <mergeCell ref="N1748:O1748"/>
    <mergeCell ref="P1748:Q1748"/>
    <mergeCell ref="S1748:T1748"/>
    <mergeCell ref="U1748:V1748"/>
    <mergeCell ref="X1748:Y1748"/>
    <mergeCell ref="Z1748:AA1748"/>
    <mergeCell ref="AC1748:AD1748"/>
    <mergeCell ref="AE1748:AF1748"/>
    <mergeCell ref="AH1748:AI1748"/>
    <mergeCell ref="AJ1748:AK1748"/>
    <mergeCell ref="D1727:E1727"/>
    <mergeCell ref="F1727:G1727"/>
    <mergeCell ref="I1727:J1727"/>
    <mergeCell ref="K1727:L1727"/>
    <mergeCell ref="N1727:O1727"/>
    <mergeCell ref="P1727:Q1727"/>
    <mergeCell ref="S1727:T1727"/>
    <mergeCell ref="U1727:V1727"/>
    <mergeCell ref="X1727:Y1727"/>
    <mergeCell ref="Z1727:AA1727"/>
    <mergeCell ref="AC1727:AD1727"/>
    <mergeCell ref="AE1727:AF1727"/>
    <mergeCell ref="AH1727:AI1727"/>
    <mergeCell ref="AJ1727:AK1727"/>
    <mergeCell ref="AC1731:AD1731"/>
    <mergeCell ref="AE1731:AF1731"/>
    <mergeCell ref="D1734:E1734"/>
    <mergeCell ref="F1734:G1734"/>
    <mergeCell ref="I1734:J1734"/>
    <mergeCell ref="K1734:L1734"/>
    <mergeCell ref="N1734:O1734"/>
    <mergeCell ref="P1734:Q1734"/>
    <mergeCell ref="S1734:T1734"/>
    <mergeCell ref="U1734:V1734"/>
    <mergeCell ref="X1734:Y1734"/>
    <mergeCell ref="Z1734:AA1734"/>
    <mergeCell ref="AC1734:AD1734"/>
    <mergeCell ref="AE1734:AF1734"/>
    <mergeCell ref="AH1734:AI1734"/>
    <mergeCell ref="AJ1734:AK1734"/>
    <mergeCell ref="S1731:T1731"/>
    <mergeCell ref="U1731:V1731"/>
    <mergeCell ref="X1731:Y1731"/>
    <mergeCell ref="Z1731:AA1731"/>
    <mergeCell ref="D1769:E1769"/>
    <mergeCell ref="F1769:G1769"/>
    <mergeCell ref="I1769:J1769"/>
    <mergeCell ref="K1769:L1769"/>
    <mergeCell ref="N1769:O1769"/>
    <mergeCell ref="P1769:Q1769"/>
    <mergeCell ref="S1769:T1769"/>
    <mergeCell ref="U1769:V1769"/>
    <mergeCell ref="X1769:Y1769"/>
    <mergeCell ref="Z1769:AA1769"/>
    <mergeCell ref="AC1769:AD1769"/>
    <mergeCell ref="AE1769:AF1769"/>
    <mergeCell ref="AH1769:AI1769"/>
    <mergeCell ref="AJ1769:AK1769"/>
    <mergeCell ref="AC1773:AD1773"/>
    <mergeCell ref="AE1773:AF1773"/>
    <mergeCell ref="D1776:E1776"/>
    <mergeCell ref="F1776:G1776"/>
    <mergeCell ref="I1776:J1776"/>
    <mergeCell ref="K1776:L1776"/>
    <mergeCell ref="N1776:O1776"/>
    <mergeCell ref="P1776:Q1776"/>
    <mergeCell ref="S1776:T1776"/>
    <mergeCell ref="U1776:V1776"/>
    <mergeCell ref="X1776:Y1776"/>
    <mergeCell ref="Z1776:AA1776"/>
    <mergeCell ref="AC1776:AD1776"/>
    <mergeCell ref="AE1776:AF1776"/>
    <mergeCell ref="AH1776:AI1776"/>
    <mergeCell ref="AJ1776:AK1776"/>
    <mergeCell ref="D1755:E1755"/>
    <mergeCell ref="F1755:G1755"/>
    <mergeCell ref="I1755:J1755"/>
    <mergeCell ref="K1755:L1755"/>
    <mergeCell ref="N1755:O1755"/>
    <mergeCell ref="P1755:Q1755"/>
    <mergeCell ref="S1755:T1755"/>
    <mergeCell ref="U1755:V1755"/>
    <mergeCell ref="X1755:Y1755"/>
    <mergeCell ref="Z1755:AA1755"/>
    <mergeCell ref="AC1755:AD1755"/>
    <mergeCell ref="AE1755:AF1755"/>
    <mergeCell ref="AH1755:AI1755"/>
    <mergeCell ref="AJ1755:AK1755"/>
    <mergeCell ref="AC1759:AD1759"/>
    <mergeCell ref="AE1759:AF1759"/>
    <mergeCell ref="D1762:E1762"/>
    <mergeCell ref="F1762:G1762"/>
    <mergeCell ref="I1762:J1762"/>
    <mergeCell ref="K1762:L1762"/>
    <mergeCell ref="N1762:O1762"/>
    <mergeCell ref="P1762:Q1762"/>
    <mergeCell ref="S1762:T1762"/>
    <mergeCell ref="U1762:V1762"/>
    <mergeCell ref="X1762:Y1762"/>
    <mergeCell ref="Z1762:AA1762"/>
    <mergeCell ref="AC1762:AD1762"/>
    <mergeCell ref="AE1762:AF1762"/>
    <mergeCell ref="AH1762:AI1762"/>
    <mergeCell ref="AJ1762:AK1762"/>
    <mergeCell ref="S1773:T1773"/>
    <mergeCell ref="U1773:V1773"/>
    <mergeCell ref="X1773:Y1773"/>
    <mergeCell ref="Z1773:AA1773"/>
    <mergeCell ref="D1797:E1797"/>
    <mergeCell ref="F1797:G1797"/>
    <mergeCell ref="I1797:J1797"/>
    <mergeCell ref="K1797:L1797"/>
    <mergeCell ref="N1797:O1797"/>
    <mergeCell ref="P1797:Q1797"/>
    <mergeCell ref="S1797:T1797"/>
    <mergeCell ref="U1797:V1797"/>
    <mergeCell ref="X1797:Y1797"/>
    <mergeCell ref="Z1797:AA1797"/>
    <mergeCell ref="AC1797:AD1797"/>
    <mergeCell ref="AE1797:AF1797"/>
    <mergeCell ref="AH1797:AI1797"/>
    <mergeCell ref="AJ1797:AK1797"/>
    <mergeCell ref="AC1801:AD1801"/>
    <mergeCell ref="AE1801:AF1801"/>
    <mergeCell ref="D1804:E1804"/>
    <mergeCell ref="F1804:G1804"/>
    <mergeCell ref="I1804:J1804"/>
    <mergeCell ref="K1804:L1804"/>
    <mergeCell ref="N1804:O1804"/>
    <mergeCell ref="P1804:Q1804"/>
    <mergeCell ref="S1804:T1804"/>
    <mergeCell ref="U1804:V1804"/>
    <mergeCell ref="X1804:Y1804"/>
    <mergeCell ref="Z1804:AA1804"/>
    <mergeCell ref="AC1804:AD1804"/>
    <mergeCell ref="AE1804:AF1804"/>
    <mergeCell ref="AH1804:AI1804"/>
    <mergeCell ref="AJ1804:AK1804"/>
    <mergeCell ref="D1783:E1783"/>
    <mergeCell ref="F1783:G1783"/>
    <mergeCell ref="I1783:J1783"/>
    <mergeCell ref="K1783:L1783"/>
    <mergeCell ref="N1783:O1783"/>
    <mergeCell ref="P1783:Q1783"/>
    <mergeCell ref="S1783:T1783"/>
    <mergeCell ref="U1783:V1783"/>
    <mergeCell ref="X1783:Y1783"/>
    <mergeCell ref="Z1783:AA1783"/>
    <mergeCell ref="AC1783:AD1783"/>
    <mergeCell ref="AE1783:AF1783"/>
    <mergeCell ref="AH1783:AI1783"/>
    <mergeCell ref="AJ1783:AK1783"/>
    <mergeCell ref="AC1787:AD1787"/>
    <mergeCell ref="AE1787:AF1787"/>
    <mergeCell ref="D1790:E1790"/>
    <mergeCell ref="F1790:G1790"/>
    <mergeCell ref="I1790:J1790"/>
    <mergeCell ref="K1790:L1790"/>
    <mergeCell ref="N1790:O1790"/>
    <mergeCell ref="P1790:Q1790"/>
    <mergeCell ref="S1790:T1790"/>
    <mergeCell ref="U1790:V1790"/>
    <mergeCell ref="X1790:Y1790"/>
    <mergeCell ref="Z1790:AA1790"/>
    <mergeCell ref="AC1790:AD1790"/>
    <mergeCell ref="AE1790:AF1790"/>
    <mergeCell ref="AH1790:AI1790"/>
    <mergeCell ref="AJ1790:AK1790"/>
    <mergeCell ref="S1794:T1794"/>
    <mergeCell ref="U1794:V1794"/>
    <mergeCell ref="X1794:Y1794"/>
    <mergeCell ref="Z1794:AA1794"/>
    <mergeCell ref="D1825:E1825"/>
    <mergeCell ref="F1825:G1825"/>
    <mergeCell ref="I1825:J1825"/>
    <mergeCell ref="K1825:L1825"/>
    <mergeCell ref="N1825:O1825"/>
    <mergeCell ref="P1825:Q1825"/>
    <mergeCell ref="S1825:T1825"/>
    <mergeCell ref="U1825:V1825"/>
    <mergeCell ref="X1825:Y1825"/>
    <mergeCell ref="Z1825:AA1825"/>
    <mergeCell ref="AC1825:AD1825"/>
    <mergeCell ref="AE1825:AF1825"/>
    <mergeCell ref="AH1825:AI1825"/>
    <mergeCell ref="AJ1825:AK1825"/>
    <mergeCell ref="AC1829:AD1829"/>
    <mergeCell ref="AE1829:AF1829"/>
    <mergeCell ref="D1832:E1832"/>
    <mergeCell ref="F1832:G1832"/>
    <mergeCell ref="I1832:J1832"/>
    <mergeCell ref="K1832:L1832"/>
    <mergeCell ref="N1832:O1832"/>
    <mergeCell ref="P1832:Q1832"/>
    <mergeCell ref="S1832:T1832"/>
    <mergeCell ref="U1832:V1832"/>
    <mergeCell ref="X1832:Y1832"/>
    <mergeCell ref="Z1832:AA1832"/>
    <mergeCell ref="AC1832:AD1832"/>
    <mergeCell ref="AE1832:AF1832"/>
    <mergeCell ref="AH1832:AI1832"/>
    <mergeCell ref="AJ1832:AK1832"/>
    <mergeCell ref="D1811:E1811"/>
    <mergeCell ref="F1811:G1811"/>
    <mergeCell ref="I1811:J1811"/>
    <mergeCell ref="K1811:L1811"/>
    <mergeCell ref="N1811:O1811"/>
    <mergeCell ref="P1811:Q1811"/>
    <mergeCell ref="S1811:T1811"/>
    <mergeCell ref="U1811:V1811"/>
    <mergeCell ref="X1811:Y1811"/>
    <mergeCell ref="Z1811:AA1811"/>
    <mergeCell ref="AC1811:AD1811"/>
    <mergeCell ref="AE1811:AF1811"/>
    <mergeCell ref="AH1811:AI1811"/>
    <mergeCell ref="AJ1811:AK1811"/>
    <mergeCell ref="AC1815:AD1815"/>
    <mergeCell ref="AE1815:AF1815"/>
    <mergeCell ref="D1818:E1818"/>
    <mergeCell ref="F1818:G1818"/>
    <mergeCell ref="I1818:J1818"/>
    <mergeCell ref="K1818:L1818"/>
    <mergeCell ref="N1818:O1818"/>
    <mergeCell ref="P1818:Q1818"/>
    <mergeCell ref="S1818:T1818"/>
    <mergeCell ref="U1818:V1818"/>
    <mergeCell ref="X1818:Y1818"/>
    <mergeCell ref="Z1818:AA1818"/>
    <mergeCell ref="AC1818:AD1818"/>
    <mergeCell ref="AE1818:AF1818"/>
    <mergeCell ref="AH1818:AI1818"/>
    <mergeCell ref="AJ1818:AK1818"/>
    <mergeCell ref="S1815:T1815"/>
    <mergeCell ref="U1815:V1815"/>
    <mergeCell ref="X1815:Y1815"/>
    <mergeCell ref="Z1815:AA1815"/>
    <mergeCell ref="D1853:E1853"/>
    <mergeCell ref="F1853:G1853"/>
    <mergeCell ref="I1853:J1853"/>
    <mergeCell ref="K1853:L1853"/>
    <mergeCell ref="N1853:O1853"/>
    <mergeCell ref="P1853:Q1853"/>
    <mergeCell ref="S1853:T1853"/>
    <mergeCell ref="U1853:V1853"/>
    <mergeCell ref="X1853:Y1853"/>
    <mergeCell ref="Z1853:AA1853"/>
    <mergeCell ref="AC1853:AD1853"/>
    <mergeCell ref="AE1853:AF1853"/>
    <mergeCell ref="AH1853:AI1853"/>
    <mergeCell ref="AJ1853:AK1853"/>
    <mergeCell ref="AC1857:AD1857"/>
    <mergeCell ref="AE1857:AF1857"/>
    <mergeCell ref="D1860:E1860"/>
    <mergeCell ref="F1860:G1860"/>
    <mergeCell ref="I1860:J1860"/>
    <mergeCell ref="K1860:L1860"/>
    <mergeCell ref="N1860:O1860"/>
    <mergeCell ref="P1860:Q1860"/>
    <mergeCell ref="S1860:T1860"/>
    <mergeCell ref="U1860:V1860"/>
    <mergeCell ref="X1860:Y1860"/>
    <mergeCell ref="Z1860:AA1860"/>
    <mergeCell ref="AC1860:AD1860"/>
    <mergeCell ref="AE1860:AF1860"/>
    <mergeCell ref="AH1860:AI1860"/>
    <mergeCell ref="AJ1860:AK1860"/>
    <mergeCell ref="D1839:E1839"/>
    <mergeCell ref="F1839:G1839"/>
    <mergeCell ref="I1839:J1839"/>
    <mergeCell ref="K1839:L1839"/>
    <mergeCell ref="N1839:O1839"/>
    <mergeCell ref="P1839:Q1839"/>
    <mergeCell ref="S1839:T1839"/>
    <mergeCell ref="U1839:V1839"/>
    <mergeCell ref="X1839:Y1839"/>
    <mergeCell ref="Z1839:AA1839"/>
    <mergeCell ref="AC1839:AD1839"/>
    <mergeCell ref="AE1839:AF1839"/>
    <mergeCell ref="AH1839:AI1839"/>
    <mergeCell ref="AJ1839:AK1839"/>
    <mergeCell ref="AC1843:AD1843"/>
    <mergeCell ref="AE1843:AF1843"/>
    <mergeCell ref="D1846:E1846"/>
    <mergeCell ref="F1846:G1846"/>
    <mergeCell ref="I1846:J1846"/>
    <mergeCell ref="K1846:L1846"/>
    <mergeCell ref="N1846:O1846"/>
    <mergeCell ref="P1846:Q1846"/>
    <mergeCell ref="S1846:T1846"/>
    <mergeCell ref="U1846:V1846"/>
    <mergeCell ref="X1846:Y1846"/>
    <mergeCell ref="Z1846:AA1846"/>
    <mergeCell ref="AC1846:AD1846"/>
    <mergeCell ref="AE1846:AF1846"/>
    <mergeCell ref="AH1846:AI1846"/>
    <mergeCell ref="AJ1846:AK1846"/>
    <mergeCell ref="S1857:T1857"/>
    <mergeCell ref="U1857:V1857"/>
    <mergeCell ref="X1857:Y1857"/>
    <mergeCell ref="Z1857:AA1857"/>
    <mergeCell ref="D1881:E1881"/>
    <mergeCell ref="F1881:G1881"/>
    <mergeCell ref="I1881:J1881"/>
    <mergeCell ref="K1881:L1881"/>
    <mergeCell ref="N1881:O1881"/>
    <mergeCell ref="P1881:Q1881"/>
    <mergeCell ref="S1881:T1881"/>
    <mergeCell ref="U1881:V1881"/>
    <mergeCell ref="X1881:Y1881"/>
    <mergeCell ref="Z1881:AA1881"/>
    <mergeCell ref="AC1881:AD1881"/>
    <mergeCell ref="AE1881:AF1881"/>
    <mergeCell ref="AH1881:AI1881"/>
    <mergeCell ref="AJ1881:AK1881"/>
    <mergeCell ref="AC1885:AD1885"/>
    <mergeCell ref="AE1885:AF1885"/>
    <mergeCell ref="D1888:E1888"/>
    <mergeCell ref="F1888:G1888"/>
    <mergeCell ref="I1888:J1888"/>
    <mergeCell ref="K1888:L1888"/>
    <mergeCell ref="N1888:O1888"/>
    <mergeCell ref="P1888:Q1888"/>
    <mergeCell ref="S1888:T1888"/>
    <mergeCell ref="U1888:V1888"/>
    <mergeCell ref="X1888:Y1888"/>
    <mergeCell ref="Z1888:AA1888"/>
    <mergeCell ref="AC1888:AD1888"/>
    <mergeCell ref="AE1888:AF1888"/>
    <mergeCell ref="AH1888:AI1888"/>
    <mergeCell ref="AJ1888:AK1888"/>
    <mergeCell ref="D1867:E1867"/>
    <mergeCell ref="F1867:G1867"/>
    <mergeCell ref="I1867:J1867"/>
    <mergeCell ref="K1867:L1867"/>
    <mergeCell ref="N1867:O1867"/>
    <mergeCell ref="P1867:Q1867"/>
    <mergeCell ref="S1867:T1867"/>
    <mergeCell ref="U1867:V1867"/>
    <mergeCell ref="X1867:Y1867"/>
    <mergeCell ref="Z1867:AA1867"/>
    <mergeCell ref="AC1867:AD1867"/>
    <mergeCell ref="AE1867:AF1867"/>
    <mergeCell ref="AH1867:AI1867"/>
    <mergeCell ref="AJ1867:AK1867"/>
    <mergeCell ref="AC1871:AD1871"/>
    <mergeCell ref="AE1871:AF1871"/>
    <mergeCell ref="D1874:E1874"/>
    <mergeCell ref="F1874:G1874"/>
    <mergeCell ref="I1874:J1874"/>
    <mergeCell ref="K1874:L1874"/>
    <mergeCell ref="N1874:O1874"/>
    <mergeCell ref="P1874:Q1874"/>
    <mergeCell ref="S1874:T1874"/>
    <mergeCell ref="U1874:V1874"/>
    <mergeCell ref="X1874:Y1874"/>
    <mergeCell ref="Z1874:AA1874"/>
    <mergeCell ref="AC1874:AD1874"/>
    <mergeCell ref="AE1874:AF1874"/>
    <mergeCell ref="AH1874:AI1874"/>
    <mergeCell ref="AJ1874:AK1874"/>
    <mergeCell ref="S1878:T1878"/>
    <mergeCell ref="U1878:V1878"/>
    <mergeCell ref="X1878:Y1878"/>
    <mergeCell ref="Z1878:AA1878"/>
    <mergeCell ref="D1909:E1909"/>
    <mergeCell ref="F1909:G1909"/>
    <mergeCell ref="I1909:J1909"/>
    <mergeCell ref="K1909:L1909"/>
    <mergeCell ref="N1909:O1909"/>
    <mergeCell ref="P1909:Q1909"/>
    <mergeCell ref="S1909:T1909"/>
    <mergeCell ref="U1909:V1909"/>
    <mergeCell ref="X1909:Y1909"/>
    <mergeCell ref="Z1909:AA1909"/>
    <mergeCell ref="AC1909:AD1909"/>
    <mergeCell ref="AE1909:AF1909"/>
    <mergeCell ref="AH1909:AI1909"/>
    <mergeCell ref="AJ1909:AK1909"/>
    <mergeCell ref="AC1913:AD1913"/>
    <mergeCell ref="AE1913:AF1913"/>
    <mergeCell ref="D1916:E1916"/>
    <mergeCell ref="F1916:G1916"/>
    <mergeCell ref="I1916:J1916"/>
    <mergeCell ref="K1916:L1916"/>
    <mergeCell ref="N1916:O1916"/>
    <mergeCell ref="P1916:Q1916"/>
    <mergeCell ref="S1916:T1916"/>
    <mergeCell ref="U1916:V1916"/>
    <mergeCell ref="X1916:Y1916"/>
    <mergeCell ref="Z1916:AA1916"/>
    <mergeCell ref="AC1916:AD1916"/>
    <mergeCell ref="AE1916:AF1916"/>
    <mergeCell ref="AH1916:AI1916"/>
    <mergeCell ref="AJ1916:AK1916"/>
    <mergeCell ref="D1895:E1895"/>
    <mergeCell ref="F1895:G1895"/>
    <mergeCell ref="I1895:J1895"/>
    <mergeCell ref="K1895:L1895"/>
    <mergeCell ref="N1895:O1895"/>
    <mergeCell ref="P1895:Q1895"/>
    <mergeCell ref="S1895:T1895"/>
    <mergeCell ref="U1895:V1895"/>
    <mergeCell ref="X1895:Y1895"/>
    <mergeCell ref="Z1895:AA1895"/>
    <mergeCell ref="AC1895:AD1895"/>
    <mergeCell ref="AE1895:AF1895"/>
    <mergeCell ref="AH1895:AI1895"/>
    <mergeCell ref="AJ1895:AK1895"/>
    <mergeCell ref="AC1899:AD1899"/>
    <mergeCell ref="AE1899:AF1899"/>
    <mergeCell ref="D1902:E1902"/>
    <mergeCell ref="F1902:G1902"/>
    <mergeCell ref="I1902:J1902"/>
    <mergeCell ref="K1902:L1902"/>
    <mergeCell ref="N1902:O1902"/>
    <mergeCell ref="P1902:Q1902"/>
    <mergeCell ref="S1902:T1902"/>
    <mergeCell ref="U1902:V1902"/>
    <mergeCell ref="X1902:Y1902"/>
    <mergeCell ref="Z1902:AA1902"/>
    <mergeCell ref="AC1902:AD1902"/>
    <mergeCell ref="AE1902:AF1902"/>
    <mergeCell ref="AH1902:AI1902"/>
    <mergeCell ref="AJ1902:AK1902"/>
    <mergeCell ref="S1899:T1899"/>
    <mergeCell ref="U1899:V1899"/>
    <mergeCell ref="X1899:Y1899"/>
    <mergeCell ref="Z1899:AA1899"/>
    <mergeCell ref="D1937:E1937"/>
    <mergeCell ref="F1937:G1937"/>
    <mergeCell ref="I1937:J1937"/>
    <mergeCell ref="K1937:L1937"/>
    <mergeCell ref="N1937:O1937"/>
    <mergeCell ref="P1937:Q1937"/>
    <mergeCell ref="S1937:T1937"/>
    <mergeCell ref="U1937:V1937"/>
    <mergeCell ref="X1937:Y1937"/>
    <mergeCell ref="Z1937:AA1937"/>
    <mergeCell ref="AC1937:AD1937"/>
    <mergeCell ref="AE1937:AF1937"/>
    <mergeCell ref="AH1937:AI1937"/>
    <mergeCell ref="AJ1937:AK1937"/>
    <mergeCell ref="AC1941:AD1941"/>
    <mergeCell ref="AE1941:AF1941"/>
    <mergeCell ref="D1944:E1944"/>
    <mergeCell ref="F1944:G1944"/>
    <mergeCell ref="I1944:J1944"/>
    <mergeCell ref="K1944:L1944"/>
    <mergeCell ref="N1944:O1944"/>
    <mergeCell ref="P1944:Q1944"/>
    <mergeCell ref="S1944:T1944"/>
    <mergeCell ref="U1944:V1944"/>
    <mergeCell ref="X1944:Y1944"/>
    <mergeCell ref="Z1944:AA1944"/>
    <mergeCell ref="AC1944:AD1944"/>
    <mergeCell ref="AE1944:AF1944"/>
    <mergeCell ref="AH1944:AI1944"/>
    <mergeCell ref="AJ1944:AK1944"/>
    <mergeCell ref="D1923:E1923"/>
    <mergeCell ref="F1923:G1923"/>
    <mergeCell ref="I1923:J1923"/>
    <mergeCell ref="K1923:L1923"/>
    <mergeCell ref="N1923:O1923"/>
    <mergeCell ref="P1923:Q1923"/>
    <mergeCell ref="S1923:T1923"/>
    <mergeCell ref="U1923:V1923"/>
    <mergeCell ref="X1923:Y1923"/>
    <mergeCell ref="Z1923:AA1923"/>
    <mergeCell ref="AC1923:AD1923"/>
    <mergeCell ref="AE1923:AF1923"/>
    <mergeCell ref="AH1923:AI1923"/>
    <mergeCell ref="AJ1923:AK1923"/>
    <mergeCell ref="AC1927:AD1927"/>
    <mergeCell ref="AE1927:AF1927"/>
    <mergeCell ref="D1930:E1930"/>
    <mergeCell ref="F1930:G1930"/>
    <mergeCell ref="I1930:J1930"/>
    <mergeCell ref="K1930:L1930"/>
    <mergeCell ref="N1930:O1930"/>
    <mergeCell ref="P1930:Q1930"/>
    <mergeCell ref="S1930:T1930"/>
    <mergeCell ref="U1930:V1930"/>
    <mergeCell ref="X1930:Y1930"/>
    <mergeCell ref="Z1930:AA1930"/>
    <mergeCell ref="AC1930:AD1930"/>
    <mergeCell ref="AE1930:AF1930"/>
    <mergeCell ref="AH1930:AI1930"/>
    <mergeCell ref="AJ1930:AK1930"/>
    <mergeCell ref="S1941:T1941"/>
    <mergeCell ref="U1941:V1941"/>
    <mergeCell ref="X1941:Y1941"/>
    <mergeCell ref="Z1941:AA1941"/>
    <mergeCell ref="D1965:E1965"/>
    <mergeCell ref="F1965:G1965"/>
    <mergeCell ref="I1965:J1965"/>
    <mergeCell ref="K1965:L1965"/>
    <mergeCell ref="N1965:O1965"/>
    <mergeCell ref="P1965:Q1965"/>
    <mergeCell ref="S1965:T1965"/>
    <mergeCell ref="U1965:V1965"/>
    <mergeCell ref="X1965:Y1965"/>
    <mergeCell ref="Z1965:AA1965"/>
    <mergeCell ref="AC1965:AD1965"/>
    <mergeCell ref="AE1965:AF1965"/>
    <mergeCell ref="AH1965:AI1965"/>
    <mergeCell ref="AJ1965:AK1965"/>
    <mergeCell ref="AC1969:AD1969"/>
    <mergeCell ref="AE1969:AF1969"/>
    <mergeCell ref="D1972:E1972"/>
    <mergeCell ref="F1972:G1972"/>
    <mergeCell ref="I1972:J1972"/>
    <mergeCell ref="K1972:L1972"/>
    <mergeCell ref="N1972:O1972"/>
    <mergeCell ref="P1972:Q1972"/>
    <mergeCell ref="S1972:T1972"/>
    <mergeCell ref="U1972:V1972"/>
    <mergeCell ref="X1972:Y1972"/>
    <mergeCell ref="Z1972:AA1972"/>
    <mergeCell ref="AC1972:AD1972"/>
    <mergeCell ref="AE1972:AF1972"/>
    <mergeCell ref="AH1972:AI1972"/>
    <mergeCell ref="AJ1972:AK1972"/>
    <mergeCell ref="D1951:E1951"/>
    <mergeCell ref="F1951:G1951"/>
    <mergeCell ref="I1951:J1951"/>
    <mergeCell ref="K1951:L1951"/>
    <mergeCell ref="N1951:O1951"/>
    <mergeCell ref="P1951:Q1951"/>
    <mergeCell ref="S1951:T1951"/>
    <mergeCell ref="U1951:V1951"/>
    <mergeCell ref="X1951:Y1951"/>
    <mergeCell ref="Z1951:AA1951"/>
    <mergeCell ref="AC1951:AD1951"/>
    <mergeCell ref="AE1951:AF1951"/>
    <mergeCell ref="AH1951:AI1951"/>
    <mergeCell ref="AJ1951:AK1951"/>
    <mergeCell ref="AC1955:AD1955"/>
    <mergeCell ref="AE1955:AF1955"/>
    <mergeCell ref="D1958:E1958"/>
    <mergeCell ref="F1958:G1958"/>
    <mergeCell ref="I1958:J1958"/>
    <mergeCell ref="K1958:L1958"/>
    <mergeCell ref="N1958:O1958"/>
    <mergeCell ref="P1958:Q1958"/>
    <mergeCell ref="S1958:T1958"/>
    <mergeCell ref="U1958:V1958"/>
    <mergeCell ref="X1958:Y1958"/>
    <mergeCell ref="Z1958:AA1958"/>
    <mergeCell ref="AC1958:AD1958"/>
    <mergeCell ref="AE1958:AF1958"/>
    <mergeCell ref="AH1958:AI1958"/>
    <mergeCell ref="AJ1958:AK1958"/>
    <mergeCell ref="S1962:T1962"/>
    <mergeCell ref="U1962:V1962"/>
    <mergeCell ref="X1962:Y1962"/>
    <mergeCell ref="Z1962:AA1962"/>
    <mergeCell ref="D1993:E1993"/>
    <mergeCell ref="F1993:G1993"/>
    <mergeCell ref="I1993:J1993"/>
    <mergeCell ref="K1993:L1993"/>
    <mergeCell ref="N1993:O1993"/>
    <mergeCell ref="P1993:Q1993"/>
    <mergeCell ref="S1993:T1993"/>
    <mergeCell ref="U1993:V1993"/>
    <mergeCell ref="X1993:Y1993"/>
    <mergeCell ref="Z1993:AA1993"/>
    <mergeCell ref="AC1993:AD1993"/>
    <mergeCell ref="AE1993:AF1993"/>
    <mergeCell ref="AH1993:AI1993"/>
    <mergeCell ref="AJ1993:AK1993"/>
    <mergeCell ref="AC1997:AD1997"/>
    <mergeCell ref="AE1997:AF1997"/>
    <mergeCell ref="D2000:E2000"/>
    <mergeCell ref="F2000:G2000"/>
    <mergeCell ref="I2000:J2000"/>
    <mergeCell ref="K2000:L2000"/>
    <mergeCell ref="N2000:O2000"/>
    <mergeCell ref="P2000:Q2000"/>
    <mergeCell ref="S2000:T2000"/>
    <mergeCell ref="U2000:V2000"/>
    <mergeCell ref="X2000:Y2000"/>
    <mergeCell ref="Z2000:AA2000"/>
    <mergeCell ref="AC2000:AD2000"/>
    <mergeCell ref="AE2000:AF2000"/>
    <mergeCell ref="AH2000:AI2000"/>
    <mergeCell ref="AJ2000:AK2000"/>
    <mergeCell ref="D1979:E1979"/>
    <mergeCell ref="F1979:G1979"/>
    <mergeCell ref="I1979:J1979"/>
    <mergeCell ref="K1979:L1979"/>
    <mergeCell ref="N1979:O1979"/>
    <mergeCell ref="P1979:Q1979"/>
    <mergeCell ref="S1979:T1979"/>
    <mergeCell ref="U1979:V1979"/>
    <mergeCell ref="X1979:Y1979"/>
    <mergeCell ref="Z1979:AA1979"/>
    <mergeCell ref="AC1979:AD1979"/>
    <mergeCell ref="AE1979:AF1979"/>
    <mergeCell ref="AH1979:AI1979"/>
    <mergeCell ref="AJ1979:AK1979"/>
    <mergeCell ref="AC1983:AD1983"/>
    <mergeCell ref="AE1983:AF1983"/>
    <mergeCell ref="D1986:E1986"/>
    <mergeCell ref="F1986:G1986"/>
    <mergeCell ref="I1986:J1986"/>
    <mergeCell ref="K1986:L1986"/>
    <mergeCell ref="N1986:O1986"/>
    <mergeCell ref="P1986:Q1986"/>
    <mergeCell ref="S1986:T1986"/>
    <mergeCell ref="U1986:V1986"/>
    <mergeCell ref="X1986:Y1986"/>
    <mergeCell ref="Z1986:AA1986"/>
    <mergeCell ref="AC1986:AD1986"/>
    <mergeCell ref="AE1986:AF1986"/>
    <mergeCell ref="AH1986:AI1986"/>
    <mergeCell ref="AJ1986:AK1986"/>
    <mergeCell ref="S1983:T1983"/>
    <mergeCell ref="U1983:V1983"/>
    <mergeCell ref="X1983:Y1983"/>
    <mergeCell ref="Z1983:AA1983"/>
    <mergeCell ref="D2021:E2021"/>
    <mergeCell ref="F2021:G2021"/>
    <mergeCell ref="I2021:J2021"/>
    <mergeCell ref="K2021:L2021"/>
    <mergeCell ref="N2021:O2021"/>
    <mergeCell ref="P2021:Q2021"/>
    <mergeCell ref="S2021:T2021"/>
    <mergeCell ref="U2021:V2021"/>
    <mergeCell ref="X2021:Y2021"/>
    <mergeCell ref="Z2021:AA2021"/>
    <mergeCell ref="AC2021:AD2021"/>
    <mergeCell ref="AE2021:AF2021"/>
    <mergeCell ref="AH2021:AI2021"/>
    <mergeCell ref="AJ2021:AK2021"/>
    <mergeCell ref="AC2025:AD2025"/>
    <mergeCell ref="AE2025:AF2025"/>
    <mergeCell ref="D2028:E2028"/>
    <mergeCell ref="F2028:G2028"/>
    <mergeCell ref="I2028:J2028"/>
    <mergeCell ref="K2028:L2028"/>
    <mergeCell ref="N2028:O2028"/>
    <mergeCell ref="P2028:Q2028"/>
    <mergeCell ref="S2028:T2028"/>
    <mergeCell ref="U2028:V2028"/>
    <mergeCell ref="X2028:Y2028"/>
    <mergeCell ref="Z2028:AA2028"/>
    <mergeCell ref="AC2028:AD2028"/>
    <mergeCell ref="AE2028:AF2028"/>
    <mergeCell ref="AH2028:AI2028"/>
    <mergeCell ref="AJ2028:AK2028"/>
    <mergeCell ref="D2007:E2007"/>
    <mergeCell ref="F2007:G2007"/>
    <mergeCell ref="I2007:J2007"/>
    <mergeCell ref="K2007:L2007"/>
    <mergeCell ref="N2007:O2007"/>
    <mergeCell ref="P2007:Q2007"/>
    <mergeCell ref="S2007:T2007"/>
    <mergeCell ref="U2007:V2007"/>
    <mergeCell ref="X2007:Y2007"/>
    <mergeCell ref="Z2007:AA2007"/>
    <mergeCell ref="AC2007:AD2007"/>
    <mergeCell ref="AE2007:AF2007"/>
    <mergeCell ref="AH2007:AI2007"/>
    <mergeCell ref="AJ2007:AK2007"/>
    <mergeCell ref="AC2011:AD2011"/>
    <mergeCell ref="AE2011:AF2011"/>
    <mergeCell ref="D2014:E2014"/>
    <mergeCell ref="F2014:G2014"/>
    <mergeCell ref="I2014:J2014"/>
    <mergeCell ref="K2014:L2014"/>
    <mergeCell ref="N2014:O2014"/>
    <mergeCell ref="P2014:Q2014"/>
    <mergeCell ref="S2014:T2014"/>
    <mergeCell ref="U2014:V2014"/>
    <mergeCell ref="X2014:Y2014"/>
    <mergeCell ref="Z2014:AA2014"/>
    <mergeCell ref="AC2014:AD2014"/>
    <mergeCell ref="AE2014:AF2014"/>
    <mergeCell ref="AH2014:AI2014"/>
    <mergeCell ref="AJ2014:AK2014"/>
    <mergeCell ref="S2025:T2025"/>
    <mergeCell ref="U2025:V2025"/>
    <mergeCell ref="X2025:Y2025"/>
    <mergeCell ref="Z2025:AA2025"/>
    <mergeCell ref="D2049:E2049"/>
    <mergeCell ref="F2049:G2049"/>
    <mergeCell ref="I2049:J2049"/>
    <mergeCell ref="K2049:L2049"/>
    <mergeCell ref="N2049:O2049"/>
    <mergeCell ref="P2049:Q2049"/>
    <mergeCell ref="S2049:T2049"/>
    <mergeCell ref="U2049:V2049"/>
    <mergeCell ref="X2049:Y2049"/>
    <mergeCell ref="Z2049:AA2049"/>
    <mergeCell ref="AC2049:AD2049"/>
    <mergeCell ref="AE2049:AF2049"/>
    <mergeCell ref="AH2049:AI2049"/>
    <mergeCell ref="AJ2049:AK2049"/>
    <mergeCell ref="AC2053:AD2053"/>
    <mergeCell ref="AE2053:AF2053"/>
    <mergeCell ref="D2056:E2056"/>
    <mergeCell ref="F2056:G2056"/>
    <mergeCell ref="I2056:J2056"/>
    <mergeCell ref="K2056:L2056"/>
    <mergeCell ref="N2056:O2056"/>
    <mergeCell ref="P2056:Q2056"/>
    <mergeCell ref="S2056:T2056"/>
    <mergeCell ref="U2056:V2056"/>
    <mergeCell ref="X2056:Y2056"/>
    <mergeCell ref="Z2056:AA2056"/>
    <mergeCell ref="AC2056:AD2056"/>
    <mergeCell ref="AE2056:AF2056"/>
    <mergeCell ref="AH2056:AI2056"/>
    <mergeCell ref="AJ2056:AK2056"/>
    <mergeCell ref="D2035:E2035"/>
    <mergeCell ref="F2035:G2035"/>
    <mergeCell ref="I2035:J2035"/>
    <mergeCell ref="K2035:L2035"/>
    <mergeCell ref="N2035:O2035"/>
    <mergeCell ref="P2035:Q2035"/>
    <mergeCell ref="S2035:T2035"/>
    <mergeCell ref="U2035:V2035"/>
    <mergeCell ref="X2035:Y2035"/>
    <mergeCell ref="Z2035:AA2035"/>
    <mergeCell ref="AC2035:AD2035"/>
    <mergeCell ref="AE2035:AF2035"/>
    <mergeCell ref="AH2035:AI2035"/>
    <mergeCell ref="AJ2035:AK2035"/>
    <mergeCell ref="AC2039:AD2039"/>
    <mergeCell ref="AE2039:AF2039"/>
    <mergeCell ref="D2042:E2042"/>
    <mergeCell ref="F2042:G2042"/>
    <mergeCell ref="I2042:J2042"/>
    <mergeCell ref="K2042:L2042"/>
    <mergeCell ref="N2042:O2042"/>
    <mergeCell ref="P2042:Q2042"/>
    <mergeCell ref="S2042:T2042"/>
    <mergeCell ref="U2042:V2042"/>
    <mergeCell ref="X2042:Y2042"/>
    <mergeCell ref="Z2042:AA2042"/>
    <mergeCell ref="AC2042:AD2042"/>
    <mergeCell ref="AE2042:AF2042"/>
    <mergeCell ref="AH2042:AI2042"/>
    <mergeCell ref="AJ2042:AK2042"/>
    <mergeCell ref="S2046:T2046"/>
    <mergeCell ref="U2046:V2046"/>
    <mergeCell ref="X2046:Y2046"/>
    <mergeCell ref="Z2046:AA2046"/>
    <mergeCell ref="D2077:E2077"/>
    <mergeCell ref="F2077:G2077"/>
    <mergeCell ref="I2077:J2077"/>
    <mergeCell ref="K2077:L2077"/>
    <mergeCell ref="N2077:O2077"/>
    <mergeCell ref="P2077:Q2077"/>
    <mergeCell ref="S2077:T2077"/>
    <mergeCell ref="U2077:V2077"/>
    <mergeCell ref="X2077:Y2077"/>
    <mergeCell ref="Z2077:AA2077"/>
    <mergeCell ref="AC2077:AD2077"/>
    <mergeCell ref="AE2077:AF2077"/>
    <mergeCell ref="AH2077:AI2077"/>
    <mergeCell ref="AJ2077:AK2077"/>
    <mergeCell ref="AC2081:AD2081"/>
    <mergeCell ref="AE2081:AF2081"/>
    <mergeCell ref="D2084:E2084"/>
    <mergeCell ref="F2084:G2084"/>
    <mergeCell ref="I2084:J2084"/>
    <mergeCell ref="K2084:L2084"/>
    <mergeCell ref="N2084:O2084"/>
    <mergeCell ref="P2084:Q2084"/>
    <mergeCell ref="S2084:T2084"/>
    <mergeCell ref="U2084:V2084"/>
    <mergeCell ref="X2084:Y2084"/>
    <mergeCell ref="Z2084:AA2084"/>
    <mergeCell ref="AC2084:AD2084"/>
    <mergeCell ref="AE2084:AF2084"/>
    <mergeCell ref="AH2084:AI2084"/>
    <mergeCell ref="AJ2084:AK2084"/>
    <mergeCell ref="D2063:E2063"/>
    <mergeCell ref="F2063:G2063"/>
    <mergeCell ref="I2063:J2063"/>
    <mergeCell ref="K2063:L2063"/>
    <mergeCell ref="N2063:O2063"/>
    <mergeCell ref="P2063:Q2063"/>
    <mergeCell ref="S2063:T2063"/>
    <mergeCell ref="U2063:V2063"/>
    <mergeCell ref="X2063:Y2063"/>
    <mergeCell ref="Z2063:AA2063"/>
    <mergeCell ref="AC2063:AD2063"/>
    <mergeCell ref="AE2063:AF2063"/>
    <mergeCell ref="AH2063:AI2063"/>
    <mergeCell ref="AJ2063:AK2063"/>
    <mergeCell ref="AC2067:AD2067"/>
    <mergeCell ref="AE2067:AF2067"/>
    <mergeCell ref="D2070:E2070"/>
    <mergeCell ref="F2070:G2070"/>
    <mergeCell ref="I2070:J2070"/>
    <mergeCell ref="K2070:L2070"/>
    <mergeCell ref="N2070:O2070"/>
    <mergeCell ref="P2070:Q2070"/>
    <mergeCell ref="S2070:T2070"/>
    <mergeCell ref="U2070:V2070"/>
    <mergeCell ref="X2070:Y2070"/>
    <mergeCell ref="Z2070:AA2070"/>
    <mergeCell ref="AC2070:AD2070"/>
    <mergeCell ref="AE2070:AF2070"/>
    <mergeCell ref="AH2070:AI2070"/>
    <mergeCell ref="AJ2070:AK2070"/>
    <mergeCell ref="S2067:T2067"/>
    <mergeCell ref="U2067:V2067"/>
    <mergeCell ref="X2067:Y2067"/>
    <mergeCell ref="Z2067:AA2067"/>
    <mergeCell ref="D2105:E2105"/>
    <mergeCell ref="F2105:G2105"/>
    <mergeCell ref="I2105:J2105"/>
    <mergeCell ref="K2105:L2105"/>
    <mergeCell ref="N2105:O2105"/>
    <mergeCell ref="P2105:Q2105"/>
    <mergeCell ref="S2105:T2105"/>
    <mergeCell ref="U2105:V2105"/>
    <mergeCell ref="X2105:Y2105"/>
    <mergeCell ref="Z2105:AA2105"/>
    <mergeCell ref="AC2105:AD2105"/>
    <mergeCell ref="AE2105:AF2105"/>
    <mergeCell ref="AH2105:AI2105"/>
    <mergeCell ref="AJ2105:AK2105"/>
    <mergeCell ref="AC2109:AD2109"/>
    <mergeCell ref="AE2109:AF2109"/>
    <mergeCell ref="D2112:E2112"/>
    <mergeCell ref="F2112:G2112"/>
    <mergeCell ref="I2112:J2112"/>
    <mergeCell ref="K2112:L2112"/>
    <mergeCell ref="N2112:O2112"/>
    <mergeCell ref="P2112:Q2112"/>
    <mergeCell ref="S2112:T2112"/>
    <mergeCell ref="U2112:V2112"/>
    <mergeCell ref="X2112:Y2112"/>
    <mergeCell ref="Z2112:AA2112"/>
    <mergeCell ref="AC2112:AD2112"/>
    <mergeCell ref="AE2112:AF2112"/>
    <mergeCell ref="AH2112:AI2112"/>
    <mergeCell ref="AJ2112:AK2112"/>
    <mergeCell ref="D2091:E2091"/>
    <mergeCell ref="F2091:G2091"/>
    <mergeCell ref="I2091:J2091"/>
    <mergeCell ref="K2091:L2091"/>
    <mergeCell ref="N2091:O2091"/>
    <mergeCell ref="P2091:Q2091"/>
    <mergeCell ref="S2091:T2091"/>
    <mergeCell ref="U2091:V2091"/>
    <mergeCell ref="X2091:Y2091"/>
    <mergeCell ref="Z2091:AA2091"/>
    <mergeCell ref="AC2091:AD2091"/>
    <mergeCell ref="AE2091:AF2091"/>
    <mergeCell ref="AH2091:AI2091"/>
    <mergeCell ref="AJ2091:AK2091"/>
    <mergeCell ref="AC2095:AD2095"/>
    <mergeCell ref="AE2095:AF2095"/>
    <mergeCell ref="D2098:E2098"/>
    <mergeCell ref="F2098:G2098"/>
    <mergeCell ref="I2098:J2098"/>
    <mergeCell ref="K2098:L2098"/>
    <mergeCell ref="N2098:O2098"/>
    <mergeCell ref="P2098:Q2098"/>
    <mergeCell ref="S2098:T2098"/>
    <mergeCell ref="U2098:V2098"/>
    <mergeCell ref="X2098:Y2098"/>
    <mergeCell ref="Z2098:AA2098"/>
    <mergeCell ref="AC2098:AD2098"/>
    <mergeCell ref="AE2098:AF2098"/>
    <mergeCell ref="AH2098:AI2098"/>
    <mergeCell ref="AJ2098:AK2098"/>
    <mergeCell ref="S2109:T2109"/>
    <mergeCell ref="U2109:V2109"/>
    <mergeCell ref="X2109:Y2109"/>
    <mergeCell ref="Z2109:AA2109"/>
    <mergeCell ref="D2133:E2133"/>
    <mergeCell ref="F2133:G2133"/>
    <mergeCell ref="I2133:J2133"/>
    <mergeCell ref="K2133:L2133"/>
    <mergeCell ref="N2133:O2133"/>
    <mergeCell ref="P2133:Q2133"/>
    <mergeCell ref="S2133:T2133"/>
    <mergeCell ref="U2133:V2133"/>
    <mergeCell ref="X2133:Y2133"/>
    <mergeCell ref="Z2133:AA2133"/>
    <mergeCell ref="AC2133:AD2133"/>
    <mergeCell ref="AE2133:AF2133"/>
    <mergeCell ref="AH2133:AI2133"/>
    <mergeCell ref="AJ2133:AK2133"/>
    <mergeCell ref="AC2137:AD2137"/>
    <mergeCell ref="AE2137:AF2137"/>
    <mergeCell ref="D2140:E2140"/>
    <mergeCell ref="F2140:G2140"/>
    <mergeCell ref="I2140:J2140"/>
    <mergeCell ref="K2140:L2140"/>
    <mergeCell ref="N2140:O2140"/>
    <mergeCell ref="P2140:Q2140"/>
    <mergeCell ref="S2140:T2140"/>
    <mergeCell ref="U2140:V2140"/>
    <mergeCell ref="X2140:Y2140"/>
    <mergeCell ref="Z2140:AA2140"/>
    <mergeCell ref="AC2140:AD2140"/>
    <mergeCell ref="AE2140:AF2140"/>
    <mergeCell ref="AH2140:AI2140"/>
    <mergeCell ref="AJ2140:AK2140"/>
    <mergeCell ref="D2119:E2119"/>
    <mergeCell ref="F2119:G2119"/>
    <mergeCell ref="I2119:J2119"/>
    <mergeCell ref="K2119:L2119"/>
    <mergeCell ref="N2119:O2119"/>
    <mergeCell ref="P2119:Q2119"/>
    <mergeCell ref="S2119:T2119"/>
    <mergeCell ref="U2119:V2119"/>
    <mergeCell ref="X2119:Y2119"/>
    <mergeCell ref="Z2119:AA2119"/>
    <mergeCell ref="AC2119:AD2119"/>
    <mergeCell ref="AE2119:AF2119"/>
    <mergeCell ref="AH2119:AI2119"/>
    <mergeCell ref="AJ2119:AK2119"/>
    <mergeCell ref="AC2123:AD2123"/>
    <mergeCell ref="AE2123:AF2123"/>
    <mergeCell ref="D2126:E2126"/>
    <mergeCell ref="F2126:G2126"/>
    <mergeCell ref="I2126:J2126"/>
    <mergeCell ref="K2126:L2126"/>
    <mergeCell ref="N2126:O2126"/>
    <mergeCell ref="P2126:Q2126"/>
    <mergeCell ref="S2126:T2126"/>
    <mergeCell ref="U2126:V2126"/>
    <mergeCell ref="X2126:Y2126"/>
    <mergeCell ref="Z2126:AA2126"/>
    <mergeCell ref="AC2126:AD2126"/>
    <mergeCell ref="AE2126:AF2126"/>
    <mergeCell ref="AH2126:AI2126"/>
    <mergeCell ref="AJ2126:AK2126"/>
    <mergeCell ref="S2130:T2130"/>
    <mergeCell ref="U2130:V2130"/>
    <mergeCell ref="X2130:Y2130"/>
    <mergeCell ref="Z2130:AA2130"/>
    <mergeCell ref="D2161:E2161"/>
    <mergeCell ref="F2161:G2161"/>
    <mergeCell ref="I2161:J2161"/>
    <mergeCell ref="K2161:L2161"/>
    <mergeCell ref="N2161:O2161"/>
    <mergeCell ref="P2161:Q2161"/>
    <mergeCell ref="S2161:T2161"/>
    <mergeCell ref="U2161:V2161"/>
    <mergeCell ref="X2161:Y2161"/>
    <mergeCell ref="Z2161:AA2161"/>
    <mergeCell ref="AC2161:AD2161"/>
    <mergeCell ref="AE2161:AF2161"/>
    <mergeCell ref="AH2161:AI2161"/>
    <mergeCell ref="AJ2161:AK2161"/>
    <mergeCell ref="AC2165:AD2165"/>
    <mergeCell ref="AE2165:AF2165"/>
    <mergeCell ref="D2168:E2168"/>
    <mergeCell ref="F2168:G2168"/>
    <mergeCell ref="I2168:J2168"/>
    <mergeCell ref="K2168:L2168"/>
    <mergeCell ref="N2168:O2168"/>
    <mergeCell ref="P2168:Q2168"/>
    <mergeCell ref="S2168:T2168"/>
    <mergeCell ref="U2168:V2168"/>
    <mergeCell ref="X2168:Y2168"/>
    <mergeCell ref="Z2168:AA2168"/>
    <mergeCell ref="AC2168:AD2168"/>
    <mergeCell ref="AE2168:AF2168"/>
    <mergeCell ref="AH2168:AI2168"/>
    <mergeCell ref="AJ2168:AK2168"/>
    <mergeCell ref="D2147:E2147"/>
    <mergeCell ref="F2147:G2147"/>
    <mergeCell ref="I2147:J2147"/>
    <mergeCell ref="K2147:L2147"/>
    <mergeCell ref="N2147:O2147"/>
    <mergeCell ref="P2147:Q2147"/>
    <mergeCell ref="S2147:T2147"/>
    <mergeCell ref="U2147:V2147"/>
    <mergeCell ref="X2147:Y2147"/>
    <mergeCell ref="Z2147:AA2147"/>
    <mergeCell ref="AC2147:AD2147"/>
    <mergeCell ref="AE2147:AF2147"/>
    <mergeCell ref="AH2147:AI2147"/>
    <mergeCell ref="AJ2147:AK2147"/>
    <mergeCell ref="AC2151:AD2151"/>
    <mergeCell ref="AE2151:AF2151"/>
    <mergeCell ref="D2154:E2154"/>
    <mergeCell ref="F2154:G2154"/>
    <mergeCell ref="I2154:J2154"/>
    <mergeCell ref="K2154:L2154"/>
    <mergeCell ref="N2154:O2154"/>
    <mergeCell ref="P2154:Q2154"/>
    <mergeCell ref="S2154:T2154"/>
    <mergeCell ref="U2154:V2154"/>
    <mergeCell ref="X2154:Y2154"/>
    <mergeCell ref="Z2154:AA2154"/>
    <mergeCell ref="AC2154:AD2154"/>
    <mergeCell ref="AE2154:AF2154"/>
    <mergeCell ref="AH2154:AI2154"/>
    <mergeCell ref="AJ2154:AK2154"/>
    <mergeCell ref="S2151:T2151"/>
    <mergeCell ref="U2151:V2151"/>
    <mergeCell ref="X2151:Y2151"/>
    <mergeCell ref="Z2151:AA2151"/>
    <mergeCell ref="D2189:E2189"/>
    <mergeCell ref="F2189:G2189"/>
    <mergeCell ref="I2189:J2189"/>
    <mergeCell ref="K2189:L2189"/>
    <mergeCell ref="N2189:O2189"/>
    <mergeCell ref="P2189:Q2189"/>
    <mergeCell ref="S2189:T2189"/>
    <mergeCell ref="U2189:V2189"/>
    <mergeCell ref="X2189:Y2189"/>
    <mergeCell ref="Z2189:AA2189"/>
    <mergeCell ref="AC2189:AD2189"/>
    <mergeCell ref="AE2189:AF2189"/>
    <mergeCell ref="AH2189:AI2189"/>
    <mergeCell ref="AJ2189:AK2189"/>
    <mergeCell ref="AC2193:AD2193"/>
    <mergeCell ref="AE2193:AF2193"/>
    <mergeCell ref="D2196:E2196"/>
    <mergeCell ref="F2196:G2196"/>
    <mergeCell ref="I2196:J2196"/>
    <mergeCell ref="K2196:L2196"/>
    <mergeCell ref="N2196:O2196"/>
    <mergeCell ref="P2196:Q2196"/>
    <mergeCell ref="S2196:T2196"/>
    <mergeCell ref="U2196:V2196"/>
    <mergeCell ref="X2196:Y2196"/>
    <mergeCell ref="Z2196:AA2196"/>
    <mergeCell ref="AC2196:AD2196"/>
    <mergeCell ref="AE2196:AF2196"/>
    <mergeCell ref="AH2196:AI2196"/>
    <mergeCell ref="AJ2196:AK2196"/>
    <mergeCell ref="D2175:E2175"/>
    <mergeCell ref="F2175:G2175"/>
    <mergeCell ref="I2175:J2175"/>
    <mergeCell ref="K2175:L2175"/>
    <mergeCell ref="N2175:O2175"/>
    <mergeCell ref="P2175:Q2175"/>
    <mergeCell ref="S2175:T2175"/>
    <mergeCell ref="U2175:V2175"/>
    <mergeCell ref="X2175:Y2175"/>
    <mergeCell ref="Z2175:AA2175"/>
    <mergeCell ref="AC2175:AD2175"/>
    <mergeCell ref="AE2175:AF2175"/>
    <mergeCell ref="AH2175:AI2175"/>
    <mergeCell ref="AJ2175:AK2175"/>
    <mergeCell ref="AC2179:AD2179"/>
    <mergeCell ref="AE2179:AF2179"/>
    <mergeCell ref="D2182:E2182"/>
    <mergeCell ref="F2182:G2182"/>
    <mergeCell ref="I2182:J2182"/>
    <mergeCell ref="K2182:L2182"/>
    <mergeCell ref="N2182:O2182"/>
    <mergeCell ref="P2182:Q2182"/>
    <mergeCell ref="S2182:T2182"/>
    <mergeCell ref="U2182:V2182"/>
    <mergeCell ref="X2182:Y2182"/>
    <mergeCell ref="Z2182:AA2182"/>
    <mergeCell ref="AC2182:AD2182"/>
    <mergeCell ref="AE2182:AF2182"/>
    <mergeCell ref="AH2182:AI2182"/>
    <mergeCell ref="AJ2182:AK2182"/>
    <mergeCell ref="S2193:T2193"/>
    <mergeCell ref="U2193:V2193"/>
    <mergeCell ref="X2193:Y2193"/>
    <mergeCell ref="Z2193:AA2193"/>
    <mergeCell ref="D2217:E2217"/>
    <mergeCell ref="F2217:G2217"/>
    <mergeCell ref="I2217:J2217"/>
    <mergeCell ref="K2217:L2217"/>
    <mergeCell ref="N2217:O2217"/>
    <mergeCell ref="P2217:Q2217"/>
    <mergeCell ref="S2217:T2217"/>
    <mergeCell ref="U2217:V2217"/>
    <mergeCell ref="X2217:Y2217"/>
    <mergeCell ref="Z2217:AA2217"/>
    <mergeCell ref="AC2217:AD2217"/>
    <mergeCell ref="AE2217:AF2217"/>
    <mergeCell ref="AH2217:AI2217"/>
    <mergeCell ref="AJ2217:AK2217"/>
    <mergeCell ref="AC2221:AD2221"/>
    <mergeCell ref="AE2221:AF2221"/>
    <mergeCell ref="D2224:E2224"/>
    <mergeCell ref="F2224:G2224"/>
    <mergeCell ref="I2224:J2224"/>
    <mergeCell ref="K2224:L2224"/>
    <mergeCell ref="N2224:O2224"/>
    <mergeCell ref="P2224:Q2224"/>
    <mergeCell ref="S2224:T2224"/>
    <mergeCell ref="U2224:V2224"/>
    <mergeCell ref="X2224:Y2224"/>
    <mergeCell ref="Z2224:AA2224"/>
    <mergeCell ref="AC2224:AD2224"/>
    <mergeCell ref="AE2224:AF2224"/>
    <mergeCell ref="AH2224:AI2224"/>
    <mergeCell ref="AJ2224:AK2224"/>
    <mergeCell ref="D2203:E2203"/>
    <mergeCell ref="F2203:G2203"/>
    <mergeCell ref="I2203:J2203"/>
    <mergeCell ref="K2203:L2203"/>
    <mergeCell ref="N2203:O2203"/>
    <mergeCell ref="P2203:Q2203"/>
    <mergeCell ref="S2203:T2203"/>
    <mergeCell ref="U2203:V2203"/>
    <mergeCell ref="X2203:Y2203"/>
    <mergeCell ref="Z2203:AA2203"/>
    <mergeCell ref="AC2203:AD2203"/>
    <mergeCell ref="AE2203:AF2203"/>
    <mergeCell ref="AH2203:AI2203"/>
    <mergeCell ref="AJ2203:AK2203"/>
    <mergeCell ref="AC2207:AD2207"/>
    <mergeCell ref="AE2207:AF2207"/>
    <mergeCell ref="D2210:E2210"/>
    <mergeCell ref="F2210:G2210"/>
    <mergeCell ref="I2210:J2210"/>
    <mergeCell ref="K2210:L2210"/>
    <mergeCell ref="N2210:O2210"/>
    <mergeCell ref="P2210:Q2210"/>
    <mergeCell ref="S2210:T2210"/>
    <mergeCell ref="U2210:V2210"/>
    <mergeCell ref="X2210:Y2210"/>
    <mergeCell ref="Z2210:AA2210"/>
    <mergeCell ref="AC2210:AD2210"/>
    <mergeCell ref="AE2210:AF2210"/>
    <mergeCell ref="AH2210:AI2210"/>
    <mergeCell ref="AJ2210:AK2210"/>
    <mergeCell ref="S2214:T2214"/>
    <mergeCell ref="U2214:V2214"/>
    <mergeCell ref="X2214:Y2214"/>
    <mergeCell ref="Z2214:AA2214"/>
    <mergeCell ref="D2245:E2245"/>
    <mergeCell ref="F2245:G2245"/>
    <mergeCell ref="I2245:J2245"/>
    <mergeCell ref="K2245:L2245"/>
    <mergeCell ref="N2245:O2245"/>
    <mergeCell ref="P2245:Q2245"/>
    <mergeCell ref="S2245:T2245"/>
    <mergeCell ref="U2245:V2245"/>
    <mergeCell ref="X2245:Y2245"/>
    <mergeCell ref="Z2245:AA2245"/>
    <mergeCell ref="AC2245:AD2245"/>
    <mergeCell ref="AE2245:AF2245"/>
    <mergeCell ref="AH2245:AI2245"/>
    <mergeCell ref="AJ2245:AK2245"/>
    <mergeCell ref="AC2249:AD2249"/>
    <mergeCell ref="AE2249:AF2249"/>
    <mergeCell ref="D2252:E2252"/>
    <mergeCell ref="F2252:G2252"/>
    <mergeCell ref="I2252:J2252"/>
    <mergeCell ref="K2252:L2252"/>
    <mergeCell ref="N2252:O2252"/>
    <mergeCell ref="P2252:Q2252"/>
    <mergeCell ref="S2252:T2252"/>
    <mergeCell ref="U2252:V2252"/>
    <mergeCell ref="X2252:Y2252"/>
    <mergeCell ref="Z2252:AA2252"/>
    <mergeCell ref="AC2252:AD2252"/>
    <mergeCell ref="AE2252:AF2252"/>
    <mergeCell ref="AH2252:AI2252"/>
    <mergeCell ref="AJ2252:AK2252"/>
    <mergeCell ref="D2231:E2231"/>
    <mergeCell ref="F2231:G2231"/>
    <mergeCell ref="I2231:J2231"/>
    <mergeCell ref="K2231:L2231"/>
    <mergeCell ref="N2231:O2231"/>
    <mergeCell ref="P2231:Q2231"/>
    <mergeCell ref="S2231:T2231"/>
    <mergeCell ref="U2231:V2231"/>
    <mergeCell ref="X2231:Y2231"/>
    <mergeCell ref="Z2231:AA2231"/>
    <mergeCell ref="AC2231:AD2231"/>
    <mergeCell ref="AE2231:AF2231"/>
    <mergeCell ref="AH2231:AI2231"/>
    <mergeCell ref="AJ2231:AK2231"/>
    <mergeCell ref="AC2235:AD2235"/>
    <mergeCell ref="AE2235:AF2235"/>
    <mergeCell ref="D2238:E2238"/>
    <mergeCell ref="F2238:G2238"/>
    <mergeCell ref="I2238:J2238"/>
    <mergeCell ref="K2238:L2238"/>
    <mergeCell ref="N2238:O2238"/>
    <mergeCell ref="P2238:Q2238"/>
    <mergeCell ref="S2238:T2238"/>
    <mergeCell ref="U2238:V2238"/>
    <mergeCell ref="X2238:Y2238"/>
    <mergeCell ref="Z2238:AA2238"/>
    <mergeCell ref="AC2238:AD2238"/>
    <mergeCell ref="AE2238:AF2238"/>
    <mergeCell ref="AH2238:AI2238"/>
    <mergeCell ref="AJ2238:AK2238"/>
    <mergeCell ref="S2235:T2235"/>
    <mergeCell ref="U2235:V2235"/>
    <mergeCell ref="X2235:Y2235"/>
    <mergeCell ref="Z2235:AA2235"/>
    <mergeCell ref="D2273:E2273"/>
    <mergeCell ref="F2273:G2273"/>
    <mergeCell ref="I2273:J2273"/>
    <mergeCell ref="K2273:L2273"/>
    <mergeCell ref="N2273:O2273"/>
    <mergeCell ref="P2273:Q2273"/>
    <mergeCell ref="S2273:T2273"/>
    <mergeCell ref="U2273:V2273"/>
    <mergeCell ref="X2273:Y2273"/>
    <mergeCell ref="Z2273:AA2273"/>
    <mergeCell ref="AC2273:AD2273"/>
    <mergeCell ref="AE2273:AF2273"/>
    <mergeCell ref="AH2273:AI2273"/>
    <mergeCell ref="AJ2273:AK2273"/>
    <mergeCell ref="AC2277:AD2277"/>
    <mergeCell ref="AE2277:AF2277"/>
    <mergeCell ref="D2280:E2280"/>
    <mergeCell ref="F2280:G2280"/>
    <mergeCell ref="I2280:J2280"/>
    <mergeCell ref="K2280:L2280"/>
    <mergeCell ref="N2280:O2280"/>
    <mergeCell ref="P2280:Q2280"/>
    <mergeCell ref="S2280:T2280"/>
    <mergeCell ref="U2280:V2280"/>
    <mergeCell ref="X2280:Y2280"/>
    <mergeCell ref="Z2280:AA2280"/>
    <mergeCell ref="AC2280:AD2280"/>
    <mergeCell ref="AE2280:AF2280"/>
    <mergeCell ref="AH2280:AI2280"/>
    <mergeCell ref="AJ2280:AK2280"/>
    <mergeCell ref="D2259:E2259"/>
    <mergeCell ref="F2259:G2259"/>
    <mergeCell ref="I2259:J2259"/>
    <mergeCell ref="K2259:L2259"/>
    <mergeCell ref="N2259:O2259"/>
    <mergeCell ref="P2259:Q2259"/>
    <mergeCell ref="S2259:T2259"/>
    <mergeCell ref="U2259:V2259"/>
    <mergeCell ref="X2259:Y2259"/>
    <mergeCell ref="Z2259:AA2259"/>
    <mergeCell ref="AC2259:AD2259"/>
    <mergeCell ref="AE2259:AF2259"/>
    <mergeCell ref="AH2259:AI2259"/>
    <mergeCell ref="AJ2259:AK2259"/>
    <mergeCell ref="AC2263:AD2263"/>
    <mergeCell ref="AE2263:AF2263"/>
    <mergeCell ref="D2266:E2266"/>
    <mergeCell ref="F2266:G2266"/>
    <mergeCell ref="I2266:J2266"/>
    <mergeCell ref="K2266:L2266"/>
    <mergeCell ref="N2266:O2266"/>
    <mergeCell ref="P2266:Q2266"/>
    <mergeCell ref="S2266:T2266"/>
    <mergeCell ref="U2266:V2266"/>
    <mergeCell ref="X2266:Y2266"/>
    <mergeCell ref="Z2266:AA2266"/>
    <mergeCell ref="AC2266:AD2266"/>
    <mergeCell ref="AE2266:AF2266"/>
    <mergeCell ref="AH2266:AI2266"/>
    <mergeCell ref="AJ2266:AK2266"/>
    <mergeCell ref="S2277:T2277"/>
    <mergeCell ref="U2277:V2277"/>
    <mergeCell ref="X2277:Y2277"/>
    <mergeCell ref="Z2277:AA2277"/>
    <mergeCell ref="D2301:E2301"/>
    <mergeCell ref="F2301:G2301"/>
    <mergeCell ref="I2301:J2301"/>
    <mergeCell ref="K2301:L2301"/>
    <mergeCell ref="N2301:O2301"/>
    <mergeCell ref="P2301:Q2301"/>
    <mergeCell ref="S2301:T2301"/>
    <mergeCell ref="U2301:V2301"/>
    <mergeCell ref="X2301:Y2301"/>
    <mergeCell ref="Z2301:AA2301"/>
    <mergeCell ref="AC2301:AD2301"/>
    <mergeCell ref="AE2301:AF2301"/>
    <mergeCell ref="AH2301:AI2301"/>
    <mergeCell ref="AJ2301:AK2301"/>
    <mergeCell ref="AC2305:AD2305"/>
    <mergeCell ref="AE2305:AF2305"/>
    <mergeCell ref="D2308:E2308"/>
    <mergeCell ref="F2308:G2308"/>
    <mergeCell ref="I2308:J2308"/>
    <mergeCell ref="K2308:L2308"/>
    <mergeCell ref="N2308:O2308"/>
    <mergeCell ref="P2308:Q2308"/>
    <mergeCell ref="S2308:T2308"/>
    <mergeCell ref="U2308:V2308"/>
    <mergeCell ref="X2308:Y2308"/>
    <mergeCell ref="Z2308:AA2308"/>
    <mergeCell ref="AC2308:AD2308"/>
    <mergeCell ref="AE2308:AF2308"/>
    <mergeCell ref="AH2308:AI2308"/>
    <mergeCell ref="AJ2308:AK2308"/>
    <mergeCell ref="D2287:E2287"/>
    <mergeCell ref="F2287:G2287"/>
    <mergeCell ref="I2287:J2287"/>
    <mergeCell ref="K2287:L2287"/>
    <mergeCell ref="N2287:O2287"/>
    <mergeCell ref="P2287:Q2287"/>
    <mergeCell ref="S2287:T2287"/>
    <mergeCell ref="U2287:V2287"/>
    <mergeCell ref="X2287:Y2287"/>
    <mergeCell ref="Z2287:AA2287"/>
    <mergeCell ref="AC2287:AD2287"/>
    <mergeCell ref="AE2287:AF2287"/>
    <mergeCell ref="AH2287:AI2287"/>
    <mergeCell ref="AJ2287:AK2287"/>
    <mergeCell ref="AC2291:AD2291"/>
    <mergeCell ref="AE2291:AF2291"/>
    <mergeCell ref="D2294:E2294"/>
    <mergeCell ref="F2294:G2294"/>
    <mergeCell ref="I2294:J2294"/>
    <mergeCell ref="K2294:L2294"/>
    <mergeCell ref="N2294:O2294"/>
    <mergeCell ref="P2294:Q2294"/>
    <mergeCell ref="S2294:T2294"/>
    <mergeCell ref="U2294:V2294"/>
    <mergeCell ref="X2294:Y2294"/>
    <mergeCell ref="Z2294:AA2294"/>
    <mergeCell ref="AC2294:AD2294"/>
    <mergeCell ref="AE2294:AF2294"/>
    <mergeCell ref="AH2294:AI2294"/>
    <mergeCell ref="AJ2294:AK2294"/>
    <mergeCell ref="S2298:T2298"/>
    <mergeCell ref="U2298:V2298"/>
    <mergeCell ref="X2298:Y2298"/>
    <mergeCell ref="Z2298:AA2298"/>
    <mergeCell ref="D2329:E2329"/>
    <mergeCell ref="F2329:G2329"/>
    <mergeCell ref="I2329:J2329"/>
    <mergeCell ref="K2329:L2329"/>
    <mergeCell ref="N2329:O2329"/>
    <mergeCell ref="P2329:Q2329"/>
    <mergeCell ref="S2329:T2329"/>
    <mergeCell ref="U2329:V2329"/>
    <mergeCell ref="X2329:Y2329"/>
    <mergeCell ref="Z2329:AA2329"/>
    <mergeCell ref="AC2329:AD2329"/>
    <mergeCell ref="AE2329:AF2329"/>
    <mergeCell ref="AH2329:AI2329"/>
    <mergeCell ref="AJ2329:AK2329"/>
    <mergeCell ref="AC2333:AD2333"/>
    <mergeCell ref="AE2333:AF2333"/>
    <mergeCell ref="D2336:E2336"/>
    <mergeCell ref="F2336:G2336"/>
    <mergeCell ref="I2336:J2336"/>
    <mergeCell ref="K2336:L2336"/>
    <mergeCell ref="N2336:O2336"/>
    <mergeCell ref="P2336:Q2336"/>
    <mergeCell ref="S2336:T2336"/>
    <mergeCell ref="U2336:V2336"/>
    <mergeCell ref="X2336:Y2336"/>
    <mergeCell ref="Z2336:AA2336"/>
    <mergeCell ref="AC2336:AD2336"/>
    <mergeCell ref="AE2336:AF2336"/>
    <mergeCell ref="AH2336:AI2336"/>
    <mergeCell ref="AJ2336:AK2336"/>
    <mergeCell ref="D2315:E2315"/>
    <mergeCell ref="F2315:G2315"/>
    <mergeCell ref="I2315:J2315"/>
    <mergeCell ref="K2315:L2315"/>
    <mergeCell ref="N2315:O2315"/>
    <mergeCell ref="P2315:Q2315"/>
    <mergeCell ref="S2315:T2315"/>
    <mergeCell ref="U2315:V2315"/>
    <mergeCell ref="X2315:Y2315"/>
    <mergeCell ref="Z2315:AA2315"/>
    <mergeCell ref="AC2315:AD2315"/>
    <mergeCell ref="AE2315:AF2315"/>
    <mergeCell ref="AH2315:AI2315"/>
    <mergeCell ref="AJ2315:AK2315"/>
    <mergeCell ref="AC2319:AD2319"/>
    <mergeCell ref="AE2319:AF2319"/>
    <mergeCell ref="D2322:E2322"/>
    <mergeCell ref="F2322:G2322"/>
    <mergeCell ref="I2322:J2322"/>
    <mergeCell ref="K2322:L2322"/>
    <mergeCell ref="N2322:O2322"/>
    <mergeCell ref="P2322:Q2322"/>
    <mergeCell ref="S2322:T2322"/>
    <mergeCell ref="U2322:V2322"/>
    <mergeCell ref="X2322:Y2322"/>
    <mergeCell ref="Z2322:AA2322"/>
    <mergeCell ref="AC2322:AD2322"/>
    <mergeCell ref="AE2322:AF2322"/>
    <mergeCell ref="AH2322:AI2322"/>
    <mergeCell ref="AJ2322:AK2322"/>
    <mergeCell ref="S2319:T2319"/>
    <mergeCell ref="U2319:V2319"/>
    <mergeCell ref="X2319:Y2319"/>
    <mergeCell ref="Z2319:AA2319"/>
    <mergeCell ref="D2357:E2357"/>
    <mergeCell ref="F2357:G2357"/>
    <mergeCell ref="I2357:J2357"/>
    <mergeCell ref="K2357:L2357"/>
    <mergeCell ref="N2357:O2357"/>
    <mergeCell ref="P2357:Q2357"/>
    <mergeCell ref="S2357:T2357"/>
    <mergeCell ref="U2357:V2357"/>
    <mergeCell ref="X2357:Y2357"/>
    <mergeCell ref="Z2357:AA2357"/>
    <mergeCell ref="AC2357:AD2357"/>
    <mergeCell ref="AE2357:AF2357"/>
    <mergeCell ref="AH2357:AI2357"/>
    <mergeCell ref="AJ2357:AK2357"/>
    <mergeCell ref="AC2361:AD2361"/>
    <mergeCell ref="AE2361:AF2361"/>
    <mergeCell ref="D2364:E2364"/>
    <mergeCell ref="F2364:G2364"/>
    <mergeCell ref="I2364:J2364"/>
    <mergeCell ref="K2364:L2364"/>
    <mergeCell ref="N2364:O2364"/>
    <mergeCell ref="P2364:Q2364"/>
    <mergeCell ref="S2364:T2364"/>
    <mergeCell ref="U2364:V2364"/>
    <mergeCell ref="X2364:Y2364"/>
    <mergeCell ref="Z2364:AA2364"/>
    <mergeCell ref="AC2364:AD2364"/>
    <mergeCell ref="AE2364:AF2364"/>
    <mergeCell ref="AH2364:AI2364"/>
    <mergeCell ref="AJ2364:AK2364"/>
    <mergeCell ref="D2343:E2343"/>
    <mergeCell ref="F2343:G2343"/>
    <mergeCell ref="I2343:J2343"/>
    <mergeCell ref="K2343:L2343"/>
    <mergeCell ref="N2343:O2343"/>
    <mergeCell ref="P2343:Q2343"/>
    <mergeCell ref="S2343:T2343"/>
    <mergeCell ref="U2343:V2343"/>
    <mergeCell ref="X2343:Y2343"/>
    <mergeCell ref="Z2343:AA2343"/>
    <mergeCell ref="AC2343:AD2343"/>
    <mergeCell ref="AE2343:AF2343"/>
    <mergeCell ref="AH2343:AI2343"/>
    <mergeCell ref="AJ2343:AK2343"/>
    <mergeCell ref="AC2347:AD2347"/>
    <mergeCell ref="AE2347:AF2347"/>
    <mergeCell ref="D2350:E2350"/>
    <mergeCell ref="F2350:G2350"/>
    <mergeCell ref="I2350:J2350"/>
    <mergeCell ref="K2350:L2350"/>
    <mergeCell ref="N2350:O2350"/>
    <mergeCell ref="P2350:Q2350"/>
    <mergeCell ref="S2350:T2350"/>
    <mergeCell ref="U2350:V2350"/>
    <mergeCell ref="X2350:Y2350"/>
    <mergeCell ref="Z2350:AA2350"/>
    <mergeCell ref="AC2350:AD2350"/>
    <mergeCell ref="AE2350:AF2350"/>
    <mergeCell ref="AH2350:AI2350"/>
    <mergeCell ref="AJ2350:AK2350"/>
    <mergeCell ref="S2361:T2361"/>
    <mergeCell ref="U2361:V2361"/>
    <mergeCell ref="X2361:Y2361"/>
    <mergeCell ref="Z2361:AA2361"/>
    <mergeCell ref="D2385:E2385"/>
    <mergeCell ref="F2385:G2385"/>
    <mergeCell ref="I2385:J2385"/>
    <mergeCell ref="K2385:L2385"/>
    <mergeCell ref="N2385:O2385"/>
    <mergeCell ref="P2385:Q2385"/>
    <mergeCell ref="S2385:T2385"/>
    <mergeCell ref="U2385:V2385"/>
    <mergeCell ref="X2385:Y2385"/>
    <mergeCell ref="Z2385:AA2385"/>
    <mergeCell ref="AC2385:AD2385"/>
    <mergeCell ref="AE2385:AF2385"/>
    <mergeCell ref="AH2385:AI2385"/>
    <mergeCell ref="AJ2385:AK2385"/>
    <mergeCell ref="AC2389:AD2389"/>
    <mergeCell ref="AE2389:AF2389"/>
    <mergeCell ref="D2392:E2392"/>
    <mergeCell ref="F2392:G2392"/>
    <mergeCell ref="I2392:J2392"/>
    <mergeCell ref="K2392:L2392"/>
    <mergeCell ref="N2392:O2392"/>
    <mergeCell ref="P2392:Q2392"/>
    <mergeCell ref="S2392:T2392"/>
    <mergeCell ref="U2392:V2392"/>
    <mergeCell ref="X2392:Y2392"/>
    <mergeCell ref="Z2392:AA2392"/>
    <mergeCell ref="AC2392:AD2392"/>
    <mergeCell ref="AE2392:AF2392"/>
    <mergeCell ref="AH2392:AI2392"/>
    <mergeCell ref="AJ2392:AK2392"/>
    <mergeCell ref="D2371:E2371"/>
    <mergeCell ref="F2371:G2371"/>
    <mergeCell ref="I2371:J2371"/>
    <mergeCell ref="K2371:L2371"/>
    <mergeCell ref="N2371:O2371"/>
    <mergeCell ref="P2371:Q2371"/>
    <mergeCell ref="S2371:T2371"/>
    <mergeCell ref="U2371:V2371"/>
    <mergeCell ref="X2371:Y2371"/>
    <mergeCell ref="Z2371:AA2371"/>
    <mergeCell ref="AC2371:AD2371"/>
    <mergeCell ref="AE2371:AF2371"/>
    <mergeCell ref="AH2371:AI2371"/>
    <mergeCell ref="AJ2371:AK2371"/>
    <mergeCell ref="AC2375:AD2375"/>
    <mergeCell ref="AE2375:AF2375"/>
    <mergeCell ref="D2378:E2378"/>
    <mergeCell ref="F2378:G2378"/>
    <mergeCell ref="I2378:J2378"/>
    <mergeCell ref="K2378:L2378"/>
    <mergeCell ref="N2378:O2378"/>
    <mergeCell ref="P2378:Q2378"/>
    <mergeCell ref="S2378:T2378"/>
    <mergeCell ref="U2378:V2378"/>
    <mergeCell ref="X2378:Y2378"/>
    <mergeCell ref="Z2378:AA2378"/>
    <mergeCell ref="AC2378:AD2378"/>
    <mergeCell ref="AE2378:AF2378"/>
    <mergeCell ref="AH2378:AI2378"/>
    <mergeCell ref="AJ2378:AK2378"/>
    <mergeCell ref="S2382:T2382"/>
    <mergeCell ref="U2382:V2382"/>
    <mergeCell ref="X2382:Y2382"/>
    <mergeCell ref="Z2382:AA2382"/>
    <mergeCell ref="D2413:E2413"/>
    <mergeCell ref="F2413:G2413"/>
    <mergeCell ref="I2413:J2413"/>
    <mergeCell ref="K2413:L2413"/>
    <mergeCell ref="N2413:O2413"/>
    <mergeCell ref="P2413:Q2413"/>
    <mergeCell ref="S2413:T2413"/>
    <mergeCell ref="U2413:V2413"/>
    <mergeCell ref="X2413:Y2413"/>
    <mergeCell ref="Z2413:AA2413"/>
    <mergeCell ref="AC2413:AD2413"/>
    <mergeCell ref="AE2413:AF2413"/>
    <mergeCell ref="AH2413:AI2413"/>
    <mergeCell ref="AJ2413:AK2413"/>
    <mergeCell ref="AC2417:AD2417"/>
    <mergeCell ref="AE2417:AF2417"/>
    <mergeCell ref="D2420:E2420"/>
    <mergeCell ref="F2420:G2420"/>
    <mergeCell ref="I2420:J2420"/>
    <mergeCell ref="K2420:L2420"/>
    <mergeCell ref="N2420:O2420"/>
    <mergeCell ref="P2420:Q2420"/>
    <mergeCell ref="S2420:T2420"/>
    <mergeCell ref="U2420:V2420"/>
    <mergeCell ref="X2420:Y2420"/>
    <mergeCell ref="Z2420:AA2420"/>
    <mergeCell ref="AC2420:AD2420"/>
    <mergeCell ref="AE2420:AF2420"/>
    <mergeCell ref="AH2420:AI2420"/>
    <mergeCell ref="AJ2420:AK2420"/>
    <mergeCell ref="D2399:E2399"/>
    <mergeCell ref="F2399:G2399"/>
    <mergeCell ref="I2399:J2399"/>
    <mergeCell ref="K2399:L2399"/>
    <mergeCell ref="N2399:O2399"/>
    <mergeCell ref="P2399:Q2399"/>
    <mergeCell ref="S2399:T2399"/>
    <mergeCell ref="U2399:V2399"/>
    <mergeCell ref="X2399:Y2399"/>
    <mergeCell ref="Z2399:AA2399"/>
    <mergeCell ref="AC2399:AD2399"/>
    <mergeCell ref="AE2399:AF2399"/>
    <mergeCell ref="AH2399:AI2399"/>
    <mergeCell ref="AJ2399:AK2399"/>
    <mergeCell ref="AC2403:AD2403"/>
    <mergeCell ref="AE2403:AF2403"/>
    <mergeCell ref="D2406:E2406"/>
    <mergeCell ref="F2406:G2406"/>
    <mergeCell ref="I2406:J2406"/>
    <mergeCell ref="K2406:L2406"/>
    <mergeCell ref="N2406:O2406"/>
    <mergeCell ref="P2406:Q2406"/>
    <mergeCell ref="S2406:T2406"/>
    <mergeCell ref="U2406:V2406"/>
    <mergeCell ref="X2406:Y2406"/>
    <mergeCell ref="Z2406:AA2406"/>
    <mergeCell ref="AC2406:AD2406"/>
    <mergeCell ref="AE2406:AF2406"/>
    <mergeCell ref="AH2406:AI2406"/>
    <mergeCell ref="AJ2406:AK2406"/>
    <mergeCell ref="S2403:T2403"/>
    <mergeCell ref="U2403:V2403"/>
    <mergeCell ref="X2403:Y2403"/>
    <mergeCell ref="Z2403:AA2403"/>
    <mergeCell ref="D2441:E2441"/>
    <mergeCell ref="F2441:G2441"/>
    <mergeCell ref="I2441:J2441"/>
    <mergeCell ref="K2441:L2441"/>
    <mergeCell ref="N2441:O2441"/>
    <mergeCell ref="P2441:Q2441"/>
    <mergeCell ref="S2441:T2441"/>
    <mergeCell ref="U2441:V2441"/>
    <mergeCell ref="X2441:Y2441"/>
    <mergeCell ref="Z2441:AA2441"/>
    <mergeCell ref="AC2441:AD2441"/>
    <mergeCell ref="AE2441:AF2441"/>
    <mergeCell ref="AH2441:AI2441"/>
    <mergeCell ref="AJ2441:AK2441"/>
    <mergeCell ref="AC2445:AD2445"/>
    <mergeCell ref="AE2445:AF2445"/>
    <mergeCell ref="D2448:E2448"/>
    <mergeCell ref="F2448:G2448"/>
    <mergeCell ref="I2448:J2448"/>
    <mergeCell ref="K2448:L2448"/>
    <mergeCell ref="N2448:O2448"/>
    <mergeCell ref="P2448:Q2448"/>
    <mergeCell ref="S2448:T2448"/>
    <mergeCell ref="U2448:V2448"/>
    <mergeCell ref="X2448:Y2448"/>
    <mergeCell ref="Z2448:AA2448"/>
    <mergeCell ref="AC2448:AD2448"/>
    <mergeCell ref="AE2448:AF2448"/>
    <mergeCell ref="AH2448:AI2448"/>
    <mergeCell ref="AJ2448:AK2448"/>
    <mergeCell ref="D2427:E2427"/>
    <mergeCell ref="F2427:G2427"/>
    <mergeCell ref="I2427:J2427"/>
    <mergeCell ref="K2427:L2427"/>
    <mergeCell ref="N2427:O2427"/>
    <mergeCell ref="P2427:Q2427"/>
    <mergeCell ref="S2427:T2427"/>
    <mergeCell ref="U2427:V2427"/>
    <mergeCell ref="X2427:Y2427"/>
    <mergeCell ref="Z2427:AA2427"/>
    <mergeCell ref="AC2427:AD2427"/>
    <mergeCell ref="AE2427:AF2427"/>
    <mergeCell ref="AH2427:AI2427"/>
    <mergeCell ref="AJ2427:AK2427"/>
    <mergeCell ref="AC2431:AD2431"/>
    <mergeCell ref="AE2431:AF2431"/>
    <mergeCell ref="D2434:E2434"/>
    <mergeCell ref="F2434:G2434"/>
    <mergeCell ref="I2434:J2434"/>
    <mergeCell ref="K2434:L2434"/>
    <mergeCell ref="N2434:O2434"/>
    <mergeCell ref="P2434:Q2434"/>
    <mergeCell ref="S2434:T2434"/>
    <mergeCell ref="U2434:V2434"/>
    <mergeCell ref="X2434:Y2434"/>
    <mergeCell ref="Z2434:AA2434"/>
    <mergeCell ref="AC2434:AD2434"/>
    <mergeCell ref="AE2434:AF2434"/>
    <mergeCell ref="AH2434:AI2434"/>
    <mergeCell ref="AJ2434:AK2434"/>
    <mergeCell ref="S2445:T2445"/>
    <mergeCell ref="U2445:V2445"/>
    <mergeCell ref="X2445:Y2445"/>
    <mergeCell ref="Z2445:AA2445"/>
    <mergeCell ref="D2469:E2469"/>
    <mergeCell ref="F2469:G2469"/>
    <mergeCell ref="I2469:J2469"/>
    <mergeCell ref="K2469:L2469"/>
    <mergeCell ref="N2469:O2469"/>
    <mergeCell ref="P2469:Q2469"/>
    <mergeCell ref="S2469:T2469"/>
    <mergeCell ref="U2469:V2469"/>
    <mergeCell ref="X2469:Y2469"/>
    <mergeCell ref="Z2469:AA2469"/>
    <mergeCell ref="AC2469:AD2469"/>
    <mergeCell ref="AE2469:AF2469"/>
    <mergeCell ref="AH2469:AI2469"/>
    <mergeCell ref="AJ2469:AK2469"/>
    <mergeCell ref="AC2473:AD2473"/>
    <mergeCell ref="AE2473:AF2473"/>
    <mergeCell ref="D2476:E2476"/>
    <mergeCell ref="F2476:G2476"/>
    <mergeCell ref="I2476:J2476"/>
    <mergeCell ref="K2476:L2476"/>
    <mergeCell ref="N2476:O2476"/>
    <mergeCell ref="P2476:Q2476"/>
    <mergeCell ref="S2476:T2476"/>
    <mergeCell ref="U2476:V2476"/>
    <mergeCell ref="X2476:Y2476"/>
    <mergeCell ref="Z2476:AA2476"/>
    <mergeCell ref="AC2476:AD2476"/>
    <mergeCell ref="AE2476:AF2476"/>
    <mergeCell ref="AH2476:AI2476"/>
    <mergeCell ref="AJ2476:AK2476"/>
    <mergeCell ref="D2455:E2455"/>
    <mergeCell ref="F2455:G2455"/>
    <mergeCell ref="I2455:J2455"/>
    <mergeCell ref="K2455:L2455"/>
    <mergeCell ref="N2455:O2455"/>
    <mergeCell ref="P2455:Q2455"/>
    <mergeCell ref="S2455:T2455"/>
    <mergeCell ref="U2455:V2455"/>
    <mergeCell ref="X2455:Y2455"/>
    <mergeCell ref="Z2455:AA2455"/>
    <mergeCell ref="AC2455:AD2455"/>
    <mergeCell ref="AE2455:AF2455"/>
    <mergeCell ref="AH2455:AI2455"/>
    <mergeCell ref="AJ2455:AK2455"/>
    <mergeCell ref="AC2459:AD2459"/>
    <mergeCell ref="AE2459:AF2459"/>
    <mergeCell ref="D2462:E2462"/>
    <mergeCell ref="F2462:G2462"/>
    <mergeCell ref="I2462:J2462"/>
    <mergeCell ref="K2462:L2462"/>
    <mergeCell ref="N2462:O2462"/>
    <mergeCell ref="P2462:Q2462"/>
    <mergeCell ref="S2462:T2462"/>
    <mergeCell ref="U2462:V2462"/>
    <mergeCell ref="X2462:Y2462"/>
    <mergeCell ref="Z2462:AA2462"/>
    <mergeCell ref="AC2462:AD2462"/>
    <mergeCell ref="AE2462:AF2462"/>
    <mergeCell ref="AH2462:AI2462"/>
    <mergeCell ref="AJ2462:AK2462"/>
    <mergeCell ref="S2466:T2466"/>
    <mergeCell ref="U2466:V2466"/>
    <mergeCell ref="X2466:Y2466"/>
    <mergeCell ref="Z2466:AA2466"/>
    <mergeCell ref="D2497:E2497"/>
    <mergeCell ref="F2497:G2497"/>
    <mergeCell ref="I2497:J2497"/>
    <mergeCell ref="K2497:L2497"/>
    <mergeCell ref="N2497:O2497"/>
    <mergeCell ref="P2497:Q2497"/>
    <mergeCell ref="S2497:T2497"/>
    <mergeCell ref="U2497:V2497"/>
    <mergeCell ref="X2497:Y2497"/>
    <mergeCell ref="Z2497:AA2497"/>
    <mergeCell ref="AC2497:AD2497"/>
    <mergeCell ref="AE2497:AF2497"/>
    <mergeCell ref="AH2497:AI2497"/>
    <mergeCell ref="AJ2497:AK2497"/>
    <mergeCell ref="AC2501:AD2501"/>
    <mergeCell ref="AE2501:AF2501"/>
    <mergeCell ref="D2504:E2504"/>
    <mergeCell ref="F2504:G2504"/>
    <mergeCell ref="I2504:J2504"/>
    <mergeCell ref="K2504:L2504"/>
    <mergeCell ref="N2504:O2504"/>
    <mergeCell ref="P2504:Q2504"/>
    <mergeCell ref="S2504:T2504"/>
    <mergeCell ref="U2504:V2504"/>
    <mergeCell ref="X2504:Y2504"/>
    <mergeCell ref="Z2504:AA2504"/>
    <mergeCell ref="AC2504:AD2504"/>
    <mergeCell ref="AE2504:AF2504"/>
    <mergeCell ref="AH2504:AI2504"/>
    <mergeCell ref="AJ2504:AK2504"/>
    <mergeCell ref="D2483:E2483"/>
    <mergeCell ref="F2483:G2483"/>
    <mergeCell ref="I2483:J2483"/>
    <mergeCell ref="K2483:L2483"/>
    <mergeCell ref="N2483:O2483"/>
    <mergeCell ref="P2483:Q2483"/>
    <mergeCell ref="S2483:T2483"/>
    <mergeCell ref="U2483:V2483"/>
    <mergeCell ref="X2483:Y2483"/>
    <mergeCell ref="Z2483:AA2483"/>
    <mergeCell ref="AC2483:AD2483"/>
    <mergeCell ref="AE2483:AF2483"/>
    <mergeCell ref="AH2483:AI2483"/>
    <mergeCell ref="AJ2483:AK2483"/>
    <mergeCell ref="AC2487:AD2487"/>
    <mergeCell ref="AE2487:AF2487"/>
    <mergeCell ref="D2490:E2490"/>
    <mergeCell ref="F2490:G2490"/>
    <mergeCell ref="I2490:J2490"/>
    <mergeCell ref="K2490:L2490"/>
    <mergeCell ref="N2490:O2490"/>
    <mergeCell ref="P2490:Q2490"/>
    <mergeCell ref="S2490:T2490"/>
    <mergeCell ref="U2490:V2490"/>
    <mergeCell ref="X2490:Y2490"/>
    <mergeCell ref="Z2490:AA2490"/>
    <mergeCell ref="AC2490:AD2490"/>
    <mergeCell ref="AE2490:AF2490"/>
    <mergeCell ref="AH2490:AI2490"/>
    <mergeCell ref="AJ2490:AK2490"/>
    <mergeCell ref="S2487:T2487"/>
    <mergeCell ref="U2487:V2487"/>
    <mergeCell ref="X2487:Y2487"/>
    <mergeCell ref="Z2487:AA2487"/>
    <mergeCell ref="D2525:E2525"/>
    <mergeCell ref="F2525:G2525"/>
    <mergeCell ref="I2525:J2525"/>
    <mergeCell ref="K2525:L2525"/>
    <mergeCell ref="N2525:O2525"/>
    <mergeCell ref="P2525:Q2525"/>
    <mergeCell ref="S2525:T2525"/>
    <mergeCell ref="U2525:V2525"/>
    <mergeCell ref="X2525:Y2525"/>
    <mergeCell ref="Z2525:AA2525"/>
    <mergeCell ref="AC2525:AD2525"/>
    <mergeCell ref="AE2525:AF2525"/>
    <mergeCell ref="AH2525:AI2525"/>
    <mergeCell ref="AJ2525:AK2525"/>
    <mergeCell ref="AC2529:AD2529"/>
    <mergeCell ref="AE2529:AF2529"/>
    <mergeCell ref="D2532:E2532"/>
    <mergeCell ref="F2532:G2532"/>
    <mergeCell ref="I2532:J2532"/>
    <mergeCell ref="K2532:L2532"/>
    <mergeCell ref="N2532:O2532"/>
    <mergeCell ref="P2532:Q2532"/>
    <mergeCell ref="S2532:T2532"/>
    <mergeCell ref="U2532:V2532"/>
    <mergeCell ref="X2532:Y2532"/>
    <mergeCell ref="Z2532:AA2532"/>
    <mergeCell ref="AC2532:AD2532"/>
    <mergeCell ref="AE2532:AF2532"/>
    <mergeCell ref="AH2532:AI2532"/>
    <mergeCell ref="AJ2532:AK2532"/>
    <mergeCell ref="D2511:E2511"/>
    <mergeCell ref="F2511:G2511"/>
    <mergeCell ref="I2511:J2511"/>
    <mergeCell ref="K2511:L2511"/>
    <mergeCell ref="N2511:O2511"/>
    <mergeCell ref="P2511:Q2511"/>
    <mergeCell ref="S2511:T2511"/>
    <mergeCell ref="U2511:V2511"/>
    <mergeCell ref="X2511:Y2511"/>
    <mergeCell ref="Z2511:AA2511"/>
    <mergeCell ref="AC2511:AD2511"/>
    <mergeCell ref="AE2511:AF2511"/>
    <mergeCell ref="AH2511:AI2511"/>
    <mergeCell ref="AJ2511:AK2511"/>
    <mergeCell ref="AC2515:AD2515"/>
    <mergeCell ref="AE2515:AF2515"/>
    <mergeCell ref="D2518:E2518"/>
    <mergeCell ref="F2518:G2518"/>
    <mergeCell ref="I2518:J2518"/>
    <mergeCell ref="K2518:L2518"/>
    <mergeCell ref="N2518:O2518"/>
    <mergeCell ref="P2518:Q2518"/>
    <mergeCell ref="S2518:T2518"/>
    <mergeCell ref="U2518:V2518"/>
    <mergeCell ref="X2518:Y2518"/>
    <mergeCell ref="Z2518:AA2518"/>
    <mergeCell ref="AC2518:AD2518"/>
    <mergeCell ref="AE2518:AF2518"/>
    <mergeCell ref="AH2518:AI2518"/>
    <mergeCell ref="AJ2518:AK2518"/>
    <mergeCell ref="S2529:T2529"/>
    <mergeCell ref="U2529:V2529"/>
    <mergeCell ref="X2529:Y2529"/>
    <mergeCell ref="Z2529:AA2529"/>
    <mergeCell ref="D2553:E2553"/>
    <mergeCell ref="F2553:G2553"/>
    <mergeCell ref="I2553:J2553"/>
    <mergeCell ref="K2553:L2553"/>
    <mergeCell ref="N2553:O2553"/>
    <mergeCell ref="P2553:Q2553"/>
    <mergeCell ref="S2553:T2553"/>
    <mergeCell ref="U2553:V2553"/>
    <mergeCell ref="X2553:Y2553"/>
    <mergeCell ref="Z2553:AA2553"/>
    <mergeCell ref="AC2553:AD2553"/>
    <mergeCell ref="AE2553:AF2553"/>
    <mergeCell ref="AH2553:AI2553"/>
    <mergeCell ref="AJ2553:AK2553"/>
    <mergeCell ref="AC2557:AD2557"/>
    <mergeCell ref="AE2557:AF2557"/>
    <mergeCell ref="D2560:E2560"/>
    <mergeCell ref="F2560:G2560"/>
    <mergeCell ref="I2560:J2560"/>
    <mergeCell ref="K2560:L2560"/>
    <mergeCell ref="N2560:O2560"/>
    <mergeCell ref="P2560:Q2560"/>
    <mergeCell ref="S2560:T2560"/>
    <mergeCell ref="U2560:V2560"/>
    <mergeCell ref="X2560:Y2560"/>
    <mergeCell ref="Z2560:AA2560"/>
    <mergeCell ref="AC2560:AD2560"/>
    <mergeCell ref="AE2560:AF2560"/>
    <mergeCell ref="AH2560:AI2560"/>
    <mergeCell ref="AJ2560:AK2560"/>
    <mergeCell ref="D2539:E2539"/>
    <mergeCell ref="F2539:G2539"/>
    <mergeCell ref="I2539:J2539"/>
    <mergeCell ref="K2539:L2539"/>
    <mergeCell ref="N2539:O2539"/>
    <mergeCell ref="P2539:Q2539"/>
    <mergeCell ref="S2539:T2539"/>
    <mergeCell ref="U2539:V2539"/>
    <mergeCell ref="X2539:Y2539"/>
    <mergeCell ref="Z2539:AA2539"/>
    <mergeCell ref="AC2539:AD2539"/>
    <mergeCell ref="AE2539:AF2539"/>
    <mergeCell ref="AH2539:AI2539"/>
    <mergeCell ref="AJ2539:AK2539"/>
    <mergeCell ref="AC2543:AD2543"/>
    <mergeCell ref="AE2543:AF2543"/>
    <mergeCell ref="D2546:E2546"/>
    <mergeCell ref="F2546:G2546"/>
    <mergeCell ref="I2546:J2546"/>
    <mergeCell ref="K2546:L2546"/>
    <mergeCell ref="N2546:O2546"/>
    <mergeCell ref="P2546:Q2546"/>
    <mergeCell ref="S2546:T2546"/>
    <mergeCell ref="U2546:V2546"/>
    <mergeCell ref="X2546:Y2546"/>
    <mergeCell ref="Z2546:AA2546"/>
    <mergeCell ref="AC2546:AD2546"/>
    <mergeCell ref="AE2546:AF2546"/>
    <mergeCell ref="AH2546:AI2546"/>
    <mergeCell ref="AJ2546:AK2546"/>
    <mergeCell ref="S2550:T2550"/>
    <mergeCell ref="U2550:V2550"/>
    <mergeCell ref="X2550:Y2550"/>
    <mergeCell ref="Z2550:AA2550"/>
    <mergeCell ref="D2581:E2581"/>
    <mergeCell ref="F2581:G2581"/>
    <mergeCell ref="I2581:J2581"/>
    <mergeCell ref="K2581:L2581"/>
    <mergeCell ref="N2581:O2581"/>
    <mergeCell ref="P2581:Q2581"/>
    <mergeCell ref="S2581:T2581"/>
    <mergeCell ref="U2581:V2581"/>
    <mergeCell ref="X2581:Y2581"/>
    <mergeCell ref="Z2581:AA2581"/>
    <mergeCell ref="AC2581:AD2581"/>
    <mergeCell ref="AE2581:AF2581"/>
    <mergeCell ref="AH2581:AI2581"/>
    <mergeCell ref="AJ2581:AK2581"/>
    <mergeCell ref="AC2585:AD2585"/>
    <mergeCell ref="AE2585:AF2585"/>
    <mergeCell ref="D2588:E2588"/>
    <mergeCell ref="F2588:G2588"/>
    <mergeCell ref="I2588:J2588"/>
    <mergeCell ref="K2588:L2588"/>
    <mergeCell ref="N2588:O2588"/>
    <mergeCell ref="P2588:Q2588"/>
    <mergeCell ref="S2588:T2588"/>
    <mergeCell ref="U2588:V2588"/>
    <mergeCell ref="X2588:Y2588"/>
    <mergeCell ref="Z2588:AA2588"/>
    <mergeCell ref="AC2588:AD2588"/>
    <mergeCell ref="AE2588:AF2588"/>
    <mergeCell ref="AH2588:AI2588"/>
    <mergeCell ref="AJ2588:AK2588"/>
    <mergeCell ref="D2567:E2567"/>
    <mergeCell ref="F2567:G2567"/>
    <mergeCell ref="I2567:J2567"/>
    <mergeCell ref="K2567:L2567"/>
    <mergeCell ref="N2567:O2567"/>
    <mergeCell ref="P2567:Q2567"/>
    <mergeCell ref="S2567:T2567"/>
    <mergeCell ref="U2567:V2567"/>
    <mergeCell ref="X2567:Y2567"/>
    <mergeCell ref="Z2567:AA2567"/>
    <mergeCell ref="AC2567:AD2567"/>
    <mergeCell ref="AE2567:AF2567"/>
    <mergeCell ref="AH2567:AI2567"/>
    <mergeCell ref="AJ2567:AK2567"/>
    <mergeCell ref="AC2571:AD2571"/>
    <mergeCell ref="AE2571:AF2571"/>
    <mergeCell ref="D2574:E2574"/>
    <mergeCell ref="F2574:G2574"/>
    <mergeCell ref="I2574:J2574"/>
    <mergeCell ref="K2574:L2574"/>
    <mergeCell ref="N2574:O2574"/>
    <mergeCell ref="P2574:Q2574"/>
    <mergeCell ref="S2574:T2574"/>
    <mergeCell ref="U2574:V2574"/>
    <mergeCell ref="X2574:Y2574"/>
    <mergeCell ref="Z2574:AA2574"/>
    <mergeCell ref="AC2574:AD2574"/>
    <mergeCell ref="AE2574:AF2574"/>
    <mergeCell ref="AH2574:AI2574"/>
    <mergeCell ref="AJ2574:AK2574"/>
    <mergeCell ref="S2571:T2571"/>
    <mergeCell ref="U2571:V2571"/>
    <mergeCell ref="X2571:Y2571"/>
    <mergeCell ref="Z2571:AA2571"/>
    <mergeCell ref="D2609:E2609"/>
    <mergeCell ref="F2609:G2609"/>
    <mergeCell ref="I2609:J2609"/>
    <mergeCell ref="K2609:L2609"/>
    <mergeCell ref="N2609:O2609"/>
    <mergeCell ref="P2609:Q2609"/>
    <mergeCell ref="S2609:T2609"/>
    <mergeCell ref="U2609:V2609"/>
    <mergeCell ref="X2609:Y2609"/>
    <mergeCell ref="Z2609:AA2609"/>
    <mergeCell ref="AC2609:AD2609"/>
    <mergeCell ref="AE2609:AF2609"/>
    <mergeCell ref="AH2609:AI2609"/>
    <mergeCell ref="AJ2609:AK2609"/>
    <mergeCell ref="AC2613:AD2613"/>
    <mergeCell ref="AE2613:AF2613"/>
    <mergeCell ref="D2616:E2616"/>
    <mergeCell ref="F2616:G2616"/>
    <mergeCell ref="I2616:J2616"/>
    <mergeCell ref="K2616:L2616"/>
    <mergeCell ref="N2616:O2616"/>
    <mergeCell ref="P2616:Q2616"/>
    <mergeCell ref="S2616:T2616"/>
    <mergeCell ref="U2616:V2616"/>
    <mergeCell ref="X2616:Y2616"/>
    <mergeCell ref="Z2616:AA2616"/>
    <mergeCell ref="AC2616:AD2616"/>
    <mergeCell ref="AE2616:AF2616"/>
    <mergeCell ref="AH2616:AI2616"/>
    <mergeCell ref="AJ2616:AK2616"/>
    <mergeCell ref="D2595:E2595"/>
    <mergeCell ref="F2595:G2595"/>
    <mergeCell ref="I2595:J2595"/>
    <mergeCell ref="K2595:L2595"/>
    <mergeCell ref="N2595:O2595"/>
    <mergeCell ref="P2595:Q2595"/>
    <mergeCell ref="S2595:T2595"/>
    <mergeCell ref="U2595:V2595"/>
    <mergeCell ref="X2595:Y2595"/>
    <mergeCell ref="Z2595:AA2595"/>
    <mergeCell ref="AC2595:AD2595"/>
    <mergeCell ref="AE2595:AF2595"/>
    <mergeCell ref="AH2595:AI2595"/>
    <mergeCell ref="AJ2595:AK2595"/>
    <mergeCell ref="AC2599:AD2599"/>
    <mergeCell ref="AE2599:AF2599"/>
    <mergeCell ref="D2602:E2602"/>
    <mergeCell ref="F2602:G2602"/>
    <mergeCell ref="I2602:J2602"/>
    <mergeCell ref="K2602:L2602"/>
    <mergeCell ref="N2602:O2602"/>
    <mergeCell ref="P2602:Q2602"/>
    <mergeCell ref="S2602:T2602"/>
    <mergeCell ref="U2602:V2602"/>
    <mergeCell ref="X2602:Y2602"/>
    <mergeCell ref="Z2602:AA2602"/>
    <mergeCell ref="AC2602:AD2602"/>
    <mergeCell ref="AE2602:AF2602"/>
    <mergeCell ref="AH2602:AI2602"/>
    <mergeCell ref="AJ2602:AK2602"/>
    <mergeCell ref="S2613:T2613"/>
    <mergeCell ref="U2613:V2613"/>
    <mergeCell ref="X2613:Y2613"/>
    <mergeCell ref="Z2613:AA2613"/>
    <mergeCell ref="D2637:E2637"/>
    <mergeCell ref="F2637:G2637"/>
    <mergeCell ref="I2637:J2637"/>
    <mergeCell ref="K2637:L2637"/>
    <mergeCell ref="N2637:O2637"/>
    <mergeCell ref="P2637:Q2637"/>
    <mergeCell ref="S2637:T2637"/>
    <mergeCell ref="U2637:V2637"/>
    <mergeCell ref="X2637:Y2637"/>
    <mergeCell ref="Z2637:AA2637"/>
    <mergeCell ref="AC2637:AD2637"/>
    <mergeCell ref="AE2637:AF2637"/>
    <mergeCell ref="AH2637:AI2637"/>
    <mergeCell ref="AJ2637:AK2637"/>
    <mergeCell ref="AC2641:AD2641"/>
    <mergeCell ref="AE2641:AF2641"/>
    <mergeCell ref="D2644:E2644"/>
    <mergeCell ref="F2644:G2644"/>
    <mergeCell ref="I2644:J2644"/>
    <mergeCell ref="K2644:L2644"/>
    <mergeCell ref="N2644:O2644"/>
    <mergeCell ref="P2644:Q2644"/>
    <mergeCell ref="S2644:T2644"/>
    <mergeCell ref="U2644:V2644"/>
    <mergeCell ref="X2644:Y2644"/>
    <mergeCell ref="Z2644:AA2644"/>
    <mergeCell ref="AC2644:AD2644"/>
    <mergeCell ref="AE2644:AF2644"/>
    <mergeCell ref="AH2644:AI2644"/>
    <mergeCell ref="AJ2644:AK2644"/>
    <mergeCell ref="D2623:E2623"/>
    <mergeCell ref="F2623:G2623"/>
    <mergeCell ref="I2623:J2623"/>
    <mergeCell ref="K2623:L2623"/>
    <mergeCell ref="N2623:O2623"/>
    <mergeCell ref="P2623:Q2623"/>
    <mergeCell ref="S2623:T2623"/>
    <mergeCell ref="U2623:V2623"/>
    <mergeCell ref="X2623:Y2623"/>
    <mergeCell ref="Z2623:AA2623"/>
    <mergeCell ref="AC2623:AD2623"/>
    <mergeCell ref="AE2623:AF2623"/>
    <mergeCell ref="AH2623:AI2623"/>
    <mergeCell ref="AJ2623:AK2623"/>
    <mergeCell ref="AC2627:AD2627"/>
    <mergeCell ref="AE2627:AF2627"/>
    <mergeCell ref="D2630:E2630"/>
    <mergeCell ref="F2630:G2630"/>
    <mergeCell ref="I2630:J2630"/>
    <mergeCell ref="K2630:L2630"/>
    <mergeCell ref="N2630:O2630"/>
    <mergeCell ref="P2630:Q2630"/>
    <mergeCell ref="S2630:T2630"/>
    <mergeCell ref="U2630:V2630"/>
    <mergeCell ref="X2630:Y2630"/>
    <mergeCell ref="Z2630:AA2630"/>
    <mergeCell ref="AC2630:AD2630"/>
    <mergeCell ref="AE2630:AF2630"/>
    <mergeCell ref="AH2630:AI2630"/>
    <mergeCell ref="AJ2630:AK2630"/>
    <mergeCell ref="S2634:T2634"/>
    <mergeCell ref="U2634:V2634"/>
    <mergeCell ref="X2634:Y2634"/>
    <mergeCell ref="Z2634:AA2634"/>
    <mergeCell ref="D2665:E2665"/>
    <mergeCell ref="F2665:G2665"/>
    <mergeCell ref="I2665:J2665"/>
    <mergeCell ref="K2665:L2665"/>
    <mergeCell ref="N2665:O2665"/>
    <mergeCell ref="P2665:Q2665"/>
    <mergeCell ref="S2665:T2665"/>
    <mergeCell ref="U2665:V2665"/>
    <mergeCell ref="X2665:Y2665"/>
    <mergeCell ref="Z2665:AA2665"/>
    <mergeCell ref="AC2665:AD2665"/>
    <mergeCell ref="AE2665:AF2665"/>
    <mergeCell ref="AH2665:AI2665"/>
    <mergeCell ref="AJ2665:AK2665"/>
    <mergeCell ref="AC2669:AD2669"/>
    <mergeCell ref="AE2669:AF2669"/>
    <mergeCell ref="D2672:E2672"/>
    <mergeCell ref="F2672:G2672"/>
    <mergeCell ref="I2672:J2672"/>
    <mergeCell ref="K2672:L2672"/>
    <mergeCell ref="N2672:O2672"/>
    <mergeCell ref="P2672:Q2672"/>
    <mergeCell ref="S2672:T2672"/>
    <mergeCell ref="U2672:V2672"/>
    <mergeCell ref="X2672:Y2672"/>
    <mergeCell ref="Z2672:AA2672"/>
    <mergeCell ref="AC2672:AD2672"/>
    <mergeCell ref="AE2672:AF2672"/>
    <mergeCell ref="AH2672:AI2672"/>
    <mergeCell ref="AJ2672:AK2672"/>
    <mergeCell ref="D2651:E2651"/>
    <mergeCell ref="F2651:G2651"/>
    <mergeCell ref="I2651:J2651"/>
    <mergeCell ref="K2651:L2651"/>
    <mergeCell ref="N2651:O2651"/>
    <mergeCell ref="P2651:Q2651"/>
    <mergeCell ref="S2651:T2651"/>
    <mergeCell ref="U2651:V2651"/>
    <mergeCell ref="X2651:Y2651"/>
    <mergeCell ref="Z2651:AA2651"/>
    <mergeCell ref="AC2651:AD2651"/>
    <mergeCell ref="AE2651:AF2651"/>
    <mergeCell ref="AH2651:AI2651"/>
    <mergeCell ref="AJ2651:AK2651"/>
    <mergeCell ref="AC2655:AD2655"/>
    <mergeCell ref="AE2655:AF2655"/>
    <mergeCell ref="D2658:E2658"/>
    <mergeCell ref="F2658:G2658"/>
    <mergeCell ref="I2658:J2658"/>
    <mergeCell ref="K2658:L2658"/>
    <mergeCell ref="N2658:O2658"/>
    <mergeCell ref="P2658:Q2658"/>
    <mergeCell ref="S2658:T2658"/>
    <mergeCell ref="U2658:V2658"/>
    <mergeCell ref="X2658:Y2658"/>
    <mergeCell ref="Z2658:AA2658"/>
    <mergeCell ref="AC2658:AD2658"/>
    <mergeCell ref="AE2658:AF2658"/>
    <mergeCell ref="AH2658:AI2658"/>
    <mergeCell ref="AJ2658:AK2658"/>
    <mergeCell ref="S2655:T2655"/>
    <mergeCell ref="U2655:V2655"/>
    <mergeCell ref="X2655:Y2655"/>
    <mergeCell ref="Z2655:AA2655"/>
    <mergeCell ref="D2693:E2693"/>
    <mergeCell ref="F2693:G2693"/>
    <mergeCell ref="I2693:J2693"/>
    <mergeCell ref="K2693:L2693"/>
    <mergeCell ref="N2693:O2693"/>
    <mergeCell ref="P2693:Q2693"/>
    <mergeCell ref="S2693:T2693"/>
    <mergeCell ref="U2693:V2693"/>
    <mergeCell ref="X2693:Y2693"/>
    <mergeCell ref="Z2693:AA2693"/>
    <mergeCell ref="AC2693:AD2693"/>
    <mergeCell ref="AE2693:AF2693"/>
    <mergeCell ref="AH2693:AI2693"/>
    <mergeCell ref="AJ2693:AK2693"/>
    <mergeCell ref="AC2697:AD2697"/>
    <mergeCell ref="AE2697:AF2697"/>
    <mergeCell ref="D2700:E2700"/>
    <mergeCell ref="F2700:G2700"/>
    <mergeCell ref="I2700:J2700"/>
    <mergeCell ref="K2700:L2700"/>
    <mergeCell ref="N2700:O2700"/>
    <mergeCell ref="P2700:Q2700"/>
    <mergeCell ref="S2700:T2700"/>
    <mergeCell ref="U2700:V2700"/>
    <mergeCell ref="X2700:Y2700"/>
    <mergeCell ref="Z2700:AA2700"/>
    <mergeCell ref="AC2700:AD2700"/>
    <mergeCell ref="AE2700:AF2700"/>
    <mergeCell ref="AH2700:AI2700"/>
    <mergeCell ref="AJ2700:AK2700"/>
    <mergeCell ref="D2679:E2679"/>
    <mergeCell ref="F2679:G2679"/>
    <mergeCell ref="I2679:J2679"/>
    <mergeCell ref="K2679:L2679"/>
    <mergeCell ref="N2679:O2679"/>
    <mergeCell ref="P2679:Q2679"/>
    <mergeCell ref="S2679:T2679"/>
    <mergeCell ref="U2679:V2679"/>
    <mergeCell ref="X2679:Y2679"/>
    <mergeCell ref="Z2679:AA2679"/>
    <mergeCell ref="AC2679:AD2679"/>
    <mergeCell ref="AE2679:AF2679"/>
    <mergeCell ref="AH2679:AI2679"/>
    <mergeCell ref="AJ2679:AK2679"/>
    <mergeCell ref="AC2683:AD2683"/>
    <mergeCell ref="AE2683:AF2683"/>
    <mergeCell ref="D2686:E2686"/>
    <mergeCell ref="F2686:G2686"/>
    <mergeCell ref="I2686:J2686"/>
    <mergeCell ref="K2686:L2686"/>
    <mergeCell ref="N2686:O2686"/>
    <mergeCell ref="P2686:Q2686"/>
    <mergeCell ref="S2686:T2686"/>
    <mergeCell ref="U2686:V2686"/>
    <mergeCell ref="X2686:Y2686"/>
    <mergeCell ref="Z2686:AA2686"/>
    <mergeCell ref="AC2686:AD2686"/>
    <mergeCell ref="AE2686:AF2686"/>
    <mergeCell ref="AH2686:AI2686"/>
    <mergeCell ref="AJ2686:AK2686"/>
    <mergeCell ref="S2697:T2697"/>
    <mergeCell ref="U2697:V2697"/>
    <mergeCell ref="X2697:Y2697"/>
    <mergeCell ref="Z2697:AA2697"/>
    <mergeCell ref="D2721:E2721"/>
    <mergeCell ref="F2721:G2721"/>
    <mergeCell ref="I2721:J2721"/>
    <mergeCell ref="K2721:L2721"/>
    <mergeCell ref="N2721:O2721"/>
    <mergeCell ref="P2721:Q2721"/>
    <mergeCell ref="S2721:T2721"/>
    <mergeCell ref="U2721:V2721"/>
    <mergeCell ref="X2721:Y2721"/>
    <mergeCell ref="Z2721:AA2721"/>
    <mergeCell ref="AC2721:AD2721"/>
    <mergeCell ref="AE2721:AF2721"/>
    <mergeCell ref="AH2721:AI2721"/>
    <mergeCell ref="AJ2721:AK2721"/>
    <mergeCell ref="AC2725:AD2725"/>
    <mergeCell ref="AE2725:AF2725"/>
    <mergeCell ref="D2728:E2728"/>
    <mergeCell ref="F2728:G2728"/>
    <mergeCell ref="I2728:J2728"/>
    <mergeCell ref="K2728:L2728"/>
    <mergeCell ref="N2728:O2728"/>
    <mergeCell ref="P2728:Q2728"/>
    <mergeCell ref="S2728:T2728"/>
    <mergeCell ref="U2728:V2728"/>
    <mergeCell ref="X2728:Y2728"/>
    <mergeCell ref="Z2728:AA2728"/>
    <mergeCell ref="AC2728:AD2728"/>
    <mergeCell ref="AE2728:AF2728"/>
    <mergeCell ref="AH2728:AI2728"/>
    <mergeCell ref="AJ2728:AK2728"/>
    <mergeCell ref="D2707:E2707"/>
    <mergeCell ref="F2707:G2707"/>
    <mergeCell ref="I2707:J2707"/>
    <mergeCell ref="K2707:L2707"/>
    <mergeCell ref="N2707:O2707"/>
    <mergeCell ref="P2707:Q2707"/>
    <mergeCell ref="S2707:T2707"/>
    <mergeCell ref="U2707:V2707"/>
    <mergeCell ref="X2707:Y2707"/>
    <mergeCell ref="Z2707:AA2707"/>
    <mergeCell ref="AC2707:AD2707"/>
    <mergeCell ref="AE2707:AF2707"/>
    <mergeCell ref="AH2707:AI2707"/>
    <mergeCell ref="AJ2707:AK2707"/>
    <mergeCell ref="AC2711:AD2711"/>
    <mergeCell ref="AE2711:AF2711"/>
    <mergeCell ref="D2714:E2714"/>
    <mergeCell ref="F2714:G2714"/>
    <mergeCell ref="I2714:J2714"/>
    <mergeCell ref="K2714:L2714"/>
    <mergeCell ref="N2714:O2714"/>
    <mergeCell ref="P2714:Q2714"/>
    <mergeCell ref="S2714:T2714"/>
    <mergeCell ref="U2714:V2714"/>
    <mergeCell ref="X2714:Y2714"/>
    <mergeCell ref="Z2714:AA2714"/>
    <mergeCell ref="AC2714:AD2714"/>
    <mergeCell ref="AE2714:AF2714"/>
    <mergeCell ref="AH2714:AI2714"/>
    <mergeCell ref="AJ2714:AK2714"/>
    <mergeCell ref="S2718:T2718"/>
    <mergeCell ref="U2718:V2718"/>
    <mergeCell ref="X2718:Y2718"/>
    <mergeCell ref="Z2718:AA2718"/>
    <mergeCell ref="D2749:E2749"/>
    <mergeCell ref="F2749:G2749"/>
    <mergeCell ref="I2749:J2749"/>
    <mergeCell ref="K2749:L2749"/>
    <mergeCell ref="N2749:O2749"/>
    <mergeCell ref="P2749:Q2749"/>
    <mergeCell ref="S2749:T2749"/>
    <mergeCell ref="U2749:V2749"/>
    <mergeCell ref="X2749:Y2749"/>
    <mergeCell ref="Z2749:AA2749"/>
    <mergeCell ref="AC2749:AD2749"/>
    <mergeCell ref="AE2749:AF2749"/>
    <mergeCell ref="AH2749:AI2749"/>
    <mergeCell ref="AJ2749:AK2749"/>
    <mergeCell ref="AC2753:AD2753"/>
    <mergeCell ref="AE2753:AF2753"/>
    <mergeCell ref="D2756:E2756"/>
    <mergeCell ref="F2756:G2756"/>
    <mergeCell ref="I2756:J2756"/>
    <mergeCell ref="K2756:L2756"/>
    <mergeCell ref="N2756:O2756"/>
    <mergeCell ref="P2756:Q2756"/>
    <mergeCell ref="S2756:T2756"/>
    <mergeCell ref="U2756:V2756"/>
    <mergeCell ref="X2756:Y2756"/>
    <mergeCell ref="Z2756:AA2756"/>
    <mergeCell ref="AC2756:AD2756"/>
    <mergeCell ref="AE2756:AF2756"/>
    <mergeCell ref="AH2756:AI2756"/>
    <mergeCell ref="AJ2756:AK2756"/>
    <mergeCell ref="D2735:E2735"/>
    <mergeCell ref="F2735:G2735"/>
    <mergeCell ref="I2735:J2735"/>
    <mergeCell ref="K2735:L2735"/>
    <mergeCell ref="N2735:O2735"/>
    <mergeCell ref="P2735:Q2735"/>
    <mergeCell ref="S2735:T2735"/>
    <mergeCell ref="U2735:V2735"/>
    <mergeCell ref="X2735:Y2735"/>
    <mergeCell ref="Z2735:AA2735"/>
    <mergeCell ref="AC2735:AD2735"/>
    <mergeCell ref="AE2735:AF2735"/>
    <mergeCell ref="AH2735:AI2735"/>
    <mergeCell ref="AJ2735:AK2735"/>
    <mergeCell ref="AC2739:AD2739"/>
    <mergeCell ref="AE2739:AF2739"/>
    <mergeCell ref="D2742:E2742"/>
    <mergeCell ref="F2742:G2742"/>
    <mergeCell ref="I2742:J2742"/>
    <mergeCell ref="K2742:L2742"/>
    <mergeCell ref="N2742:O2742"/>
    <mergeCell ref="P2742:Q2742"/>
    <mergeCell ref="S2742:T2742"/>
    <mergeCell ref="U2742:V2742"/>
    <mergeCell ref="X2742:Y2742"/>
    <mergeCell ref="Z2742:AA2742"/>
    <mergeCell ref="AC2742:AD2742"/>
    <mergeCell ref="AE2742:AF2742"/>
    <mergeCell ref="AH2742:AI2742"/>
    <mergeCell ref="AJ2742:AK2742"/>
    <mergeCell ref="S2739:T2739"/>
    <mergeCell ref="U2739:V2739"/>
    <mergeCell ref="X2739:Y2739"/>
    <mergeCell ref="Z2739:AA2739"/>
    <mergeCell ref="D2777:E2777"/>
    <mergeCell ref="F2777:G2777"/>
    <mergeCell ref="I2777:J2777"/>
    <mergeCell ref="K2777:L2777"/>
    <mergeCell ref="N2777:O2777"/>
    <mergeCell ref="P2777:Q2777"/>
    <mergeCell ref="S2777:T2777"/>
    <mergeCell ref="U2777:V2777"/>
    <mergeCell ref="X2777:Y2777"/>
    <mergeCell ref="Z2777:AA2777"/>
    <mergeCell ref="AC2777:AD2777"/>
    <mergeCell ref="AE2777:AF2777"/>
    <mergeCell ref="AH2777:AI2777"/>
    <mergeCell ref="AJ2777:AK2777"/>
    <mergeCell ref="AC2781:AD2781"/>
    <mergeCell ref="AE2781:AF2781"/>
    <mergeCell ref="D2784:E2784"/>
    <mergeCell ref="F2784:G2784"/>
    <mergeCell ref="I2784:J2784"/>
    <mergeCell ref="K2784:L2784"/>
    <mergeCell ref="N2784:O2784"/>
    <mergeCell ref="P2784:Q2784"/>
    <mergeCell ref="S2784:T2784"/>
    <mergeCell ref="U2784:V2784"/>
    <mergeCell ref="X2784:Y2784"/>
    <mergeCell ref="Z2784:AA2784"/>
    <mergeCell ref="AC2784:AD2784"/>
    <mergeCell ref="AE2784:AF2784"/>
    <mergeCell ref="AH2784:AI2784"/>
    <mergeCell ref="AJ2784:AK2784"/>
    <mergeCell ref="D2763:E2763"/>
    <mergeCell ref="F2763:G2763"/>
    <mergeCell ref="I2763:J2763"/>
    <mergeCell ref="K2763:L2763"/>
    <mergeCell ref="N2763:O2763"/>
    <mergeCell ref="P2763:Q2763"/>
    <mergeCell ref="S2763:T2763"/>
    <mergeCell ref="U2763:V2763"/>
    <mergeCell ref="X2763:Y2763"/>
    <mergeCell ref="Z2763:AA2763"/>
    <mergeCell ref="AC2763:AD2763"/>
    <mergeCell ref="AE2763:AF2763"/>
    <mergeCell ref="AH2763:AI2763"/>
    <mergeCell ref="AJ2763:AK2763"/>
    <mergeCell ref="AC2767:AD2767"/>
    <mergeCell ref="AE2767:AF2767"/>
    <mergeCell ref="D2770:E2770"/>
    <mergeCell ref="F2770:G2770"/>
    <mergeCell ref="I2770:J2770"/>
    <mergeCell ref="K2770:L2770"/>
    <mergeCell ref="N2770:O2770"/>
    <mergeCell ref="P2770:Q2770"/>
    <mergeCell ref="S2770:T2770"/>
    <mergeCell ref="U2770:V2770"/>
    <mergeCell ref="X2770:Y2770"/>
    <mergeCell ref="Z2770:AA2770"/>
    <mergeCell ref="AC2770:AD2770"/>
    <mergeCell ref="AE2770:AF2770"/>
    <mergeCell ref="AH2770:AI2770"/>
    <mergeCell ref="AJ2770:AK2770"/>
    <mergeCell ref="S2781:T2781"/>
    <mergeCell ref="U2781:V2781"/>
    <mergeCell ref="X2781:Y2781"/>
    <mergeCell ref="Z2781:AA2781"/>
    <mergeCell ref="D2805:E2805"/>
    <mergeCell ref="F2805:G2805"/>
    <mergeCell ref="I2805:J2805"/>
    <mergeCell ref="K2805:L2805"/>
    <mergeCell ref="N2805:O2805"/>
    <mergeCell ref="P2805:Q2805"/>
    <mergeCell ref="S2805:T2805"/>
    <mergeCell ref="U2805:V2805"/>
    <mergeCell ref="X2805:Y2805"/>
    <mergeCell ref="Z2805:AA2805"/>
    <mergeCell ref="AC2805:AD2805"/>
    <mergeCell ref="AE2805:AF2805"/>
    <mergeCell ref="AH2805:AI2805"/>
    <mergeCell ref="AJ2805:AK2805"/>
    <mergeCell ref="AC2809:AD2809"/>
    <mergeCell ref="AE2809:AF2809"/>
    <mergeCell ref="D2812:E2812"/>
    <mergeCell ref="F2812:G2812"/>
    <mergeCell ref="I2812:J2812"/>
    <mergeCell ref="K2812:L2812"/>
    <mergeCell ref="N2812:O2812"/>
    <mergeCell ref="P2812:Q2812"/>
    <mergeCell ref="S2812:T2812"/>
    <mergeCell ref="U2812:V2812"/>
    <mergeCell ref="X2812:Y2812"/>
    <mergeCell ref="Z2812:AA2812"/>
    <mergeCell ref="AC2812:AD2812"/>
    <mergeCell ref="AE2812:AF2812"/>
    <mergeCell ref="AH2812:AI2812"/>
    <mergeCell ref="AJ2812:AK2812"/>
    <mergeCell ref="D2791:E2791"/>
    <mergeCell ref="F2791:G2791"/>
    <mergeCell ref="I2791:J2791"/>
    <mergeCell ref="K2791:L2791"/>
    <mergeCell ref="N2791:O2791"/>
    <mergeCell ref="P2791:Q2791"/>
    <mergeCell ref="S2791:T2791"/>
    <mergeCell ref="U2791:V2791"/>
    <mergeCell ref="X2791:Y2791"/>
    <mergeCell ref="Z2791:AA2791"/>
    <mergeCell ref="AC2791:AD2791"/>
    <mergeCell ref="AE2791:AF2791"/>
    <mergeCell ref="AH2791:AI2791"/>
    <mergeCell ref="AJ2791:AK2791"/>
    <mergeCell ref="AC2795:AD2795"/>
    <mergeCell ref="AE2795:AF2795"/>
    <mergeCell ref="D2798:E2798"/>
    <mergeCell ref="F2798:G2798"/>
    <mergeCell ref="I2798:J2798"/>
    <mergeCell ref="K2798:L2798"/>
    <mergeCell ref="N2798:O2798"/>
    <mergeCell ref="P2798:Q2798"/>
    <mergeCell ref="S2798:T2798"/>
    <mergeCell ref="U2798:V2798"/>
    <mergeCell ref="X2798:Y2798"/>
    <mergeCell ref="Z2798:AA2798"/>
    <mergeCell ref="AC2798:AD2798"/>
    <mergeCell ref="AE2798:AF2798"/>
    <mergeCell ref="AH2798:AI2798"/>
    <mergeCell ref="AJ2798:AK2798"/>
    <mergeCell ref="S2802:T2802"/>
    <mergeCell ref="U2802:V2802"/>
    <mergeCell ref="X2802:Y2802"/>
    <mergeCell ref="Z2802:AA2802"/>
    <mergeCell ref="D2833:E2833"/>
    <mergeCell ref="F2833:G2833"/>
    <mergeCell ref="I2833:J2833"/>
    <mergeCell ref="K2833:L2833"/>
    <mergeCell ref="N2833:O2833"/>
    <mergeCell ref="P2833:Q2833"/>
    <mergeCell ref="S2833:T2833"/>
    <mergeCell ref="U2833:V2833"/>
    <mergeCell ref="X2833:Y2833"/>
    <mergeCell ref="Z2833:AA2833"/>
    <mergeCell ref="AC2833:AD2833"/>
    <mergeCell ref="AE2833:AF2833"/>
    <mergeCell ref="AH2833:AI2833"/>
    <mergeCell ref="AJ2833:AK2833"/>
    <mergeCell ref="AC2837:AD2837"/>
    <mergeCell ref="AE2837:AF2837"/>
    <mergeCell ref="D2840:E2840"/>
    <mergeCell ref="F2840:G2840"/>
    <mergeCell ref="I2840:J2840"/>
    <mergeCell ref="K2840:L2840"/>
    <mergeCell ref="N2840:O2840"/>
    <mergeCell ref="P2840:Q2840"/>
    <mergeCell ref="S2840:T2840"/>
    <mergeCell ref="U2840:V2840"/>
    <mergeCell ref="X2840:Y2840"/>
    <mergeCell ref="Z2840:AA2840"/>
    <mergeCell ref="AC2840:AD2840"/>
    <mergeCell ref="AE2840:AF2840"/>
    <mergeCell ref="AH2840:AI2840"/>
    <mergeCell ref="AJ2840:AK2840"/>
    <mergeCell ref="D2819:E2819"/>
    <mergeCell ref="F2819:G2819"/>
    <mergeCell ref="I2819:J2819"/>
    <mergeCell ref="K2819:L2819"/>
    <mergeCell ref="N2819:O2819"/>
    <mergeCell ref="P2819:Q2819"/>
    <mergeCell ref="S2819:T2819"/>
    <mergeCell ref="U2819:V2819"/>
    <mergeCell ref="X2819:Y2819"/>
    <mergeCell ref="Z2819:AA2819"/>
    <mergeCell ref="AC2819:AD2819"/>
    <mergeCell ref="AE2819:AF2819"/>
    <mergeCell ref="AH2819:AI2819"/>
    <mergeCell ref="AJ2819:AK2819"/>
    <mergeCell ref="AC2823:AD2823"/>
    <mergeCell ref="AE2823:AF2823"/>
    <mergeCell ref="D2826:E2826"/>
    <mergeCell ref="F2826:G2826"/>
    <mergeCell ref="I2826:J2826"/>
    <mergeCell ref="K2826:L2826"/>
    <mergeCell ref="N2826:O2826"/>
    <mergeCell ref="P2826:Q2826"/>
    <mergeCell ref="S2826:T2826"/>
    <mergeCell ref="U2826:V2826"/>
    <mergeCell ref="X2826:Y2826"/>
    <mergeCell ref="Z2826:AA2826"/>
    <mergeCell ref="AC2826:AD2826"/>
    <mergeCell ref="AE2826:AF2826"/>
    <mergeCell ref="AH2826:AI2826"/>
    <mergeCell ref="AJ2826:AK2826"/>
    <mergeCell ref="S2823:T2823"/>
    <mergeCell ref="U2823:V2823"/>
    <mergeCell ref="X2823:Y2823"/>
    <mergeCell ref="Z2823:AA2823"/>
    <mergeCell ref="D2861:E2861"/>
    <mergeCell ref="F2861:G2861"/>
    <mergeCell ref="I2861:J2861"/>
    <mergeCell ref="K2861:L2861"/>
    <mergeCell ref="N2861:O2861"/>
    <mergeCell ref="P2861:Q2861"/>
    <mergeCell ref="S2861:T2861"/>
    <mergeCell ref="U2861:V2861"/>
    <mergeCell ref="X2861:Y2861"/>
    <mergeCell ref="Z2861:AA2861"/>
    <mergeCell ref="AC2861:AD2861"/>
    <mergeCell ref="AE2861:AF2861"/>
    <mergeCell ref="AH2861:AI2861"/>
    <mergeCell ref="AJ2861:AK2861"/>
    <mergeCell ref="AC2865:AD2865"/>
    <mergeCell ref="AE2865:AF2865"/>
    <mergeCell ref="D2868:E2868"/>
    <mergeCell ref="F2868:G2868"/>
    <mergeCell ref="I2868:J2868"/>
    <mergeCell ref="K2868:L2868"/>
    <mergeCell ref="N2868:O2868"/>
    <mergeCell ref="P2868:Q2868"/>
    <mergeCell ref="S2868:T2868"/>
    <mergeCell ref="U2868:V2868"/>
    <mergeCell ref="X2868:Y2868"/>
    <mergeCell ref="Z2868:AA2868"/>
    <mergeCell ref="AC2868:AD2868"/>
    <mergeCell ref="AE2868:AF2868"/>
    <mergeCell ref="AH2868:AI2868"/>
    <mergeCell ref="AJ2868:AK2868"/>
    <mergeCell ref="D2847:E2847"/>
    <mergeCell ref="F2847:G2847"/>
    <mergeCell ref="I2847:J2847"/>
    <mergeCell ref="K2847:L2847"/>
    <mergeCell ref="N2847:O2847"/>
    <mergeCell ref="P2847:Q2847"/>
    <mergeCell ref="S2847:T2847"/>
    <mergeCell ref="U2847:V2847"/>
    <mergeCell ref="X2847:Y2847"/>
    <mergeCell ref="Z2847:AA2847"/>
    <mergeCell ref="AC2847:AD2847"/>
    <mergeCell ref="AE2847:AF2847"/>
    <mergeCell ref="AH2847:AI2847"/>
    <mergeCell ref="AJ2847:AK2847"/>
    <mergeCell ref="AC2851:AD2851"/>
    <mergeCell ref="AE2851:AF2851"/>
    <mergeCell ref="D2854:E2854"/>
    <mergeCell ref="F2854:G2854"/>
    <mergeCell ref="I2854:J2854"/>
    <mergeCell ref="K2854:L2854"/>
    <mergeCell ref="N2854:O2854"/>
    <mergeCell ref="P2854:Q2854"/>
    <mergeCell ref="S2854:T2854"/>
    <mergeCell ref="U2854:V2854"/>
    <mergeCell ref="X2854:Y2854"/>
    <mergeCell ref="Z2854:AA2854"/>
    <mergeCell ref="AC2854:AD2854"/>
    <mergeCell ref="AE2854:AF2854"/>
    <mergeCell ref="AH2854:AI2854"/>
    <mergeCell ref="AJ2854:AK2854"/>
    <mergeCell ref="S2865:T2865"/>
    <mergeCell ref="U2865:V2865"/>
    <mergeCell ref="X2865:Y2865"/>
    <mergeCell ref="Z2865:AA2865"/>
    <mergeCell ref="D2889:E2889"/>
    <mergeCell ref="F2889:G2889"/>
    <mergeCell ref="I2889:J2889"/>
    <mergeCell ref="K2889:L2889"/>
    <mergeCell ref="N2889:O2889"/>
    <mergeCell ref="P2889:Q2889"/>
    <mergeCell ref="S2889:T2889"/>
    <mergeCell ref="U2889:V2889"/>
    <mergeCell ref="X2889:Y2889"/>
    <mergeCell ref="Z2889:AA2889"/>
    <mergeCell ref="AC2889:AD2889"/>
    <mergeCell ref="AE2889:AF2889"/>
    <mergeCell ref="AH2889:AI2889"/>
    <mergeCell ref="AJ2889:AK2889"/>
    <mergeCell ref="AC2893:AD2893"/>
    <mergeCell ref="AE2893:AF2893"/>
    <mergeCell ref="D2896:E2896"/>
    <mergeCell ref="F2896:G2896"/>
    <mergeCell ref="I2896:J2896"/>
    <mergeCell ref="K2896:L2896"/>
    <mergeCell ref="N2896:O2896"/>
    <mergeCell ref="P2896:Q2896"/>
    <mergeCell ref="S2896:T2896"/>
    <mergeCell ref="U2896:V2896"/>
    <mergeCell ref="X2896:Y2896"/>
    <mergeCell ref="Z2896:AA2896"/>
    <mergeCell ref="AC2896:AD2896"/>
    <mergeCell ref="AE2896:AF2896"/>
    <mergeCell ref="AH2896:AI2896"/>
    <mergeCell ref="AJ2896:AK2896"/>
    <mergeCell ref="D2875:E2875"/>
    <mergeCell ref="F2875:G2875"/>
    <mergeCell ref="I2875:J2875"/>
    <mergeCell ref="K2875:L2875"/>
    <mergeCell ref="N2875:O2875"/>
    <mergeCell ref="P2875:Q2875"/>
    <mergeCell ref="S2875:T2875"/>
    <mergeCell ref="U2875:V2875"/>
    <mergeCell ref="X2875:Y2875"/>
    <mergeCell ref="Z2875:AA2875"/>
    <mergeCell ref="AC2875:AD2875"/>
    <mergeCell ref="AE2875:AF2875"/>
    <mergeCell ref="AH2875:AI2875"/>
    <mergeCell ref="AJ2875:AK2875"/>
    <mergeCell ref="AC2879:AD2879"/>
    <mergeCell ref="AE2879:AF2879"/>
    <mergeCell ref="D2882:E2882"/>
    <mergeCell ref="F2882:G2882"/>
    <mergeCell ref="I2882:J2882"/>
    <mergeCell ref="K2882:L2882"/>
    <mergeCell ref="N2882:O2882"/>
    <mergeCell ref="P2882:Q2882"/>
    <mergeCell ref="S2882:T2882"/>
    <mergeCell ref="U2882:V2882"/>
    <mergeCell ref="X2882:Y2882"/>
    <mergeCell ref="Z2882:AA2882"/>
    <mergeCell ref="AC2882:AD2882"/>
    <mergeCell ref="AE2882:AF2882"/>
    <mergeCell ref="AH2882:AI2882"/>
    <mergeCell ref="AJ2882:AK2882"/>
    <mergeCell ref="S2886:T2886"/>
    <mergeCell ref="U2886:V2886"/>
    <mergeCell ref="X2886:Y2886"/>
    <mergeCell ref="Z2886:AA2886"/>
    <mergeCell ref="D2917:E2917"/>
    <mergeCell ref="F2917:G2917"/>
    <mergeCell ref="I2917:J2917"/>
    <mergeCell ref="K2917:L2917"/>
    <mergeCell ref="N2917:O2917"/>
    <mergeCell ref="P2917:Q2917"/>
    <mergeCell ref="S2917:T2917"/>
    <mergeCell ref="U2917:V2917"/>
    <mergeCell ref="X2917:Y2917"/>
    <mergeCell ref="Z2917:AA2917"/>
    <mergeCell ref="AC2917:AD2917"/>
    <mergeCell ref="AE2917:AF2917"/>
    <mergeCell ref="AH2917:AI2917"/>
    <mergeCell ref="AJ2917:AK2917"/>
    <mergeCell ref="AC2921:AD2921"/>
    <mergeCell ref="AE2921:AF2921"/>
    <mergeCell ref="D2924:E2924"/>
    <mergeCell ref="F2924:G2924"/>
    <mergeCell ref="I2924:J2924"/>
    <mergeCell ref="K2924:L2924"/>
    <mergeCell ref="N2924:O2924"/>
    <mergeCell ref="P2924:Q2924"/>
    <mergeCell ref="S2924:T2924"/>
    <mergeCell ref="U2924:V2924"/>
    <mergeCell ref="X2924:Y2924"/>
    <mergeCell ref="Z2924:AA2924"/>
    <mergeCell ref="AC2924:AD2924"/>
    <mergeCell ref="AE2924:AF2924"/>
    <mergeCell ref="AH2924:AI2924"/>
    <mergeCell ref="AJ2924:AK2924"/>
    <mergeCell ref="D2903:E2903"/>
    <mergeCell ref="F2903:G2903"/>
    <mergeCell ref="I2903:J2903"/>
    <mergeCell ref="K2903:L2903"/>
    <mergeCell ref="N2903:O2903"/>
    <mergeCell ref="P2903:Q2903"/>
    <mergeCell ref="S2903:T2903"/>
    <mergeCell ref="U2903:V2903"/>
    <mergeCell ref="X2903:Y2903"/>
    <mergeCell ref="Z2903:AA2903"/>
    <mergeCell ref="AC2903:AD2903"/>
    <mergeCell ref="AE2903:AF2903"/>
    <mergeCell ref="AH2903:AI2903"/>
    <mergeCell ref="AJ2903:AK2903"/>
    <mergeCell ref="AC2907:AD2907"/>
    <mergeCell ref="AE2907:AF2907"/>
    <mergeCell ref="D2910:E2910"/>
    <mergeCell ref="F2910:G2910"/>
    <mergeCell ref="I2910:J2910"/>
    <mergeCell ref="K2910:L2910"/>
    <mergeCell ref="N2910:O2910"/>
    <mergeCell ref="P2910:Q2910"/>
    <mergeCell ref="S2910:T2910"/>
    <mergeCell ref="U2910:V2910"/>
    <mergeCell ref="X2910:Y2910"/>
    <mergeCell ref="Z2910:AA2910"/>
    <mergeCell ref="AC2910:AD2910"/>
    <mergeCell ref="AE2910:AF2910"/>
    <mergeCell ref="AH2910:AI2910"/>
    <mergeCell ref="AJ2910:AK2910"/>
    <mergeCell ref="S2907:T2907"/>
    <mergeCell ref="U2907:V2907"/>
    <mergeCell ref="X2907:Y2907"/>
    <mergeCell ref="Z2907:AA2907"/>
    <mergeCell ref="D2945:E2945"/>
    <mergeCell ref="F2945:G2945"/>
    <mergeCell ref="I2945:J2945"/>
    <mergeCell ref="K2945:L2945"/>
    <mergeCell ref="N2945:O2945"/>
    <mergeCell ref="P2945:Q2945"/>
    <mergeCell ref="S2945:T2945"/>
    <mergeCell ref="U2945:V2945"/>
    <mergeCell ref="X2945:Y2945"/>
    <mergeCell ref="Z2945:AA2945"/>
    <mergeCell ref="AC2945:AD2945"/>
    <mergeCell ref="AE2945:AF2945"/>
    <mergeCell ref="AH2945:AI2945"/>
    <mergeCell ref="AJ2945:AK2945"/>
    <mergeCell ref="AC2949:AD2949"/>
    <mergeCell ref="AE2949:AF2949"/>
    <mergeCell ref="D2952:E2952"/>
    <mergeCell ref="F2952:G2952"/>
    <mergeCell ref="I2952:J2952"/>
    <mergeCell ref="K2952:L2952"/>
    <mergeCell ref="N2952:O2952"/>
    <mergeCell ref="P2952:Q2952"/>
    <mergeCell ref="S2952:T2952"/>
    <mergeCell ref="U2952:V2952"/>
    <mergeCell ref="X2952:Y2952"/>
    <mergeCell ref="Z2952:AA2952"/>
    <mergeCell ref="AC2952:AD2952"/>
    <mergeCell ref="AE2952:AF2952"/>
    <mergeCell ref="AH2952:AI2952"/>
    <mergeCell ref="AJ2952:AK2952"/>
    <mergeCell ref="D2931:E2931"/>
    <mergeCell ref="F2931:G2931"/>
    <mergeCell ref="I2931:J2931"/>
    <mergeCell ref="K2931:L2931"/>
    <mergeCell ref="N2931:O2931"/>
    <mergeCell ref="P2931:Q2931"/>
    <mergeCell ref="S2931:T2931"/>
    <mergeCell ref="U2931:V2931"/>
    <mergeCell ref="X2931:Y2931"/>
    <mergeCell ref="Z2931:AA2931"/>
    <mergeCell ref="AC2931:AD2931"/>
    <mergeCell ref="AE2931:AF2931"/>
    <mergeCell ref="AH2931:AI2931"/>
    <mergeCell ref="AJ2931:AK2931"/>
    <mergeCell ref="AC2935:AD2935"/>
    <mergeCell ref="AE2935:AF2935"/>
    <mergeCell ref="D2938:E2938"/>
    <mergeCell ref="F2938:G2938"/>
    <mergeCell ref="I2938:J2938"/>
    <mergeCell ref="K2938:L2938"/>
    <mergeCell ref="N2938:O2938"/>
    <mergeCell ref="P2938:Q2938"/>
    <mergeCell ref="S2938:T2938"/>
    <mergeCell ref="U2938:V2938"/>
    <mergeCell ref="X2938:Y2938"/>
    <mergeCell ref="Z2938:AA2938"/>
    <mergeCell ref="AC2938:AD2938"/>
    <mergeCell ref="AE2938:AF2938"/>
    <mergeCell ref="AH2938:AI2938"/>
    <mergeCell ref="AJ2938:AK2938"/>
    <mergeCell ref="S2949:T2949"/>
    <mergeCell ref="U2949:V2949"/>
    <mergeCell ref="X2949:Y2949"/>
    <mergeCell ref="Z2949:AA2949"/>
    <mergeCell ref="D2973:E2973"/>
    <mergeCell ref="F2973:G2973"/>
    <mergeCell ref="I2973:J2973"/>
    <mergeCell ref="K2973:L2973"/>
    <mergeCell ref="N2973:O2973"/>
    <mergeCell ref="P2973:Q2973"/>
    <mergeCell ref="S2973:T2973"/>
    <mergeCell ref="U2973:V2973"/>
    <mergeCell ref="X2973:Y2973"/>
    <mergeCell ref="Z2973:AA2973"/>
    <mergeCell ref="AC2973:AD2973"/>
    <mergeCell ref="AE2973:AF2973"/>
    <mergeCell ref="AH2973:AI2973"/>
    <mergeCell ref="AJ2973:AK2973"/>
    <mergeCell ref="AC2977:AD2977"/>
    <mergeCell ref="AE2977:AF2977"/>
    <mergeCell ref="D2980:E2980"/>
    <mergeCell ref="F2980:G2980"/>
    <mergeCell ref="I2980:J2980"/>
    <mergeCell ref="K2980:L2980"/>
    <mergeCell ref="N2980:O2980"/>
    <mergeCell ref="P2980:Q2980"/>
    <mergeCell ref="S2980:T2980"/>
    <mergeCell ref="U2980:V2980"/>
    <mergeCell ref="X2980:Y2980"/>
    <mergeCell ref="Z2980:AA2980"/>
    <mergeCell ref="AC2980:AD2980"/>
    <mergeCell ref="AE2980:AF2980"/>
    <mergeCell ref="AH2980:AI2980"/>
    <mergeCell ref="AJ2980:AK2980"/>
    <mergeCell ref="D2959:E2959"/>
    <mergeCell ref="F2959:G2959"/>
    <mergeCell ref="I2959:J2959"/>
    <mergeCell ref="K2959:L2959"/>
    <mergeCell ref="N2959:O2959"/>
    <mergeCell ref="P2959:Q2959"/>
    <mergeCell ref="S2959:T2959"/>
    <mergeCell ref="U2959:V2959"/>
    <mergeCell ref="X2959:Y2959"/>
    <mergeCell ref="Z2959:AA2959"/>
    <mergeCell ref="AC2959:AD2959"/>
    <mergeCell ref="AE2959:AF2959"/>
    <mergeCell ref="AH2959:AI2959"/>
    <mergeCell ref="AJ2959:AK2959"/>
    <mergeCell ref="AC2963:AD2963"/>
    <mergeCell ref="AE2963:AF2963"/>
    <mergeCell ref="D2966:E2966"/>
    <mergeCell ref="F2966:G2966"/>
    <mergeCell ref="I2966:J2966"/>
    <mergeCell ref="K2966:L2966"/>
    <mergeCell ref="N2966:O2966"/>
    <mergeCell ref="P2966:Q2966"/>
    <mergeCell ref="S2966:T2966"/>
    <mergeCell ref="U2966:V2966"/>
    <mergeCell ref="X2966:Y2966"/>
    <mergeCell ref="Z2966:AA2966"/>
    <mergeCell ref="AC2966:AD2966"/>
    <mergeCell ref="AE2966:AF2966"/>
    <mergeCell ref="AH2966:AI2966"/>
    <mergeCell ref="AJ2966:AK2966"/>
    <mergeCell ref="S2970:T2970"/>
    <mergeCell ref="U2970:V2970"/>
    <mergeCell ref="X2970:Y2970"/>
    <mergeCell ref="Z2970:AA2970"/>
    <mergeCell ref="D3001:E3001"/>
    <mergeCell ref="F3001:G3001"/>
    <mergeCell ref="I3001:J3001"/>
    <mergeCell ref="K3001:L3001"/>
    <mergeCell ref="N3001:O3001"/>
    <mergeCell ref="P3001:Q3001"/>
    <mergeCell ref="S3001:T3001"/>
    <mergeCell ref="U3001:V3001"/>
    <mergeCell ref="X3001:Y3001"/>
    <mergeCell ref="Z3001:AA3001"/>
    <mergeCell ref="AC3001:AD3001"/>
    <mergeCell ref="AE3001:AF3001"/>
    <mergeCell ref="AH3001:AI3001"/>
    <mergeCell ref="AJ3001:AK3001"/>
    <mergeCell ref="AC3005:AD3005"/>
    <mergeCell ref="AE3005:AF3005"/>
    <mergeCell ref="D3008:E3008"/>
    <mergeCell ref="F3008:G3008"/>
    <mergeCell ref="I3008:J3008"/>
    <mergeCell ref="K3008:L3008"/>
    <mergeCell ref="N3008:O3008"/>
    <mergeCell ref="P3008:Q3008"/>
    <mergeCell ref="S3008:T3008"/>
    <mergeCell ref="U3008:V3008"/>
    <mergeCell ref="X3008:Y3008"/>
    <mergeCell ref="Z3008:AA3008"/>
    <mergeCell ref="AC3008:AD3008"/>
    <mergeCell ref="AE3008:AF3008"/>
    <mergeCell ref="AH3008:AI3008"/>
    <mergeCell ref="AJ3008:AK3008"/>
    <mergeCell ref="D2987:E2987"/>
    <mergeCell ref="F2987:G2987"/>
    <mergeCell ref="I2987:J2987"/>
    <mergeCell ref="K2987:L2987"/>
    <mergeCell ref="N2987:O2987"/>
    <mergeCell ref="P2987:Q2987"/>
    <mergeCell ref="S2987:T2987"/>
    <mergeCell ref="U2987:V2987"/>
    <mergeCell ref="X2987:Y2987"/>
    <mergeCell ref="Z2987:AA2987"/>
    <mergeCell ref="AC2987:AD2987"/>
    <mergeCell ref="AE2987:AF2987"/>
    <mergeCell ref="AH2987:AI2987"/>
    <mergeCell ref="AJ2987:AK2987"/>
    <mergeCell ref="AC2991:AD2991"/>
    <mergeCell ref="AE2991:AF2991"/>
    <mergeCell ref="D2994:E2994"/>
    <mergeCell ref="F2994:G2994"/>
    <mergeCell ref="I2994:J2994"/>
    <mergeCell ref="K2994:L2994"/>
    <mergeCell ref="N2994:O2994"/>
    <mergeCell ref="P2994:Q2994"/>
    <mergeCell ref="S2994:T2994"/>
    <mergeCell ref="U2994:V2994"/>
    <mergeCell ref="X2994:Y2994"/>
    <mergeCell ref="Z2994:AA2994"/>
    <mergeCell ref="AC2994:AD2994"/>
    <mergeCell ref="AE2994:AF2994"/>
    <mergeCell ref="AH2994:AI2994"/>
    <mergeCell ref="AJ2994:AK2994"/>
    <mergeCell ref="S2991:T2991"/>
    <mergeCell ref="U2991:V2991"/>
    <mergeCell ref="X2991:Y2991"/>
    <mergeCell ref="Z2991:AA2991"/>
    <mergeCell ref="D3029:E3029"/>
    <mergeCell ref="F3029:G3029"/>
    <mergeCell ref="I3029:J3029"/>
    <mergeCell ref="K3029:L3029"/>
    <mergeCell ref="N3029:O3029"/>
    <mergeCell ref="P3029:Q3029"/>
    <mergeCell ref="S3029:T3029"/>
    <mergeCell ref="U3029:V3029"/>
    <mergeCell ref="X3029:Y3029"/>
    <mergeCell ref="Z3029:AA3029"/>
    <mergeCell ref="AC3029:AD3029"/>
    <mergeCell ref="AE3029:AF3029"/>
    <mergeCell ref="AH3029:AI3029"/>
    <mergeCell ref="AJ3029:AK3029"/>
    <mergeCell ref="AC3033:AD3033"/>
    <mergeCell ref="AE3033:AF3033"/>
    <mergeCell ref="D3036:E3036"/>
    <mergeCell ref="F3036:G3036"/>
    <mergeCell ref="I3036:J3036"/>
    <mergeCell ref="K3036:L3036"/>
    <mergeCell ref="N3036:O3036"/>
    <mergeCell ref="P3036:Q3036"/>
    <mergeCell ref="S3036:T3036"/>
    <mergeCell ref="U3036:V3036"/>
    <mergeCell ref="X3036:Y3036"/>
    <mergeCell ref="Z3036:AA3036"/>
    <mergeCell ref="AC3036:AD3036"/>
    <mergeCell ref="AE3036:AF3036"/>
    <mergeCell ref="AH3036:AI3036"/>
    <mergeCell ref="AJ3036:AK3036"/>
    <mergeCell ref="D3015:E3015"/>
    <mergeCell ref="F3015:G3015"/>
    <mergeCell ref="I3015:J3015"/>
    <mergeCell ref="K3015:L3015"/>
    <mergeCell ref="N3015:O3015"/>
    <mergeCell ref="P3015:Q3015"/>
    <mergeCell ref="S3015:T3015"/>
    <mergeCell ref="U3015:V3015"/>
    <mergeCell ref="X3015:Y3015"/>
    <mergeCell ref="Z3015:AA3015"/>
    <mergeCell ref="AC3015:AD3015"/>
    <mergeCell ref="AE3015:AF3015"/>
    <mergeCell ref="AH3015:AI3015"/>
    <mergeCell ref="AJ3015:AK3015"/>
    <mergeCell ref="AC3019:AD3019"/>
    <mergeCell ref="AE3019:AF3019"/>
    <mergeCell ref="D3022:E3022"/>
    <mergeCell ref="F3022:G3022"/>
    <mergeCell ref="I3022:J3022"/>
    <mergeCell ref="K3022:L3022"/>
    <mergeCell ref="N3022:O3022"/>
    <mergeCell ref="P3022:Q3022"/>
    <mergeCell ref="S3022:T3022"/>
    <mergeCell ref="U3022:V3022"/>
    <mergeCell ref="X3022:Y3022"/>
    <mergeCell ref="Z3022:AA3022"/>
    <mergeCell ref="AC3022:AD3022"/>
    <mergeCell ref="AE3022:AF3022"/>
    <mergeCell ref="AH3022:AI3022"/>
    <mergeCell ref="AJ3022:AK3022"/>
    <mergeCell ref="S3033:T3033"/>
    <mergeCell ref="U3033:V3033"/>
    <mergeCell ref="X3033:Y3033"/>
    <mergeCell ref="Z3033:AA3033"/>
    <mergeCell ref="D3057:E3057"/>
    <mergeCell ref="F3057:G3057"/>
    <mergeCell ref="I3057:J3057"/>
    <mergeCell ref="K3057:L3057"/>
    <mergeCell ref="N3057:O3057"/>
    <mergeCell ref="P3057:Q3057"/>
    <mergeCell ref="S3057:T3057"/>
    <mergeCell ref="U3057:V3057"/>
    <mergeCell ref="X3057:Y3057"/>
    <mergeCell ref="Z3057:AA3057"/>
    <mergeCell ref="AC3057:AD3057"/>
    <mergeCell ref="AE3057:AF3057"/>
    <mergeCell ref="AH3057:AI3057"/>
    <mergeCell ref="AJ3057:AK3057"/>
    <mergeCell ref="AC3061:AD3061"/>
    <mergeCell ref="AE3061:AF3061"/>
    <mergeCell ref="D3064:E3064"/>
    <mergeCell ref="F3064:G3064"/>
    <mergeCell ref="I3064:J3064"/>
    <mergeCell ref="K3064:L3064"/>
    <mergeCell ref="N3064:O3064"/>
    <mergeCell ref="P3064:Q3064"/>
    <mergeCell ref="S3064:T3064"/>
    <mergeCell ref="U3064:V3064"/>
    <mergeCell ref="X3064:Y3064"/>
    <mergeCell ref="Z3064:AA3064"/>
    <mergeCell ref="AC3064:AD3064"/>
    <mergeCell ref="AE3064:AF3064"/>
    <mergeCell ref="AH3064:AI3064"/>
    <mergeCell ref="AJ3064:AK3064"/>
    <mergeCell ref="D3043:E3043"/>
    <mergeCell ref="F3043:G3043"/>
    <mergeCell ref="I3043:J3043"/>
    <mergeCell ref="K3043:L3043"/>
    <mergeCell ref="N3043:O3043"/>
    <mergeCell ref="P3043:Q3043"/>
    <mergeCell ref="S3043:T3043"/>
    <mergeCell ref="U3043:V3043"/>
    <mergeCell ref="X3043:Y3043"/>
    <mergeCell ref="Z3043:AA3043"/>
    <mergeCell ref="AC3043:AD3043"/>
    <mergeCell ref="AE3043:AF3043"/>
    <mergeCell ref="AH3043:AI3043"/>
    <mergeCell ref="AJ3043:AK3043"/>
    <mergeCell ref="AC3047:AD3047"/>
    <mergeCell ref="AE3047:AF3047"/>
    <mergeCell ref="D3050:E3050"/>
    <mergeCell ref="F3050:G3050"/>
    <mergeCell ref="I3050:J3050"/>
    <mergeCell ref="K3050:L3050"/>
    <mergeCell ref="N3050:O3050"/>
    <mergeCell ref="P3050:Q3050"/>
    <mergeCell ref="S3050:T3050"/>
    <mergeCell ref="U3050:V3050"/>
    <mergeCell ref="X3050:Y3050"/>
    <mergeCell ref="Z3050:AA3050"/>
    <mergeCell ref="AC3050:AD3050"/>
    <mergeCell ref="AE3050:AF3050"/>
    <mergeCell ref="AH3050:AI3050"/>
    <mergeCell ref="AJ3050:AK3050"/>
    <mergeCell ref="S3054:T3054"/>
    <mergeCell ref="U3054:V3054"/>
    <mergeCell ref="X3054:Y3054"/>
    <mergeCell ref="Z3054:AA3054"/>
    <mergeCell ref="D3085:E3085"/>
    <mergeCell ref="F3085:G3085"/>
    <mergeCell ref="I3085:J3085"/>
    <mergeCell ref="K3085:L3085"/>
    <mergeCell ref="N3085:O3085"/>
    <mergeCell ref="P3085:Q3085"/>
    <mergeCell ref="S3085:T3085"/>
    <mergeCell ref="U3085:V3085"/>
    <mergeCell ref="X3085:Y3085"/>
    <mergeCell ref="Z3085:AA3085"/>
    <mergeCell ref="AC3085:AD3085"/>
    <mergeCell ref="AE3085:AF3085"/>
    <mergeCell ref="AH3085:AI3085"/>
    <mergeCell ref="AJ3085:AK3085"/>
    <mergeCell ref="AC3089:AD3089"/>
    <mergeCell ref="AE3089:AF3089"/>
    <mergeCell ref="D3092:E3092"/>
    <mergeCell ref="F3092:G3092"/>
    <mergeCell ref="I3092:J3092"/>
    <mergeCell ref="K3092:L3092"/>
    <mergeCell ref="N3092:O3092"/>
    <mergeCell ref="P3092:Q3092"/>
    <mergeCell ref="S3092:T3092"/>
    <mergeCell ref="U3092:V3092"/>
    <mergeCell ref="X3092:Y3092"/>
    <mergeCell ref="Z3092:AA3092"/>
    <mergeCell ref="AC3092:AD3092"/>
    <mergeCell ref="AE3092:AF3092"/>
    <mergeCell ref="AH3092:AI3092"/>
    <mergeCell ref="AJ3092:AK3092"/>
    <mergeCell ref="D3071:E3071"/>
    <mergeCell ref="F3071:G3071"/>
    <mergeCell ref="I3071:J3071"/>
    <mergeCell ref="K3071:L3071"/>
    <mergeCell ref="N3071:O3071"/>
    <mergeCell ref="P3071:Q3071"/>
    <mergeCell ref="S3071:T3071"/>
    <mergeCell ref="U3071:V3071"/>
    <mergeCell ref="X3071:Y3071"/>
    <mergeCell ref="Z3071:AA3071"/>
    <mergeCell ref="AC3071:AD3071"/>
    <mergeCell ref="AE3071:AF3071"/>
    <mergeCell ref="AH3071:AI3071"/>
    <mergeCell ref="AJ3071:AK3071"/>
    <mergeCell ref="AC3075:AD3075"/>
    <mergeCell ref="AE3075:AF3075"/>
    <mergeCell ref="D3078:E3078"/>
    <mergeCell ref="F3078:G3078"/>
    <mergeCell ref="I3078:J3078"/>
    <mergeCell ref="K3078:L3078"/>
    <mergeCell ref="N3078:O3078"/>
    <mergeCell ref="P3078:Q3078"/>
    <mergeCell ref="S3078:T3078"/>
    <mergeCell ref="U3078:V3078"/>
    <mergeCell ref="X3078:Y3078"/>
    <mergeCell ref="Z3078:AA3078"/>
    <mergeCell ref="AC3078:AD3078"/>
    <mergeCell ref="AE3078:AF3078"/>
    <mergeCell ref="AH3078:AI3078"/>
    <mergeCell ref="AJ3078:AK3078"/>
    <mergeCell ref="S3075:T3075"/>
    <mergeCell ref="U3075:V3075"/>
    <mergeCell ref="X3075:Y3075"/>
    <mergeCell ref="Z3075:AA3075"/>
    <mergeCell ref="D3113:E3113"/>
    <mergeCell ref="F3113:G3113"/>
    <mergeCell ref="I3113:J3113"/>
    <mergeCell ref="K3113:L3113"/>
    <mergeCell ref="N3113:O3113"/>
    <mergeCell ref="P3113:Q3113"/>
    <mergeCell ref="S3113:T3113"/>
    <mergeCell ref="U3113:V3113"/>
    <mergeCell ref="X3113:Y3113"/>
    <mergeCell ref="Z3113:AA3113"/>
    <mergeCell ref="AC3113:AD3113"/>
    <mergeCell ref="AE3113:AF3113"/>
    <mergeCell ref="AH3113:AI3113"/>
    <mergeCell ref="AJ3113:AK3113"/>
    <mergeCell ref="AC3117:AD3117"/>
    <mergeCell ref="AE3117:AF3117"/>
    <mergeCell ref="D3120:E3120"/>
    <mergeCell ref="F3120:G3120"/>
    <mergeCell ref="I3120:J3120"/>
    <mergeCell ref="K3120:L3120"/>
    <mergeCell ref="N3120:O3120"/>
    <mergeCell ref="P3120:Q3120"/>
    <mergeCell ref="S3120:T3120"/>
    <mergeCell ref="U3120:V3120"/>
    <mergeCell ref="X3120:Y3120"/>
    <mergeCell ref="Z3120:AA3120"/>
    <mergeCell ref="AC3120:AD3120"/>
    <mergeCell ref="AE3120:AF3120"/>
    <mergeCell ref="AH3120:AI3120"/>
    <mergeCell ref="AJ3120:AK3120"/>
    <mergeCell ref="D3099:E3099"/>
    <mergeCell ref="F3099:G3099"/>
    <mergeCell ref="I3099:J3099"/>
    <mergeCell ref="K3099:L3099"/>
    <mergeCell ref="N3099:O3099"/>
    <mergeCell ref="P3099:Q3099"/>
    <mergeCell ref="S3099:T3099"/>
    <mergeCell ref="U3099:V3099"/>
    <mergeCell ref="X3099:Y3099"/>
    <mergeCell ref="Z3099:AA3099"/>
    <mergeCell ref="AC3099:AD3099"/>
    <mergeCell ref="AE3099:AF3099"/>
    <mergeCell ref="AH3099:AI3099"/>
    <mergeCell ref="AJ3099:AK3099"/>
    <mergeCell ref="AC3103:AD3103"/>
    <mergeCell ref="AE3103:AF3103"/>
    <mergeCell ref="D3106:E3106"/>
    <mergeCell ref="F3106:G3106"/>
    <mergeCell ref="I3106:J3106"/>
    <mergeCell ref="K3106:L3106"/>
    <mergeCell ref="N3106:O3106"/>
    <mergeCell ref="P3106:Q3106"/>
    <mergeCell ref="S3106:T3106"/>
    <mergeCell ref="U3106:V3106"/>
    <mergeCell ref="X3106:Y3106"/>
    <mergeCell ref="Z3106:AA3106"/>
    <mergeCell ref="AC3106:AD3106"/>
    <mergeCell ref="AE3106:AF3106"/>
    <mergeCell ref="AH3106:AI3106"/>
    <mergeCell ref="AJ3106:AK3106"/>
    <mergeCell ref="S3117:T3117"/>
    <mergeCell ref="U3117:V3117"/>
    <mergeCell ref="X3117:Y3117"/>
    <mergeCell ref="Z3117:AA3117"/>
    <mergeCell ref="D3141:E3141"/>
    <mergeCell ref="F3141:G3141"/>
    <mergeCell ref="I3141:J3141"/>
    <mergeCell ref="K3141:L3141"/>
    <mergeCell ref="N3141:O3141"/>
    <mergeCell ref="P3141:Q3141"/>
    <mergeCell ref="S3141:T3141"/>
    <mergeCell ref="U3141:V3141"/>
    <mergeCell ref="X3141:Y3141"/>
    <mergeCell ref="Z3141:AA3141"/>
    <mergeCell ref="AC3141:AD3141"/>
    <mergeCell ref="AE3141:AF3141"/>
    <mergeCell ref="AH3141:AI3141"/>
    <mergeCell ref="AJ3141:AK3141"/>
    <mergeCell ref="AC3145:AD3145"/>
    <mergeCell ref="AE3145:AF3145"/>
    <mergeCell ref="D3148:E3148"/>
    <mergeCell ref="F3148:G3148"/>
    <mergeCell ref="I3148:J3148"/>
    <mergeCell ref="K3148:L3148"/>
    <mergeCell ref="N3148:O3148"/>
    <mergeCell ref="P3148:Q3148"/>
    <mergeCell ref="S3148:T3148"/>
    <mergeCell ref="U3148:V3148"/>
    <mergeCell ref="X3148:Y3148"/>
    <mergeCell ref="Z3148:AA3148"/>
    <mergeCell ref="AC3148:AD3148"/>
    <mergeCell ref="AE3148:AF3148"/>
    <mergeCell ref="AH3148:AI3148"/>
    <mergeCell ref="AJ3148:AK3148"/>
    <mergeCell ref="D3127:E3127"/>
    <mergeCell ref="F3127:G3127"/>
    <mergeCell ref="I3127:J3127"/>
    <mergeCell ref="K3127:L3127"/>
    <mergeCell ref="N3127:O3127"/>
    <mergeCell ref="P3127:Q3127"/>
    <mergeCell ref="S3127:T3127"/>
    <mergeCell ref="U3127:V3127"/>
    <mergeCell ref="X3127:Y3127"/>
    <mergeCell ref="Z3127:AA3127"/>
    <mergeCell ref="AC3127:AD3127"/>
    <mergeCell ref="AE3127:AF3127"/>
    <mergeCell ref="AH3127:AI3127"/>
    <mergeCell ref="AJ3127:AK3127"/>
    <mergeCell ref="AC3131:AD3131"/>
    <mergeCell ref="AE3131:AF3131"/>
    <mergeCell ref="D3134:E3134"/>
    <mergeCell ref="F3134:G3134"/>
    <mergeCell ref="I3134:J3134"/>
    <mergeCell ref="K3134:L3134"/>
    <mergeCell ref="N3134:O3134"/>
    <mergeCell ref="P3134:Q3134"/>
    <mergeCell ref="S3134:T3134"/>
    <mergeCell ref="U3134:V3134"/>
    <mergeCell ref="X3134:Y3134"/>
    <mergeCell ref="Z3134:AA3134"/>
    <mergeCell ref="AC3134:AD3134"/>
    <mergeCell ref="AE3134:AF3134"/>
    <mergeCell ref="AH3134:AI3134"/>
    <mergeCell ref="AJ3134:AK3134"/>
    <mergeCell ref="S3138:T3138"/>
    <mergeCell ref="U3138:V3138"/>
    <mergeCell ref="X3138:Y3138"/>
    <mergeCell ref="Z3138:AA3138"/>
    <mergeCell ref="D3169:E3169"/>
    <mergeCell ref="F3169:G3169"/>
    <mergeCell ref="I3169:J3169"/>
    <mergeCell ref="K3169:L3169"/>
    <mergeCell ref="N3169:O3169"/>
    <mergeCell ref="P3169:Q3169"/>
    <mergeCell ref="S3169:T3169"/>
    <mergeCell ref="U3169:V3169"/>
    <mergeCell ref="X3169:Y3169"/>
    <mergeCell ref="Z3169:AA3169"/>
    <mergeCell ref="AC3169:AD3169"/>
    <mergeCell ref="AE3169:AF3169"/>
    <mergeCell ref="AH3169:AI3169"/>
    <mergeCell ref="AJ3169:AK3169"/>
    <mergeCell ref="AC3173:AD3173"/>
    <mergeCell ref="AE3173:AF3173"/>
    <mergeCell ref="D3176:E3176"/>
    <mergeCell ref="F3176:G3176"/>
    <mergeCell ref="I3176:J3176"/>
    <mergeCell ref="K3176:L3176"/>
    <mergeCell ref="N3176:O3176"/>
    <mergeCell ref="P3176:Q3176"/>
    <mergeCell ref="S3176:T3176"/>
    <mergeCell ref="U3176:V3176"/>
    <mergeCell ref="X3176:Y3176"/>
    <mergeCell ref="Z3176:AA3176"/>
    <mergeCell ref="AC3176:AD3176"/>
    <mergeCell ref="AE3176:AF3176"/>
    <mergeCell ref="AH3176:AI3176"/>
    <mergeCell ref="AJ3176:AK3176"/>
    <mergeCell ref="D3155:E3155"/>
    <mergeCell ref="F3155:G3155"/>
    <mergeCell ref="I3155:J3155"/>
    <mergeCell ref="K3155:L3155"/>
    <mergeCell ref="N3155:O3155"/>
    <mergeCell ref="P3155:Q3155"/>
    <mergeCell ref="S3155:T3155"/>
    <mergeCell ref="U3155:V3155"/>
    <mergeCell ref="X3155:Y3155"/>
    <mergeCell ref="Z3155:AA3155"/>
    <mergeCell ref="AC3155:AD3155"/>
    <mergeCell ref="AE3155:AF3155"/>
    <mergeCell ref="AH3155:AI3155"/>
    <mergeCell ref="AJ3155:AK3155"/>
    <mergeCell ref="AC3159:AD3159"/>
    <mergeCell ref="AE3159:AF3159"/>
    <mergeCell ref="D3162:E3162"/>
    <mergeCell ref="F3162:G3162"/>
    <mergeCell ref="I3162:J3162"/>
    <mergeCell ref="K3162:L3162"/>
    <mergeCell ref="N3162:O3162"/>
    <mergeCell ref="P3162:Q3162"/>
    <mergeCell ref="S3162:T3162"/>
    <mergeCell ref="U3162:V3162"/>
    <mergeCell ref="X3162:Y3162"/>
    <mergeCell ref="Z3162:AA3162"/>
    <mergeCell ref="AC3162:AD3162"/>
    <mergeCell ref="AE3162:AF3162"/>
    <mergeCell ref="AH3162:AI3162"/>
    <mergeCell ref="AJ3162:AK3162"/>
    <mergeCell ref="S3159:T3159"/>
    <mergeCell ref="U3159:V3159"/>
    <mergeCell ref="X3159:Y3159"/>
    <mergeCell ref="Z3159:AA3159"/>
    <mergeCell ref="D3197:E3197"/>
    <mergeCell ref="F3197:G3197"/>
    <mergeCell ref="I3197:J3197"/>
    <mergeCell ref="K3197:L3197"/>
    <mergeCell ref="N3197:O3197"/>
    <mergeCell ref="P3197:Q3197"/>
    <mergeCell ref="S3197:T3197"/>
    <mergeCell ref="U3197:V3197"/>
    <mergeCell ref="X3197:Y3197"/>
    <mergeCell ref="Z3197:AA3197"/>
    <mergeCell ref="AC3197:AD3197"/>
    <mergeCell ref="AE3197:AF3197"/>
    <mergeCell ref="AH3197:AI3197"/>
    <mergeCell ref="AJ3197:AK3197"/>
    <mergeCell ref="AC3201:AD3201"/>
    <mergeCell ref="AE3201:AF3201"/>
    <mergeCell ref="D3204:E3204"/>
    <mergeCell ref="F3204:G3204"/>
    <mergeCell ref="I3204:J3204"/>
    <mergeCell ref="K3204:L3204"/>
    <mergeCell ref="N3204:O3204"/>
    <mergeCell ref="P3204:Q3204"/>
    <mergeCell ref="S3204:T3204"/>
    <mergeCell ref="U3204:V3204"/>
    <mergeCell ref="X3204:Y3204"/>
    <mergeCell ref="Z3204:AA3204"/>
    <mergeCell ref="AC3204:AD3204"/>
    <mergeCell ref="AE3204:AF3204"/>
    <mergeCell ref="AH3204:AI3204"/>
    <mergeCell ref="AJ3204:AK3204"/>
    <mergeCell ref="D3183:E3183"/>
    <mergeCell ref="F3183:G3183"/>
    <mergeCell ref="I3183:J3183"/>
    <mergeCell ref="K3183:L3183"/>
    <mergeCell ref="N3183:O3183"/>
    <mergeCell ref="P3183:Q3183"/>
    <mergeCell ref="S3183:T3183"/>
    <mergeCell ref="U3183:V3183"/>
    <mergeCell ref="X3183:Y3183"/>
    <mergeCell ref="Z3183:AA3183"/>
    <mergeCell ref="AC3183:AD3183"/>
    <mergeCell ref="AE3183:AF3183"/>
    <mergeCell ref="AH3183:AI3183"/>
    <mergeCell ref="AJ3183:AK3183"/>
    <mergeCell ref="AC3187:AD3187"/>
    <mergeCell ref="AE3187:AF3187"/>
    <mergeCell ref="D3190:E3190"/>
    <mergeCell ref="F3190:G3190"/>
    <mergeCell ref="I3190:J3190"/>
    <mergeCell ref="K3190:L3190"/>
    <mergeCell ref="N3190:O3190"/>
    <mergeCell ref="P3190:Q3190"/>
    <mergeCell ref="S3190:T3190"/>
    <mergeCell ref="U3190:V3190"/>
    <mergeCell ref="X3190:Y3190"/>
    <mergeCell ref="Z3190:AA3190"/>
    <mergeCell ref="AC3190:AD3190"/>
    <mergeCell ref="AE3190:AF3190"/>
    <mergeCell ref="AH3190:AI3190"/>
    <mergeCell ref="AJ3190:AK3190"/>
    <mergeCell ref="S3201:T3201"/>
    <mergeCell ref="U3201:V3201"/>
    <mergeCell ref="X3201:Y3201"/>
    <mergeCell ref="Z3201:AA3201"/>
    <mergeCell ref="D3225:E3225"/>
    <mergeCell ref="F3225:G3225"/>
    <mergeCell ref="I3225:J3225"/>
    <mergeCell ref="K3225:L3225"/>
    <mergeCell ref="N3225:O3225"/>
    <mergeCell ref="P3225:Q3225"/>
    <mergeCell ref="S3225:T3225"/>
    <mergeCell ref="U3225:V3225"/>
    <mergeCell ref="X3225:Y3225"/>
    <mergeCell ref="Z3225:AA3225"/>
    <mergeCell ref="AC3225:AD3225"/>
    <mergeCell ref="AE3225:AF3225"/>
    <mergeCell ref="AH3225:AI3225"/>
    <mergeCell ref="AJ3225:AK3225"/>
    <mergeCell ref="AC3229:AD3229"/>
    <mergeCell ref="AE3229:AF3229"/>
    <mergeCell ref="D3232:E3232"/>
    <mergeCell ref="F3232:G3232"/>
    <mergeCell ref="I3232:J3232"/>
    <mergeCell ref="K3232:L3232"/>
    <mergeCell ref="N3232:O3232"/>
    <mergeCell ref="P3232:Q3232"/>
    <mergeCell ref="S3232:T3232"/>
    <mergeCell ref="U3232:V3232"/>
    <mergeCell ref="X3232:Y3232"/>
    <mergeCell ref="Z3232:AA3232"/>
    <mergeCell ref="AC3232:AD3232"/>
    <mergeCell ref="AE3232:AF3232"/>
    <mergeCell ref="AH3232:AI3232"/>
    <mergeCell ref="AJ3232:AK3232"/>
    <mergeCell ref="D3211:E3211"/>
    <mergeCell ref="F3211:G3211"/>
    <mergeCell ref="I3211:J3211"/>
    <mergeCell ref="K3211:L3211"/>
    <mergeCell ref="N3211:O3211"/>
    <mergeCell ref="P3211:Q3211"/>
    <mergeCell ref="S3211:T3211"/>
    <mergeCell ref="U3211:V3211"/>
    <mergeCell ref="X3211:Y3211"/>
    <mergeCell ref="Z3211:AA3211"/>
    <mergeCell ref="AC3211:AD3211"/>
    <mergeCell ref="AE3211:AF3211"/>
    <mergeCell ref="AH3211:AI3211"/>
    <mergeCell ref="AJ3211:AK3211"/>
    <mergeCell ref="AC3215:AD3215"/>
    <mergeCell ref="AE3215:AF3215"/>
    <mergeCell ref="D3218:E3218"/>
    <mergeCell ref="F3218:G3218"/>
    <mergeCell ref="I3218:J3218"/>
    <mergeCell ref="K3218:L3218"/>
    <mergeCell ref="N3218:O3218"/>
    <mergeCell ref="P3218:Q3218"/>
    <mergeCell ref="S3218:T3218"/>
    <mergeCell ref="U3218:V3218"/>
    <mergeCell ref="X3218:Y3218"/>
    <mergeCell ref="Z3218:AA3218"/>
    <mergeCell ref="AC3218:AD3218"/>
    <mergeCell ref="AE3218:AF3218"/>
    <mergeCell ref="AH3218:AI3218"/>
    <mergeCell ref="AJ3218:AK3218"/>
    <mergeCell ref="S3222:T3222"/>
    <mergeCell ref="U3222:V3222"/>
    <mergeCell ref="X3222:Y3222"/>
    <mergeCell ref="Z3222:AA3222"/>
    <mergeCell ref="D3253:E3253"/>
    <mergeCell ref="F3253:G3253"/>
    <mergeCell ref="I3253:J3253"/>
    <mergeCell ref="K3253:L3253"/>
    <mergeCell ref="N3253:O3253"/>
    <mergeCell ref="P3253:Q3253"/>
    <mergeCell ref="S3253:T3253"/>
    <mergeCell ref="U3253:V3253"/>
    <mergeCell ref="X3253:Y3253"/>
    <mergeCell ref="Z3253:AA3253"/>
    <mergeCell ref="AC3253:AD3253"/>
    <mergeCell ref="AE3253:AF3253"/>
    <mergeCell ref="AH3253:AI3253"/>
    <mergeCell ref="AJ3253:AK3253"/>
    <mergeCell ref="AC3257:AD3257"/>
    <mergeCell ref="AE3257:AF3257"/>
    <mergeCell ref="D3260:E3260"/>
    <mergeCell ref="F3260:G3260"/>
    <mergeCell ref="I3260:J3260"/>
    <mergeCell ref="K3260:L3260"/>
    <mergeCell ref="N3260:O3260"/>
    <mergeCell ref="P3260:Q3260"/>
    <mergeCell ref="S3260:T3260"/>
    <mergeCell ref="U3260:V3260"/>
    <mergeCell ref="X3260:Y3260"/>
    <mergeCell ref="Z3260:AA3260"/>
    <mergeCell ref="AC3260:AD3260"/>
    <mergeCell ref="AE3260:AF3260"/>
    <mergeCell ref="AH3260:AI3260"/>
    <mergeCell ref="AJ3260:AK3260"/>
    <mergeCell ref="D3239:E3239"/>
    <mergeCell ref="F3239:G3239"/>
    <mergeCell ref="I3239:J3239"/>
    <mergeCell ref="K3239:L3239"/>
    <mergeCell ref="N3239:O3239"/>
    <mergeCell ref="P3239:Q3239"/>
    <mergeCell ref="S3239:T3239"/>
    <mergeCell ref="U3239:V3239"/>
    <mergeCell ref="X3239:Y3239"/>
    <mergeCell ref="Z3239:AA3239"/>
    <mergeCell ref="AC3239:AD3239"/>
    <mergeCell ref="AE3239:AF3239"/>
    <mergeCell ref="AH3239:AI3239"/>
    <mergeCell ref="AJ3239:AK3239"/>
    <mergeCell ref="AC3243:AD3243"/>
    <mergeCell ref="AE3243:AF3243"/>
    <mergeCell ref="D3246:E3246"/>
    <mergeCell ref="F3246:G3246"/>
    <mergeCell ref="I3246:J3246"/>
    <mergeCell ref="K3246:L3246"/>
    <mergeCell ref="N3246:O3246"/>
    <mergeCell ref="P3246:Q3246"/>
    <mergeCell ref="S3246:T3246"/>
    <mergeCell ref="U3246:V3246"/>
    <mergeCell ref="X3246:Y3246"/>
    <mergeCell ref="Z3246:AA3246"/>
    <mergeCell ref="AC3246:AD3246"/>
    <mergeCell ref="AE3246:AF3246"/>
    <mergeCell ref="AH3246:AI3246"/>
    <mergeCell ref="AJ3246:AK3246"/>
    <mergeCell ref="S3243:T3243"/>
    <mergeCell ref="U3243:V3243"/>
    <mergeCell ref="X3243:Y3243"/>
    <mergeCell ref="Z3243:AA3243"/>
    <mergeCell ref="D3281:E3281"/>
    <mergeCell ref="F3281:G3281"/>
    <mergeCell ref="I3281:J3281"/>
    <mergeCell ref="K3281:L3281"/>
    <mergeCell ref="N3281:O3281"/>
    <mergeCell ref="P3281:Q3281"/>
    <mergeCell ref="S3281:T3281"/>
    <mergeCell ref="U3281:V3281"/>
    <mergeCell ref="X3281:Y3281"/>
    <mergeCell ref="Z3281:AA3281"/>
    <mergeCell ref="AC3281:AD3281"/>
    <mergeCell ref="AE3281:AF3281"/>
    <mergeCell ref="AH3281:AI3281"/>
    <mergeCell ref="AJ3281:AK3281"/>
    <mergeCell ref="AC3285:AD3285"/>
    <mergeCell ref="AE3285:AF3285"/>
    <mergeCell ref="D3288:E3288"/>
    <mergeCell ref="F3288:G3288"/>
    <mergeCell ref="I3288:J3288"/>
    <mergeCell ref="K3288:L3288"/>
    <mergeCell ref="N3288:O3288"/>
    <mergeCell ref="P3288:Q3288"/>
    <mergeCell ref="S3288:T3288"/>
    <mergeCell ref="U3288:V3288"/>
    <mergeCell ref="X3288:Y3288"/>
    <mergeCell ref="Z3288:AA3288"/>
    <mergeCell ref="AC3288:AD3288"/>
    <mergeCell ref="AE3288:AF3288"/>
    <mergeCell ref="AH3288:AI3288"/>
    <mergeCell ref="AJ3288:AK3288"/>
    <mergeCell ref="D3267:E3267"/>
    <mergeCell ref="F3267:G3267"/>
    <mergeCell ref="I3267:J3267"/>
    <mergeCell ref="K3267:L3267"/>
    <mergeCell ref="N3267:O3267"/>
    <mergeCell ref="P3267:Q3267"/>
    <mergeCell ref="S3267:T3267"/>
    <mergeCell ref="U3267:V3267"/>
    <mergeCell ref="X3267:Y3267"/>
    <mergeCell ref="Z3267:AA3267"/>
    <mergeCell ref="AC3267:AD3267"/>
    <mergeCell ref="AE3267:AF3267"/>
    <mergeCell ref="AH3267:AI3267"/>
    <mergeCell ref="AJ3267:AK3267"/>
    <mergeCell ref="AC3271:AD3271"/>
    <mergeCell ref="AE3271:AF3271"/>
    <mergeCell ref="D3274:E3274"/>
    <mergeCell ref="F3274:G3274"/>
    <mergeCell ref="I3274:J3274"/>
    <mergeCell ref="K3274:L3274"/>
    <mergeCell ref="N3274:O3274"/>
    <mergeCell ref="P3274:Q3274"/>
    <mergeCell ref="S3274:T3274"/>
    <mergeCell ref="U3274:V3274"/>
    <mergeCell ref="X3274:Y3274"/>
    <mergeCell ref="Z3274:AA3274"/>
    <mergeCell ref="AC3274:AD3274"/>
    <mergeCell ref="AE3274:AF3274"/>
    <mergeCell ref="AH3274:AI3274"/>
    <mergeCell ref="AJ3274:AK3274"/>
    <mergeCell ref="S3285:T3285"/>
    <mergeCell ref="U3285:V3285"/>
    <mergeCell ref="X3285:Y3285"/>
    <mergeCell ref="Z3285:AA3285"/>
    <mergeCell ref="D3309:E3309"/>
    <mergeCell ref="F3309:G3309"/>
    <mergeCell ref="I3309:J3309"/>
    <mergeCell ref="K3309:L3309"/>
    <mergeCell ref="N3309:O3309"/>
    <mergeCell ref="P3309:Q3309"/>
    <mergeCell ref="S3309:T3309"/>
    <mergeCell ref="U3309:V3309"/>
    <mergeCell ref="X3309:Y3309"/>
    <mergeCell ref="Z3309:AA3309"/>
    <mergeCell ref="AC3309:AD3309"/>
    <mergeCell ref="AE3309:AF3309"/>
    <mergeCell ref="AH3309:AI3309"/>
    <mergeCell ref="AJ3309:AK3309"/>
    <mergeCell ref="AC3313:AD3313"/>
    <mergeCell ref="AE3313:AF3313"/>
    <mergeCell ref="D3316:E3316"/>
    <mergeCell ref="F3316:G3316"/>
    <mergeCell ref="I3316:J3316"/>
    <mergeCell ref="K3316:L3316"/>
    <mergeCell ref="N3316:O3316"/>
    <mergeCell ref="P3316:Q3316"/>
    <mergeCell ref="S3316:T3316"/>
    <mergeCell ref="U3316:V3316"/>
    <mergeCell ref="X3316:Y3316"/>
    <mergeCell ref="Z3316:AA3316"/>
    <mergeCell ref="AC3316:AD3316"/>
    <mergeCell ref="AE3316:AF3316"/>
    <mergeCell ref="AH3316:AI3316"/>
    <mergeCell ref="AJ3316:AK3316"/>
    <mergeCell ref="D3295:E3295"/>
    <mergeCell ref="F3295:G3295"/>
    <mergeCell ref="I3295:J3295"/>
    <mergeCell ref="K3295:L3295"/>
    <mergeCell ref="N3295:O3295"/>
    <mergeCell ref="P3295:Q3295"/>
    <mergeCell ref="S3295:T3295"/>
    <mergeCell ref="U3295:V3295"/>
    <mergeCell ref="X3295:Y3295"/>
    <mergeCell ref="Z3295:AA3295"/>
    <mergeCell ref="AC3295:AD3295"/>
    <mergeCell ref="AE3295:AF3295"/>
    <mergeCell ref="AH3295:AI3295"/>
    <mergeCell ref="AJ3295:AK3295"/>
    <mergeCell ref="AC3299:AD3299"/>
    <mergeCell ref="AE3299:AF3299"/>
    <mergeCell ref="D3302:E3302"/>
    <mergeCell ref="F3302:G3302"/>
    <mergeCell ref="I3302:J3302"/>
    <mergeCell ref="K3302:L3302"/>
    <mergeCell ref="N3302:O3302"/>
    <mergeCell ref="P3302:Q3302"/>
    <mergeCell ref="S3302:T3302"/>
    <mergeCell ref="U3302:V3302"/>
    <mergeCell ref="X3302:Y3302"/>
    <mergeCell ref="Z3302:AA3302"/>
    <mergeCell ref="AC3302:AD3302"/>
    <mergeCell ref="AE3302:AF3302"/>
    <mergeCell ref="AH3302:AI3302"/>
    <mergeCell ref="AJ3302:AK3302"/>
    <mergeCell ref="S3306:T3306"/>
    <mergeCell ref="U3306:V3306"/>
    <mergeCell ref="X3306:Y3306"/>
    <mergeCell ref="Z3306:AA3306"/>
    <mergeCell ref="D3337:E3337"/>
    <mergeCell ref="F3337:G3337"/>
    <mergeCell ref="I3337:J3337"/>
    <mergeCell ref="K3337:L3337"/>
    <mergeCell ref="N3337:O3337"/>
    <mergeCell ref="P3337:Q3337"/>
    <mergeCell ref="S3337:T3337"/>
    <mergeCell ref="U3337:V3337"/>
    <mergeCell ref="X3337:Y3337"/>
    <mergeCell ref="Z3337:AA3337"/>
    <mergeCell ref="AC3337:AD3337"/>
    <mergeCell ref="AE3337:AF3337"/>
    <mergeCell ref="AH3337:AI3337"/>
    <mergeCell ref="AJ3337:AK3337"/>
    <mergeCell ref="AC3341:AD3341"/>
    <mergeCell ref="AE3341:AF3341"/>
    <mergeCell ref="D3344:E3344"/>
    <mergeCell ref="F3344:G3344"/>
    <mergeCell ref="I3344:J3344"/>
    <mergeCell ref="K3344:L3344"/>
    <mergeCell ref="N3344:O3344"/>
    <mergeCell ref="P3344:Q3344"/>
    <mergeCell ref="S3344:T3344"/>
    <mergeCell ref="U3344:V3344"/>
    <mergeCell ref="X3344:Y3344"/>
    <mergeCell ref="Z3344:AA3344"/>
    <mergeCell ref="AC3344:AD3344"/>
    <mergeCell ref="AE3344:AF3344"/>
    <mergeCell ref="AH3344:AI3344"/>
    <mergeCell ref="AJ3344:AK3344"/>
    <mergeCell ref="D3323:E3323"/>
    <mergeCell ref="F3323:G3323"/>
    <mergeCell ref="I3323:J3323"/>
    <mergeCell ref="K3323:L3323"/>
    <mergeCell ref="N3323:O3323"/>
    <mergeCell ref="P3323:Q3323"/>
    <mergeCell ref="S3323:T3323"/>
    <mergeCell ref="U3323:V3323"/>
    <mergeCell ref="X3323:Y3323"/>
    <mergeCell ref="Z3323:AA3323"/>
    <mergeCell ref="AC3323:AD3323"/>
    <mergeCell ref="AE3323:AF3323"/>
    <mergeCell ref="AH3323:AI3323"/>
    <mergeCell ref="AJ3323:AK3323"/>
    <mergeCell ref="AC3327:AD3327"/>
    <mergeCell ref="AE3327:AF3327"/>
    <mergeCell ref="D3330:E3330"/>
    <mergeCell ref="F3330:G3330"/>
    <mergeCell ref="I3330:J3330"/>
    <mergeCell ref="K3330:L3330"/>
    <mergeCell ref="N3330:O3330"/>
    <mergeCell ref="P3330:Q3330"/>
    <mergeCell ref="S3330:T3330"/>
    <mergeCell ref="U3330:V3330"/>
    <mergeCell ref="X3330:Y3330"/>
    <mergeCell ref="Z3330:AA3330"/>
    <mergeCell ref="AC3330:AD3330"/>
    <mergeCell ref="AE3330:AF3330"/>
    <mergeCell ref="AH3330:AI3330"/>
    <mergeCell ref="AJ3330:AK3330"/>
    <mergeCell ref="S3327:T3327"/>
    <mergeCell ref="U3327:V3327"/>
    <mergeCell ref="X3327:Y3327"/>
    <mergeCell ref="Z3327:AA3327"/>
    <mergeCell ref="D3365:E3365"/>
    <mergeCell ref="F3365:G3365"/>
    <mergeCell ref="I3365:J3365"/>
    <mergeCell ref="K3365:L3365"/>
    <mergeCell ref="N3365:O3365"/>
    <mergeCell ref="P3365:Q3365"/>
    <mergeCell ref="S3365:T3365"/>
    <mergeCell ref="U3365:V3365"/>
    <mergeCell ref="X3365:Y3365"/>
    <mergeCell ref="Z3365:AA3365"/>
    <mergeCell ref="AC3365:AD3365"/>
    <mergeCell ref="AE3365:AF3365"/>
    <mergeCell ref="AH3365:AI3365"/>
    <mergeCell ref="AJ3365:AK3365"/>
    <mergeCell ref="AC3369:AD3369"/>
    <mergeCell ref="AE3369:AF3369"/>
    <mergeCell ref="D3372:E3372"/>
    <mergeCell ref="F3372:G3372"/>
    <mergeCell ref="I3372:J3372"/>
    <mergeCell ref="K3372:L3372"/>
    <mergeCell ref="N3372:O3372"/>
    <mergeCell ref="P3372:Q3372"/>
    <mergeCell ref="S3372:T3372"/>
    <mergeCell ref="U3372:V3372"/>
    <mergeCell ref="X3372:Y3372"/>
    <mergeCell ref="Z3372:AA3372"/>
    <mergeCell ref="AC3372:AD3372"/>
    <mergeCell ref="AE3372:AF3372"/>
    <mergeCell ref="AH3372:AI3372"/>
    <mergeCell ref="AJ3372:AK3372"/>
    <mergeCell ref="D3351:E3351"/>
    <mergeCell ref="F3351:G3351"/>
    <mergeCell ref="I3351:J3351"/>
    <mergeCell ref="K3351:L3351"/>
    <mergeCell ref="N3351:O3351"/>
    <mergeCell ref="P3351:Q3351"/>
    <mergeCell ref="S3351:T3351"/>
    <mergeCell ref="U3351:V3351"/>
    <mergeCell ref="X3351:Y3351"/>
    <mergeCell ref="Z3351:AA3351"/>
    <mergeCell ref="AC3351:AD3351"/>
    <mergeCell ref="AE3351:AF3351"/>
    <mergeCell ref="AH3351:AI3351"/>
    <mergeCell ref="AJ3351:AK3351"/>
    <mergeCell ref="AC3355:AD3355"/>
    <mergeCell ref="AE3355:AF3355"/>
    <mergeCell ref="D3358:E3358"/>
    <mergeCell ref="F3358:G3358"/>
    <mergeCell ref="I3358:J3358"/>
    <mergeCell ref="K3358:L3358"/>
    <mergeCell ref="N3358:O3358"/>
    <mergeCell ref="P3358:Q3358"/>
    <mergeCell ref="S3358:T3358"/>
    <mergeCell ref="U3358:V3358"/>
    <mergeCell ref="X3358:Y3358"/>
    <mergeCell ref="Z3358:AA3358"/>
    <mergeCell ref="AC3358:AD3358"/>
    <mergeCell ref="AE3358:AF3358"/>
    <mergeCell ref="AH3358:AI3358"/>
    <mergeCell ref="AJ3358:AK3358"/>
    <mergeCell ref="S3369:T3369"/>
    <mergeCell ref="U3369:V3369"/>
    <mergeCell ref="X3369:Y3369"/>
    <mergeCell ref="Z3369:AA3369"/>
    <mergeCell ref="D3393:E3393"/>
    <mergeCell ref="F3393:G3393"/>
    <mergeCell ref="I3393:J3393"/>
    <mergeCell ref="K3393:L3393"/>
    <mergeCell ref="N3393:O3393"/>
    <mergeCell ref="P3393:Q3393"/>
    <mergeCell ref="S3393:T3393"/>
    <mergeCell ref="U3393:V3393"/>
    <mergeCell ref="X3393:Y3393"/>
    <mergeCell ref="Z3393:AA3393"/>
    <mergeCell ref="AC3393:AD3393"/>
    <mergeCell ref="AE3393:AF3393"/>
    <mergeCell ref="AH3393:AI3393"/>
    <mergeCell ref="AJ3393:AK3393"/>
    <mergeCell ref="AC3397:AD3397"/>
    <mergeCell ref="AE3397:AF3397"/>
    <mergeCell ref="D3400:E3400"/>
    <mergeCell ref="F3400:G3400"/>
    <mergeCell ref="I3400:J3400"/>
    <mergeCell ref="K3400:L3400"/>
    <mergeCell ref="N3400:O3400"/>
    <mergeCell ref="P3400:Q3400"/>
    <mergeCell ref="S3400:T3400"/>
    <mergeCell ref="U3400:V3400"/>
    <mergeCell ref="X3400:Y3400"/>
    <mergeCell ref="Z3400:AA3400"/>
    <mergeCell ref="AC3400:AD3400"/>
    <mergeCell ref="AE3400:AF3400"/>
    <mergeCell ref="AH3400:AI3400"/>
    <mergeCell ref="AJ3400:AK3400"/>
    <mergeCell ref="D3379:E3379"/>
    <mergeCell ref="F3379:G3379"/>
    <mergeCell ref="I3379:J3379"/>
    <mergeCell ref="K3379:L3379"/>
    <mergeCell ref="N3379:O3379"/>
    <mergeCell ref="P3379:Q3379"/>
    <mergeCell ref="S3379:T3379"/>
    <mergeCell ref="U3379:V3379"/>
    <mergeCell ref="X3379:Y3379"/>
    <mergeCell ref="Z3379:AA3379"/>
    <mergeCell ref="AC3379:AD3379"/>
    <mergeCell ref="AE3379:AF3379"/>
    <mergeCell ref="AH3379:AI3379"/>
    <mergeCell ref="AJ3379:AK3379"/>
    <mergeCell ref="AC3383:AD3383"/>
    <mergeCell ref="AE3383:AF3383"/>
    <mergeCell ref="D3386:E3386"/>
    <mergeCell ref="F3386:G3386"/>
    <mergeCell ref="I3386:J3386"/>
    <mergeCell ref="K3386:L3386"/>
    <mergeCell ref="N3386:O3386"/>
    <mergeCell ref="P3386:Q3386"/>
    <mergeCell ref="S3386:T3386"/>
    <mergeCell ref="U3386:V3386"/>
    <mergeCell ref="X3386:Y3386"/>
    <mergeCell ref="Z3386:AA3386"/>
    <mergeCell ref="AC3386:AD3386"/>
    <mergeCell ref="AE3386:AF3386"/>
    <mergeCell ref="AH3386:AI3386"/>
    <mergeCell ref="AJ3386:AK3386"/>
    <mergeCell ref="S3390:T3390"/>
    <mergeCell ref="U3390:V3390"/>
    <mergeCell ref="X3390:Y3390"/>
    <mergeCell ref="Z3390:AA3390"/>
    <mergeCell ref="D3421:E3421"/>
    <mergeCell ref="F3421:G3421"/>
    <mergeCell ref="I3421:J3421"/>
    <mergeCell ref="K3421:L3421"/>
    <mergeCell ref="N3421:O3421"/>
    <mergeCell ref="P3421:Q3421"/>
    <mergeCell ref="S3421:T3421"/>
    <mergeCell ref="U3421:V3421"/>
    <mergeCell ref="X3421:Y3421"/>
    <mergeCell ref="Z3421:AA3421"/>
    <mergeCell ref="AC3421:AD3421"/>
    <mergeCell ref="AE3421:AF3421"/>
    <mergeCell ref="AH3421:AI3421"/>
    <mergeCell ref="AJ3421:AK3421"/>
    <mergeCell ref="AC3425:AD3425"/>
    <mergeCell ref="AE3425:AF3425"/>
    <mergeCell ref="D3428:E3428"/>
    <mergeCell ref="F3428:G3428"/>
    <mergeCell ref="I3428:J3428"/>
    <mergeCell ref="K3428:L3428"/>
    <mergeCell ref="N3428:O3428"/>
    <mergeCell ref="P3428:Q3428"/>
    <mergeCell ref="S3428:T3428"/>
    <mergeCell ref="U3428:V3428"/>
    <mergeCell ref="X3428:Y3428"/>
    <mergeCell ref="Z3428:AA3428"/>
    <mergeCell ref="AC3428:AD3428"/>
    <mergeCell ref="AE3428:AF3428"/>
    <mergeCell ref="AH3428:AI3428"/>
    <mergeCell ref="AJ3428:AK3428"/>
    <mergeCell ref="D3407:E3407"/>
    <mergeCell ref="F3407:G3407"/>
    <mergeCell ref="I3407:J3407"/>
    <mergeCell ref="K3407:L3407"/>
    <mergeCell ref="N3407:O3407"/>
    <mergeCell ref="P3407:Q3407"/>
    <mergeCell ref="S3407:T3407"/>
    <mergeCell ref="U3407:V3407"/>
    <mergeCell ref="X3407:Y3407"/>
    <mergeCell ref="Z3407:AA3407"/>
    <mergeCell ref="AC3407:AD3407"/>
    <mergeCell ref="AE3407:AF3407"/>
    <mergeCell ref="AH3407:AI3407"/>
    <mergeCell ref="AJ3407:AK3407"/>
    <mergeCell ref="AC3411:AD3411"/>
    <mergeCell ref="AE3411:AF3411"/>
    <mergeCell ref="D3414:E3414"/>
    <mergeCell ref="F3414:G3414"/>
    <mergeCell ref="I3414:J3414"/>
    <mergeCell ref="K3414:L3414"/>
    <mergeCell ref="N3414:O3414"/>
    <mergeCell ref="P3414:Q3414"/>
    <mergeCell ref="S3414:T3414"/>
    <mergeCell ref="U3414:V3414"/>
    <mergeCell ref="X3414:Y3414"/>
    <mergeCell ref="Z3414:AA3414"/>
    <mergeCell ref="AC3414:AD3414"/>
    <mergeCell ref="AE3414:AF3414"/>
    <mergeCell ref="AH3414:AI3414"/>
    <mergeCell ref="AJ3414:AK3414"/>
    <mergeCell ref="S3411:T3411"/>
    <mergeCell ref="U3411:V3411"/>
    <mergeCell ref="X3411:Y3411"/>
    <mergeCell ref="Z3411:AA3411"/>
    <mergeCell ref="D3449:E3449"/>
    <mergeCell ref="F3449:G3449"/>
    <mergeCell ref="I3449:J3449"/>
    <mergeCell ref="K3449:L3449"/>
    <mergeCell ref="N3449:O3449"/>
    <mergeCell ref="P3449:Q3449"/>
    <mergeCell ref="S3449:T3449"/>
    <mergeCell ref="U3449:V3449"/>
    <mergeCell ref="X3449:Y3449"/>
    <mergeCell ref="Z3449:AA3449"/>
    <mergeCell ref="AC3449:AD3449"/>
    <mergeCell ref="AE3449:AF3449"/>
    <mergeCell ref="AH3449:AI3449"/>
    <mergeCell ref="AJ3449:AK3449"/>
    <mergeCell ref="AC3453:AD3453"/>
    <mergeCell ref="AE3453:AF3453"/>
    <mergeCell ref="D3456:E3456"/>
    <mergeCell ref="F3456:G3456"/>
    <mergeCell ref="I3456:J3456"/>
    <mergeCell ref="K3456:L3456"/>
    <mergeCell ref="N3456:O3456"/>
    <mergeCell ref="P3456:Q3456"/>
    <mergeCell ref="S3456:T3456"/>
    <mergeCell ref="U3456:V3456"/>
    <mergeCell ref="X3456:Y3456"/>
    <mergeCell ref="Z3456:AA3456"/>
    <mergeCell ref="AC3456:AD3456"/>
    <mergeCell ref="AE3456:AF3456"/>
    <mergeCell ref="AH3456:AI3456"/>
    <mergeCell ref="AJ3456:AK3456"/>
    <mergeCell ref="D3435:E3435"/>
    <mergeCell ref="F3435:G3435"/>
    <mergeCell ref="I3435:J3435"/>
    <mergeCell ref="K3435:L3435"/>
    <mergeCell ref="N3435:O3435"/>
    <mergeCell ref="P3435:Q3435"/>
    <mergeCell ref="S3435:T3435"/>
    <mergeCell ref="U3435:V3435"/>
    <mergeCell ref="X3435:Y3435"/>
    <mergeCell ref="Z3435:AA3435"/>
    <mergeCell ref="AC3435:AD3435"/>
    <mergeCell ref="AE3435:AF3435"/>
    <mergeCell ref="AH3435:AI3435"/>
    <mergeCell ref="AJ3435:AK3435"/>
    <mergeCell ref="AC3439:AD3439"/>
    <mergeCell ref="AE3439:AF3439"/>
    <mergeCell ref="D3442:E3442"/>
    <mergeCell ref="F3442:G3442"/>
    <mergeCell ref="I3442:J3442"/>
    <mergeCell ref="K3442:L3442"/>
    <mergeCell ref="N3442:O3442"/>
    <mergeCell ref="P3442:Q3442"/>
    <mergeCell ref="S3442:T3442"/>
    <mergeCell ref="U3442:V3442"/>
    <mergeCell ref="X3442:Y3442"/>
    <mergeCell ref="Z3442:AA3442"/>
    <mergeCell ref="AC3442:AD3442"/>
    <mergeCell ref="AE3442:AF3442"/>
    <mergeCell ref="AH3442:AI3442"/>
    <mergeCell ref="AJ3442:AK3442"/>
    <mergeCell ref="S3453:T3453"/>
    <mergeCell ref="U3453:V3453"/>
    <mergeCell ref="X3453:Y3453"/>
    <mergeCell ref="Z3453:AA3453"/>
    <mergeCell ref="D3477:E3477"/>
    <mergeCell ref="F3477:G3477"/>
    <mergeCell ref="I3477:J3477"/>
    <mergeCell ref="K3477:L3477"/>
    <mergeCell ref="N3477:O3477"/>
    <mergeCell ref="P3477:Q3477"/>
    <mergeCell ref="S3477:T3477"/>
    <mergeCell ref="U3477:V3477"/>
    <mergeCell ref="X3477:Y3477"/>
    <mergeCell ref="Z3477:AA3477"/>
    <mergeCell ref="AC3477:AD3477"/>
    <mergeCell ref="AE3477:AF3477"/>
    <mergeCell ref="AH3477:AI3477"/>
    <mergeCell ref="AJ3477:AK3477"/>
    <mergeCell ref="AC3481:AD3481"/>
    <mergeCell ref="AE3481:AF3481"/>
    <mergeCell ref="D3484:E3484"/>
    <mergeCell ref="F3484:G3484"/>
    <mergeCell ref="I3484:J3484"/>
    <mergeCell ref="K3484:L3484"/>
    <mergeCell ref="N3484:O3484"/>
    <mergeCell ref="P3484:Q3484"/>
    <mergeCell ref="S3484:T3484"/>
    <mergeCell ref="U3484:V3484"/>
    <mergeCell ref="X3484:Y3484"/>
    <mergeCell ref="Z3484:AA3484"/>
    <mergeCell ref="AC3484:AD3484"/>
    <mergeCell ref="AE3484:AF3484"/>
    <mergeCell ref="AH3484:AI3484"/>
    <mergeCell ref="AJ3484:AK3484"/>
    <mergeCell ref="D3463:E3463"/>
    <mergeCell ref="F3463:G3463"/>
    <mergeCell ref="I3463:J3463"/>
    <mergeCell ref="K3463:L3463"/>
    <mergeCell ref="N3463:O3463"/>
    <mergeCell ref="P3463:Q3463"/>
    <mergeCell ref="S3463:T3463"/>
    <mergeCell ref="U3463:V3463"/>
    <mergeCell ref="X3463:Y3463"/>
    <mergeCell ref="Z3463:AA3463"/>
    <mergeCell ref="AC3463:AD3463"/>
    <mergeCell ref="AE3463:AF3463"/>
    <mergeCell ref="AH3463:AI3463"/>
    <mergeCell ref="AJ3463:AK3463"/>
    <mergeCell ref="AC3467:AD3467"/>
    <mergeCell ref="AE3467:AF3467"/>
    <mergeCell ref="D3470:E3470"/>
    <mergeCell ref="F3470:G3470"/>
    <mergeCell ref="I3470:J3470"/>
    <mergeCell ref="K3470:L3470"/>
    <mergeCell ref="N3470:O3470"/>
    <mergeCell ref="P3470:Q3470"/>
    <mergeCell ref="S3470:T3470"/>
    <mergeCell ref="U3470:V3470"/>
    <mergeCell ref="X3470:Y3470"/>
    <mergeCell ref="Z3470:AA3470"/>
    <mergeCell ref="AC3470:AD3470"/>
    <mergeCell ref="AE3470:AF3470"/>
    <mergeCell ref="AH3470:AI3470"/>
    <mergeCell ref="AJ3470:AK3470"/>
    <mergeCell ref="I3481:J3481"/>
    <mergeCell ref="K3481:L3481"/>
    <mergeCell ref="N3481:O3481"/>
    <mergeCell ref="P3481:Q3481"/>
    <mergeCell ref="D3505:E3505"/>
    <mergeCell ref="F3505:G3505"/>
    <mergeCell ref="I3505:J3505"/>
    <mergeCell ref="K3505:L3505"/>
    <mergeCell ref="N3505:O3505"/>
    <mergeCell ref="P3505:Q3505"/>
    <mergeCell ref="S3505:T3505"/>
    <mergeCell ref="U3505:V3505"/>
    <mergeCell ref="X3505:Y3505"/>
    <mergeCell ref="Z3505:AA3505"/>
    <mergeCell ref="AC3505:AD3505"/>
    <mergeCell ref="AE3505:AF3505"/>
    <mergeCell ref="AH3505:AI3505"/>
    <mergeCell ref="AJ3505:AK3505"/>
    <mergeCell ref="D3491:E3491"/>
    <mergeCell ref="F3491:G3491"/>
    <mergeCell ref="I3491:J3491"/>
    <mergeCell ref="K3491:L3491"/>
    <mergeCell ref="N3491:O3491"/>
    <mergeCell ref="P3491:Q3491"/>
    <mergeCell ref="S3491:T3491"/>
    <mergeCell ref="U3491:V3491"/>
    <mergeCell ref="X3491:Y3491"/>
    <mergeCell ref="Z3491:AA3491"/>
    <mergeCell ref="AC3491:AD3491"/>
    <mergeCell ref="AE3491:AF3491"/>
    <mergeCell ref="AH3491:AI3491"/>
    <mergeCell ref="AJ3491:AK3491"/>
    <mergeCell ref="AC3495:AD3495"/>
    <mergeCell ref="AE3495:AF3495"/>
    <mergeCell ref="D3498:E3498"/>
    <mergeCell ref="F3498:G3498"/>
    <mergeCell ref="I3498:J3498"/>
    <mergeCell ref="K3498:L3498"/>
    <mergeCell ref="N3498:O3498"/>
    <mergeCell ref="P3498:Q3498"/>
    <mergeCell ref="S3498:T3498"/>
    <mergeCell ref="U3498:V3498"/>
    <mergeCell ref="X3498:Y3498"/>
    <mergeCell ref="Z3498:AA3498"/>
    <mergeCell ref="AC3498:AD3498"/>
    <mergeCell ref="AE3498:AF3498"/>
    <mergeCell ref="AH3498:AI3498"/>
    <mergeCell ref="AJ3498:AK3498"/>
  </mergeCells>
  <phoneticPr fontId="1"/>
  <pageMargins left="0.7" right="0.7" top="0.75" bottom="0.75" header="0.3" footer="0.3"/>
  <pageSetup paperSize="9"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Equation.DSMT4" shapeId="1025" r:id="rId4">
          <objectPr defaultSize="0" autoPict="0" r:id="rId5">
            <anchor moveWithCells="1">
              <from>
                <xdr:col>8</xdr:col>
                <xdr:colOff>53340</xdr:colOff>
                <xdr:row>11</xdr:row>
                <xdr:rowOff>137160</xdr:rowOff>
              </from>
              <to>
                <xdr:col>11</xdr:col>
                <xdr:colOff>297180</xdr:colOff>
                <xdr:row>14</xdr:row>
                <xdr:rowOff>15240</xdr:rowOff>
              </to>
            </anchor>
          </objectPr>
        </oleObject>
      </mc:Choice>
      <mc:Fallback>
        <oleObject progId="Equation.DSMT4" shapeId="1025" r:id="rId4"/>
      </mc:Fallback>
    </mc:AlternateContent>
    <mc:AlternateContent xmlns:mc="http://schemas.openxmlformats.org/markup-compatibility/2006">
      <mc:Choice Requires="x14">
        <oleObject progId="Equation.DSMT4" shapeId="1026" r:id="rId6">
          <objectPr defaultSize="0" autoPict="0" r:id="rId7">
            <anchor moveWithCells="1">
              <from>
                <xdr:col>29</xdr:col>
                <xdr:colOff>38100</xdr:colOff>
                <xdr:row>11</xdr:row>
                <xdr:rowOff>106680</xdr:rowOff>
              </from>
              <to>
                <xdr:col>30</xdr:col>
                <xdr:colOff>213360</xdr:colOff>
                <xdr:row>14</xdr:row>
                <xdr:rowOff>45720</xdr:rowOff>
              </to>
            </anchor>
          </objectPr>
        </oleObject>
      </mc:Choice>
      <mc:Fallback>
        <oleObject progId="Equation.DSMT4" shapeId="1026" r:id="rId6"/>
      </mc:Fallback>
    </mc:AlternateContent>
    <mc:AlternateContent xmlns:mc="http://schemas.openxmlformats.org/markup-compatibility/2006">
      <mc:Choice Requires="x14">
        <oleObject progId="Equation.DSMT4" shapeId="1027" r:id="rId8">
          <objectPr defaultSize="0" autoPict="0" r:id="rId9">
            <anchor moveWithCells="1">
              <from>
                <xdr:col>18</xdr:col>
                <xdr:colOff>472440</xdr:colOff>
                <xdr:row>11</xdr:row>
                <xdr:rowOff>167640</xdr:rowOff>
              </from>
              <to>
                <xdr:col>20</xdr:col>
                <xdr:colOff>175260</xdr:colOff>
                <xdr:row>14</xdr:row>
                <xdr:rowOff>30480</xdr:rowOff>
              </to>
            </anchor>
          </objectPr>
        </oleObject>
      </mc:Choice>
      <mc:Fallback>
        <oleObject progId="Equation.DSMT4" shapeId="1027" r:id="rId8"/>
      </mc:Fallback>
    </mc:AlternateContent>
    <mc:AlternateContent xmlns:mc="http://schemas.openxmlformats.org/markup-compatibility/2006">
      <mc:Choice Requires="x14">
        <oleObject progId="Equation.DSMT4" shapeId="1028" r:id="rId10">
          <objectPr defaultSize="0" autoPict="0" r:id="rId11">
            <anchor moveWithCells="1">
              <from>
                <xdr:col>4</xdr:col>
                <xdr:colOff>99060</xdr:colOff>
                <xdr:row>11</xdr:row>
                <xdr:rowOff>121920</xdr:rowOff>
              </from>
              <to>
                <xdr:col>5</xdr:col>
                <xdr:colOff>487680</xdr:colOff>
                <xdr:row>14</xdr:row>
                <xdr:rowOff>0</xdr:rowOff>
              </to>
            </anchor>
          </objectPr>
        </oleObject>
      </mc:Choice>
      <mc:Fallback>
        <oleObject progId="Equation.DSMT4" shapeId="1028" r:id="rId1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設定部</vt:lpstr>
      <vt:lpstr>E系列変換</vt:lpstr>
      <vt:lpstr>演算部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10075</dc:creator>
  <cp:lastModifiedBy>10075</cp:lastModifiedBy>
  <dcterms:created xsi:type="dcterms:W3CDTF">2021-10-21T01:13:50Z</dcterms:created>
  <dcterms:modified xsi:type="dcterms:W3CDTF">2022-10-11T01:54:47Z</dcterms:modified>
</cp:coreProperties>
</file>